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ppa\userfiles\duskova\Documents\Výběrová řízení\2020\Přemístění drenáže\"/>
    </mc:Choice>
  </mc:AlternateContent>
  <bookViews>
    <workbookView xWindow="0" yWindow="0" windowWidth="28800" windowHeight="11475"/>
  </bookViews>
  <sheets>
    <sheet name="Rekapitulace stavby" sheetId="1" r:id="rId1"/>
    <sheet name="EKS-042-2020 - DSP Bílina..." sheetId="2" r:id="rId2"/>
    <sheet name="Pokyny pro vyplnění" sheetId="3" r:id="rId3"/>
  </sheets>
  <definedNames>
    <definedName name="_xlnm._FilterDatabase" localSheetId="1" hidden="1">'EKS-042-2020 - DSP Bílina...'!$C$84:$K$334</definedName>
    <definedName name="_xlnm.Print_Titles" localSheetId="1">'EKS-042-2020 - DSP Bílina...'!$84:$84</definedName>
    <definedName name="_xlnm.Print_Titles" localSheetId="0">'Rekapitulace stavby'!$52:$52</definedName>
    <definedName name="_xlnm.Print_Area" localSheetId="1">'EKS-042-2020 - DSP Bílina...'!$C$4:$J$37,'EKS-042-2020 - DSP Bílina...'!$C$43:$J$68,'EKS-042-2020 - DSP Bílina...'!$C$74:$K$334</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62913"/>
</workbook>
</file>

<file path=xl/calcChain.xml><?xml version="1.0" encoding="utf-8"?>
<calcChain xmlns="http://schemas.openxmlformats.org/spreadsheetml/2006/main">
  <c r="J35" i="2" l="1"/>
  <c r="J34" i="2"/>
  <c r="AY55" i="1"/>
  <c r="J33" i="2"/>
  <c r="AX55" i="1"/>
  <c r="BI333" i="2"/>
  <c r="BH333" i="2"/>
  <c r="BG333" i="2"/>
  <c r="BE333" i="2"/>
  <c r="T333" i="2"/>
  <c r="T332" i="2"/>
  <c r="T331" i="2" s="1"/>
  <c r="R333" i="2"/>
  <c r="R332" i="2"/>
  <c r="R331" i="2"/>
  <c r="P333" i="2"/>
  <c r="P332" i="2" s="1"/>
  <c r="P331" i="2" s="1"/>
  <c r="BI329" i="2"/>
  <c r="BH329" i="2"/>
  <c r="BG329" i="2"/>
  <c r="BE329" i="2"/>
  <c r="T329" i="2"/>
  <c r="R329" i="2"/>
  <c r="P329" i="2"/>
  <c r="BI327" i="2"/>
  <c r="BH327" i="2"/>
  <c r="BG327" i="2"/>
  <c r="BE327" i="2"/>
  <c r="T327" i="2"/>
  <c r="R327" i="2"/>
  <c r="P327" i="2"/>
  <c r="BI325" i="2"/>
  <c r="BH325" i="2"/>
  <c r="BG325" i="2"/>
  <c r="BE325" i="2"/>
  <c r="T325" i="2"/>
  <c r="R325" i="2"/>
  <c r="P325" i="2"/>
  <c r="BI323" i="2"/>
  <c r="BH323" i="2"/>
  <c r="BG323" i="2"/>
  <c r="BE323" i="2"/>
  <c r="T323" i="2"/>
  <c r="R323" i="2"/>
  <c r="P323" i="2"/>
  <c r="BI320" i="2"/>
  <c r="BH320" i="2"/>
  <c r="BG320" i="2"/>
  <c r="BE320" i="2"/>
  <c r="T320" i="2"/>
  <c r="R320" i="2"/>
  <c r="P320" i="2"/>
  <c r="BI316" i="2"/>
  <c r="BH316" i="2"/>
  <c r="BG316" i="2"/>
  <c r="BE316" i="2"/>
  <c r="T316" i="2"/>
  <c r="T315" i="2"/>
  <c r="R316" i="2"/>
  <c r="R315" i="2"/>
  <c r="P316" i="2"/>
  <c r="P315" i="2"/>
  <c r="BI313" i="2"/>
  <c r="BH313" i="2"/>
  <c r="BG313" i="2"/>
  <c r="BE313" i="2"/>
  <c r="T313" i="2"/>
  <c r="R313" i="2"/>
  <c r="P313" i="2"/>
  <c r="BI309" i="2"/>
  <c r="BH309" i="2"/>
  <c r="BG309" i="2"/>
  <c r="BE309" i="2"/>
  <c r="T309" i="2"/>
  <c r="R309" i="2"/>
  <c r="P309" i="2"/>
  <c r="BI307" i="2"/>
  <c r="BH307" i="2"/>
  <c r="BG307" i="2"/>
  <c r="BE307" i="2"/>
  <c r="T307" i="2"/>
  <c r="R307" i="2"/>
  <c r="P307" i="2"/>
  <c r="BI305" i="2"/>
  <c r="BH305" i="2"/>
  <c r="BG305" i="2"/>
  <c r="BE305" i="2"/>
  <c r="T305" i="2"/>
  <c r="R305" i="2"/>
  <c r="P305" i="2"/>
  <c r="BI301" i="2"/>
  <c r="BH301" i="2"/>
  <c r="BG301" i="2"/>
  <c r="BE301" i="2"/>
  <c r="T301" i="2"/>
  <c r="T300" i="2" s="1"/>
  <c r="R301" i="2"/>
  <c r="R300" i="2"/>
  <c r="P301" i="2"/>
  <c r="P300" i="2"/>
  <c r="BI298" i="2"/>
  <c r="BH298" i="2"/>
  <c r="BG298" i="2"/>
  <c r="BE298" i="2"/>
  <c r="T298" i="2"/>
  <c r="R298" i="2"/>
  <c r="P298" i="2"/>
  <c r="BI296" i="2"/>
  <c r="BH296" i="2"/>
  <c r="BG296" i="2"/>
  <c r="BE296" i="2"/>
  <c r="T296" i="2"/>
  <c r="R296" i="2"/>
  <c r="P296" i="2"/>
  <c r="BI293" i="2"/>
  <c r="BH293" i="2"/>
  <c r="BG293" i="2"/>
  <c r="BE293" i="2"/>
  <c r="T293" i="2"/>
  <c r="R293" i="2"/>
  <c r="P293" i="2"/>
  <c r="BI290" i="2"/>
  <c r="BH290" i="2"/>
  <c r="BG290" i="2"/>
  <c r="BE290" i="2"/>
  <c r="T290" i="2"/>
  <c r="R290" i="2"/>
  <c r="P290" i="2"/>
  <c r="BI288" i="2"/>
  <c r="BH288" i="2"/>
  <c r="BG288" i="2"/>
  <c r="BE288" i="2"/>
  <c r="T288" i="2"/>
  <c r="R288" i="2"/>
  <c r="P288" i="2"/>
  <c r="BI286" i="2"/>
  <c r="BH286" i="2"/>
  <c r="BG286" i="2"/>
  <c r="BE286" i="2"/>
  <c r="T286" i="2"/>
  <c r="R286" i="2"/>
  <c r="P286" i="2"/>
  <c r="BI284" i="2"/>
  <c r="BH284" i="2"/>
  <c r="BG284" i="2"/>
  <c r="BE284" i="2"/>
  <c r="T284" i="2"/>
  <c r="R284" i="2"/>
  <c r="P284" i="2"/>
  <c r="BI281" i="2"/>
  <c r="BH281" i="2"/>
  <c r="BG281" i="2"/>
  <c r="BE281" i="2"/>
  <c r="T281" i="2"/>
  <c r="R281" i="2"/>
  <c r="P281" i="2"/>
  <c r="BI278" i="2"/>
  <c r="BH278" i="2"/>
  <c r="BG278" i="2"/>
  <c r="BE278" i="2"/>
  <c r="T278" i="2"/>
  <c r="R278" i="2"/>
  <c r="P278" i="2"/>
  <c r="BI275" i="2"/>
  <c r="BH275" i="2"/>
  <c r="BG275" i="2"/>
  <c r="BE275" i="2"/>
  <c r="T275" i="2"/>
  <c r="R275" i="2"/>
  <c r="P275" i="2"/>
  <c r="BI272" i="2"/>
  <c r="BH272" i="2"/>
  <c r="BG272" i="2"/>
  <c r="BE272" i="2"/>
  <c r="T272" i="2"/>
  <c r="R272" i="2"/>
  <c r="P272" i="2"/>
  <c r="BI269" i="2"/>
  <c r="BH269" i="2"/>
  <c r="BG269" i="2"/>
  <c r="BE269" i="2"/>
  <c r="T269" i="2"/>
  <c r="R269" i="2"/>
  <c r="P269" i="2"/>
  <c r="BI266" i="2"/>
  <c r="BH266" i="2"/>
  <c r="BG266" i="2"/>
  <c r="BE266" i="2"/>
  <c r="T266" i="2"/>
  <c r="R266" i="2"/>
  <c r="P266" i="2"/>
  <c r="BI263" i="2"/>
  <c r="BH263" i="2"/>
  <c r="BG263" i="2"/>
  <c r="BE263" i="2"/>
  <c r="T263" i="2"/>
  <c r="R263" i="2"/>
  <c r="P263" i="2"/>
  <c r="BI260" i="2"/>
  <c r="BH260" i="2"/>
  <c r="BG260" i="2"/>
  <c r="BE260" i="2"/>
  <c r="T260" i="2"/>
  <c r="R260" i="2"/>
  <c r="P260" i="2"/>
  <c r="BI257" i="2"/>
  <c r="BH257" i="2"/>
  <c r="BG257" i="2"/>
  <c r="BE257" i="2"/>
  <c r="T257" i="2"/>
  <c r="R257" i="2"/>
  <c r="P257" i="2"/>
  <c r="BI253" i="2"/>
  <c r="BH253" i="2"/>
  <c r="BG253" i="2"/>
  <c r="BE253" i="2"/>
  <c r="T253" i="2"/>
  <c r="R253" i="2"/>
  <c r="P253" i="2"/>
  <c r="BI251" i="2"/>
  <c r="BH251" i="2"/>
  <c r="BG251" i="2"/>
  <c r="BE251" i="2"/>
  <c r="T251" i="2"/>
  <c r="R251" i="2"/>
  <c r="P251" i="2"/>
  <c r="BI249" i="2"/>
  <c r="BH249" i="2"/>
  <c r="BG249" i="2"/>
  <c r="BE249" i="2"/>
  <c r="T249" i="2"/>
  <c r="R249" i="2"/>
  <c r="P249" i="2"/>
  <c r="BI247" i="2"/>
  <c r="BH247" i="2"/>
  <c r="BG247" i="2"/>
  <c r="BE247" i="2"/>
  <c r="T247" i="2"/>
  <c r="R247" i="2"/>
  <c r="P247" i="2"/>
  <c r="BI245" i="2"/>
  <c r="BH245" i="2"/>
  <c r="BG245" i="2"/>
  <c r="BE245" i="2"/>
  <c r="T245" i="2"/>
  <c r="R245" i="2"/>
  <c r="P245" i="2"/>
  <c r="BI243" i="2"/>
  <c r="BH243" i="2"/>
  <c r="BG243" i="2"/>
  <c r="BE243" i="2"/>
  <c r="T243" i="2"/>
  <c r="R243" i="2"/>
  <c r="P243" i="2"/>
  <c r="BI241" i="2"/>
  <c r="BH241" i="2"/>
  <c r="BG241" i="2"/>
  <c r="BE241" i="2"/>
  <c r="T241" i="2"/>
  <c r="R241" i="2"/>
  <c r="P241" i="2"/>
  <c r="BI239" i="2"/>
  <c r="BH239" i="2"/>
  <c r="BG239" i="2"/>
  <c r="BE239" i="2"/>
  <c r="T239" i="2"/>
  <c r="R239" i="2"/>
  <c r="P239" i="2"/>
  <c r="BI237" i="2"/>
  <c r="BH237" i="2"/>
  <c r="BG237" i="2"/>
  <c r="BE237" i="2"/>
  <c r="T237" i="2"/>
  <c r="R237" i="2"/>
  <c r="P237" i="2"/>
  <c r="BI235" i="2"/>
  <c r="BH235" i="2"/>
  <c r="BG235" i="2"/>
  <c r="BE235" i="2"/>
  <c r="T235" i="2"/>
  <c r="R235" i="2"/>
  <c r="P235" i="2"/>
  <c r="BI233" i="2"/>
  <c r="BH233" i="2"/>
  <c r="BG233" i="2"/>
  <c r="BE233" i="2"/>
  <c r="T233" i="2"/>
  <c r="R233" i="2"/>
  <c r="P233" i="2"/>
  <c r="BI231" i="2"/>
  <c r="BH231" i="2"/>
  <c r="BG231" i="2"/>
  <c r="BE231" i="2"/>
  <c r="T231" i="2"/>
  <c r="R231" i="2"/>
  <c r="P231" i="2"/>
  <c r="BI229" i="2"/>
  <c r="BH229" i="2"/>
  <c r="BG229" i="2"/>
  <c r="BE229" i="2"/>
  <c r="T229" i="2"/>
  <c r="R229" i="2"/>
  <c r="P229" i="2"/>
  <c r="BI226" i="2"/>
  <c r="BH226" i="2"/>
  <c r="BG226" i="2"/>
  <c r="BE226" i="2"/>
  <c r="T226" i="2"/>
  <c r="R226" i="2"/>
  <c r="P226" i="2"/>
  <c r="BI223" i="2"/>
  <c r="BH223" i="2"/>
  <c r="BG223" i="2"/>
  <c r="BE223" i="2"/>
  <c r="T223" i="2"/>
  <c r="R223" i="2"/>
  <c r="P223" i="2"/>
  <c r="BI220" i="2"/>
  <c r="BH220" i="2"/>
  <c r="BG220" i="2"/>
  <c r="BE220" i="2"/>
  <c r="T220" i="2"/>
  <c r="R220" i="2"/>
  <c r="P220" i="2"/>
  <c r="BI217" i="2"/>
  <c r="BH217" i="2"/>
  <c r="BG217" i="2"/>
  <c r="BE217" i="2"/>
  <c r="T217" i="2"/>
  <c r="R217" i="2"/>
  <c r="P217" i="2"/>
  <c r="BI212" i="2"/>
  <c r="BH212" i="2"/>
  <c r="BG212" i="2"/>
  <c r="BE212" i="2"/>
  <c r="T212" i="2"/>
  <c r="R212" i="2"/>
  <c r="P212" i="2"/>
  <c r="BI202" i="2"/>
  <c r="BH202" i="2"/>
  <c r="BG202" i="2"/>
  <c r="BE202" i="2"/>
  <c r="T202" i="2"/>
  <c r="R202" i="2"/>
  <c r="P202" i="2"/>
  <c r="BI200" i="2"/>
  <c r="BH200" i="2"/>
  <c r="BG200" i="2"/>
  <c r="BE200" i="2"/>
  <c r="T200" i="2"/>
  <c r="R200" i="2"/>
  <c r="P200" i="2"/>
  <c r="BI196" i="2"/>
  <c r="BH196" i="2"/>
  <c r="BG196" i="2"/>
  <c r="BE196" i="2"/>
  <c r="T196" i="2"/>
  <c r="R196" i="2"/>
  <c r="P196" i="2"/>
  <c r="BI193" i="2"/>
  <c r="BH193" i="2"/>
  <c r="BG193" i="2"/>
  <c r="BE193" i="2"/>
  <c r="T193" i="2"/>
  <c r="R193" i="2"/>
  <c r="P193" i="2"/>
  <c r="BI188" i="2"/>
  <c r="BH188" i="2"/>
  <c r="BG188" i="2"/>
  <c r="BE188" i="2"/>
  <c r="T188" i="2"/>
  <c r="R188" i="2"/>
  <c r="P188" i="2"/>
  <c r="BI186" i="2"/>
  <c r="BH186" i="2"/>
  <c r="BG186" i="2"/>
  <c r="BE186" i="2"/>
  <c r="T186" i="2"/>
  <c r="R186" i="2"/>
  <c r="P186" i="2"/>
  <c r="BI182" i="2"/>
  <c r="BH182" i="2"/>
  <c r="BG182" i="2"/>
  <c r="BE182" i="2"/>
  <c r="T182" i="2"/>
  <c r="R182" i="2"/>
  <c r="P182" i="2"/>
  <c r="BI179" i="2"/>
  <c r="BH179" i="2"/>
  <c r="BG179" i="2"/>
  <c r="BE179" i="2"/>
  <c r="T179" i="2"/>
  <c r="R179" i="2"/>
  <c r="P179" i="2"/>
  <c r="BI176" i="2"/>
  <c r="BH176" i="2"/>
  <c r="BG176" i="2"/>
  <c r="BE176" i="2"/>
  <c r="T176" i="2"/>
  <c r="R176" i="2"/>
  <c r="P176" i="2"/>
  <c r="BI173" i="2"/>
  <c r="BH173" i="2"/>
  <c r="BG173" i="2"/>
  <c r="BE173" i="2"/>
  <c r="T173" i="2"/>
  <c r="R173" i="2"/>
  <c r="P173" i="2"/>
  <c r="BI170" i="2"/>
  <c r="BH170" i="2"/>
  <c r="BG170" i="2"/>
  <c r="BE170" i="2"/>
  <c r="T170" i="2"/>
  <c r="R170" i="2"/>
  <c r="P170" i="2"/>
  <c r="BI166" i="2"/>
  <c r="BH166" i="2"/>
  <c r="BG166" i="2"/>
  <c r="BE166" i="2"/>
  <c r="T166" i="2"/>
  <c r="R166" i="2"/>
  <c r="P166" i="2"/>
  <c r="BI157" i="2"/>
  <c r="BH157" i="2"/>
  <c r="BG157" i="2"/>
  <c r="BE157" i="2"/>
  <c r="T157" i="2"/>
  <c r="R157" i="2"/>
  <c r="P157" i="2"/>
  <c r="BI152" i="2"/>
  <c r="BH152" i="2"/>
  <c r="BG152" i="2"/>
  <c r="BE152" i="2"/>
  <c r="T152" i="2"/>
  <c r="R152" i="2"/>
  <c r="P152" i="2"/>
  <c r="BI148" i="2"/>
  <c r="BH148" i="2"/>
  <c r="BG148" i="2"/>
  <c r="BE148" i="2"/>
  <c r="T148" i="2"/>
  <c r="R148" i="2"/>
  <c r="P148" i="2"/>
  <c r="BI144" i="2"/>
  <c r="BH144" i="2"/>
  <c r="BG144" i="2"/>
  <c r="BE144" i="2"/>
  <c r="T144" i="2"/>
  <c r="R144" i="2"/>
  <c r="P144" i="2"/>
  <c r="BI141" i="2"/>
  <c r="BH141" i="2"/>
  <c r="BG141" i="2"/>
  <c r="BE141" i="2"/>
  <c r="T141" i="2"/>
  <c r="R141" i="2"/>
  <c r="P141" i="2"/>
  <c r="BI138" i="2"/>
  <c r="BH138" i="2"/>
  <c r="BG138" i="2"/>
  <c r="BE138" i="2"/>
  <c r="T138" i="2"/>
  <c r="R138" i="2"/>
  <c r="P138" i="2"/>
  <c r="BI137" i="2"/>
  <c r="BH137" i="2"/>
  <c r="BG137" i="2"/>
  <c r="BE137" i="2"/>
  <c r="T137" i="2"/>
  <c r="R137" i="2"/>
  <c r="P137" i="2"/>
  <c r="BI136" i="2"/>
  <c r="BH136" i="2"/>
  <c r="BG136" i="2"/>
  <c r="BE136" i="2"/>
  <c r="T136" i="2"/>
  <c r="R136" i="2"/>
  <c r="P136" i="2"/>
  <c r="BI129" i="2"/>
  <c r="BH129" i="2"/>
  <c r="BG129" i="2"/>
  <c r="BE129" i="2"/>
  <c r="T129" i="2"/>
  <c r="R129" i="2"/>
  <c r="P129" i="2"/>
  <c r="BI124" i="2"/>
  <c r="BH124" i="2"/>
  <c r="BG124" i="2"/>
  <c r="BE124" i="2"/>
  <c r="T124" i="2"/>
  <c r="R124" i="2"/>
  <c r="P124" i="2"/>
  <c r="BI121" i="2"/>
  <c r="BH121" i="2"/>
  <c r="BG121" i="2"/>
  <c r="BE121" i="2"/>
  <c r="T121" i="2"/>
  <c r="R121" i="2"/>
  <c r="P121" i="2"/>
  <c r="BI111" i="2"/>
  <c r="BH111" i="2"/>
  <c r="BG111" i="2"/>
  <c r="BE111" i="2"/>
  <c r="T111" i="2"/>
  <c r="R111" i="2"/>
  <c r="P111" i="2"/>
  <c r="BI106" i="2"/>
  <c r="BH106" i="2"/>
  <c r="BG106" i="2"/>
  <c r="BE106" i="2"/>
  <c r="T106" i="2"/>
  <c r="R106" i="2"/>
  <c r="P106" i="2"/>
  <c r="BI103" i="2"/>
  <c r="BH103" i="2"/>
  <c r="BG103" i="2"/>
  <c r="BE103" i="2"/>
  <c r="T103" i="2"/>
  <c r="R103" i="2"/>
  <c r="P103" i="2"/>
  <c r="BI100" i="2"/>
  <c r="BH100" i="2"/>
  <c r="BG100" i="2"/>
  <c r="BE100" i="2"/>
  <c r="T100" i="2"/>
  <c r="R100" i="2"/>
  <c r="P100" i="2"/>
  <c r="BI97" i="2"/>
  <c r="BH97" i="2"/>
  <c r="BG97" i="2"/>
  <c r="BE97" i="2"/>
  <c r="T97" i="2"/>
  <c r="R97" i="2"/>
  <c r="P97" i="2"/>
  <c r="BI94" i="2"/>
  <c r="BH94" i="2"/>
  <c r="BG94" i="2"/>
  <c r="BE94" i="2"/>
  <c r="T94" i="2"/>
  <c r="R94" i="2"/>
  <c r="P94" i="2"/>
  <c r="BI91" i="2"/>
  <c r="BH91" i="2"/>
  <c r="BG91" i="2"/>
  <c r="BE91" i="2"/>
  <c r="T91" i="2"/>
  <c r="R91" i="2"/>
  <c r="P91" i="2"/>
  <c r="BI88" i="2"/>
  <c r="BH88" i="2"/>
  <c r="BG88" i="2"/>
  <c r="BE88" i="2"/>
  <c r="T88" i="2"/>
  <c r="R88" i="2"/>
  <c r="P88" i="2"/>
  <c r="J82" i="2"/>
  <c r="J81" i="2"/>
  <c r="F81" i="2"/>
  <c r="F79" i="2"/>
  <c r="E77" i="2"/>
  <c r="J51" i="2"/>
  <c r="J50" i="2"/>
  <c r="F50" i="2"/>
  <c r="F48" i="2"/>
  <c r="E46" i="2"/>
  <c r="J16" i="2"/>
  <c r="E16" i="2"/>
  <c r="F82" i="2" s="1"/>
  <c r="J15" i="2"/>
  <c r="J10" i="2"/>
  <c r="J79" i="2" s="1"/>
  <c r="L50" i="1"/>
  <c r="AM50" i="1"/>
  <c r="AM49" i="1"/>
  <c r="L49" i="1"/>
  <c r="AM47" i="1"/>
  <c r="L47" i="1"/>
  <c r="L45" i="1"/>
  <c r="L44" i="1"/>
  <c r="J323" i="2"/>
  <c r="J309" i="2"/>
  <c r="J293" i="2"/>
  <c r="BK278" i="2"/>
  <c r="BK249" i="2"/>
  <c r="J243" i="2"/>
  <c r="J235" i="2"/>
  <c r="BK229" i="2"/>
  <c r="J212" i="2"/>
  <c r="J196" i="2"/>
  <c r="BK182" i="2"/>
  <c r="BK157" i="2"/>
  <c r="BK137" i="2"/>
  <c r="BK106" i="2"/>
  <c r="BK91" i="2"/>
  <c r="J325" i="2"/>
  <c r="BK309" i="2"/>
  <c r="BK288" i="2"/>
  <c r="J278" i="2"/>
  <c r="J263" i="2"/>
  <c r="J247" i="2"/>
  <c r="J233" i="2"/>
  <c r="BK217" i="2"/>
  <c r="J182" i="2"/>
  <c r="J166" i="2"/>
  <c r="BK138" i="2"/>
  <c r="J91" i="2"/>
  <c r="J313" i="2"/>
  <c r="J288" i="2"/>
  <c r="BK272" i="2"/>
  <c r="J249" i="2"/>
  <c r="J229" i="2"/>
  <c r="J202" i="2"/>
  <c r="BK166" i="2"/>
  <c r="J137" i="2"/>
  <c r="J88" i="2"/>
  <c r="J307" i="2"/>
  <c r="J296" i="2"/>
  <c r="BK263" i="2"/>
  <c r="BK243" i="2"/>
  <c r="J176" i="2"/>
  <c r="J136" i="2"/>
  <c r="J106" i="2"/>
  <c r="J333" i="2"/>
  <c r="J316" i="2"/>
  <c r="BK296" i="2"/>
  <c r="BK286" i="2"/>
  <c r="J266" i="2"/>
  <c r="BK245" i="2"/>
  <c r="BK241" i="2"/>
  <c r="BK231" i="2"/>
  <c r="J220" i="2"/>
  <c r="BK202" i="2"/>
  <c r="J193" i="2"/>
  <c r="J173" i="2"/>
  <c r="BK144" i="2"/>
  <c r="J124" i="2"/>
  <c r="J111" i="2"/>
  <c r="J94" i="2"/>
  <c r="BK329" i="2"/>
  <c r="BK316" i="2"/>
  <c r="BK298" i="2"/>
  <c r="BK281" i="2"/>
  <c r="J272" i="2"/>
  <c r="BK251" i="2"/>
  <c r="J237" i="2"/>
  <c r="J226" i="2"/>
  <c r="BK193" i="2"/>
  <c r="BK176" i="2"/>
  <c r="J148" i="2"/>
  <c r="BK124" i="2"/>
  <c r="J329" i="2"/>
  <c r="BK307" i="2"/>
  <c r="J281" i="2"/>
  <c r="BK253" i="2"/>
  <c r="BK237" i="2"/>
  <c r="J223" i="2"/>
  <c r="BK188" i="2"/>
  <c r="J152" i="2"/>
  <c r="J103" i="2"/>
  <c r="BK323" i="2"/>
  <c r="J298" i="2"/>
  <c r="BK284" i="2"/>
  <c r="J253" i="2"/>
  <c r="J179" i="2"/>
  <c r="J138" i="2"/>
  <c r="BK111" i="2"/>
  <c r="BK88" i="2"/>
  <c r="J269" i="2"/>
  <c r="J239" i="2"/>
  <c r="BK223" i="2"/>
  <c r="BK186" i="2"/>
  <c r="BK173" i="2"/>
  <c r="J144" i="2"/>
  <c r="BK103" i="2"/>
  <c r="BK327" i="2"/>
  <c r="J301" i="2"/>
  <c r="J284" i="2"/>
  <c r="J257" i="2"/>
  <c r="J241" i="2"/>
  <c r="BK226" i="2"/>
  <c r="J200" i="2"/>
  <c r="J157" i="2"/>
  <c r="BK136" i="2"/>
  <c r="AS54" i="1"/>
  <c r="BK301" i="2"/>
  <c r="BK266" i="2"/>
  <c r="BK257" i="2"/>
  <c r="BK196" i="2"/>
  <c r="BK141" i="2"/>
  <c r="BK121" i="2"/>
  <c r="BK94" i="2"/>
  <c r="J327" i="2"/>
  <c r="J320" i="2"/>
  <c r="BK305" i="2"/>
  <c r="J290" i="2"/>
  <c r="BK269" i="2"/>
  <c r="BK247" i="2"/>
  <c r="BK233" i="2"/>
  <c r="J217" i="2"/>
  <c r="BK200" i="2"/>
  <c r="J188" i="2"/>
  <c r="BK170" i="2"/>
  <c r="J129" i="2"/>
  <c r="J121" i="2"/>
  <c r="J97" i="2"/>
  <c r="BK333" i="2"/>
  <c r="BK320" i="2"/>
  <c r="J305" i="2"/>
  <c r="J286" i="2"/>
  <c r="J275" i="2"/>
  <c r="J260" i="2"/>
  <c r="J245" i="2"/>
  <c r="J231" i="2"/>
  <c r="BK220" i="2"/>
  <c r="BK179" i="2"/>
  <c r="BK152" i="2"/>
  <c r="J141" i="2"/>
  <c r="BK97" i="2"/>
  <c r="BK325" i="2"/>
  <c r="BK293" i="2"/>
  <c r="BK275" i="2"/>
  <c r="J251" i="2"/>
  <c r="BK235" i="2"/>
  <c r="BK212" i="2"/>
  <c r="J186" i="2"/>
  <c r="BK148" i="2"/>
  <c r="BK100" i="2"/>
  <c r="BK313" i="2"/>
  <c r="BK290" i="2"/>
  <c r="BK260" i="2"/>
  <c r="BK239" i="2"/>
  <c r="J170" i="2"/>
  <c r="BK129" i="2"/>
  <c r="J100" i="2"/>
  <c r="BK87" i="2" l="1"/>
  <c r="J87" i="2"/>
  <c r="J57" i="2"/>
  <c r="T87" i="2"/>
  <c r="P195" i="2"/>
  <c r="T195" i="2"/>
  <c r="P201" i="2"/>
  <c r="T201" i="2"/>
  <c r="P216" i="2"/>
  <c r="BK304" i="2"/>
  <c r="J304" i="2"/>
  <c r="J62" i="2" s="1"/>
  <c r="T304" i="2"/>
  <c r="P319" i="2"/>
  <c r="P318" i="2"/>
  <c r="R87" i="2"/>
  <c r="BK216" i="2"/>
  <c r="J216" i="2" s="1"/>
  <c r="J60" i="2" s="1"/>
  <c r="T216" i="2"/>
  <c r="P304" i="2"/>
  <c r="R319" i="2"/>
  <c r="R318" i="2"/>
  <c r="P87" i="2"/>
  <c r="P86" i="2" s="1"/>
  <c r="P85" i="2" s="1"/>
  <c r="AU55" i="1" s="1"/>
  <c r="AU54" i="1" s="1"/>
  <c r="BK195" i="2"/>
  <c r="J195" i="2" s="1"/>
  <c r="J58" i="2" s="1"/>
  <c r="R195" i="2"/>
  <c r="BK201" i="2"/>
  <c r="J201" i="2" s="1"/>
  <c r="J59" i="2" s="1"/>
  <c r="R201" i="2"/>
  <c r="R216" i="2"/>
  <c r="R304" i="2"/>
  <c r="BK319" i="2"/>
  <c r="J319" i="2"/>
  <c r="J65" i="2" s="1"/>
  <c r="T319" i="2"/>
  <c r="T318" i="2" s="1"/>
  <c r="J48" i="2"/>
  <c r="F51" i="2"/>
  <c r="BF97" i="2"/>
  <c r="BF103" i="2"/>
  <c r="BF137" i="2"/>
  <c r="BF141" i="2"/>
  <c r="BF173" i="2"/>
  <c r="BF176" i="2"/>
  <c r="BF288" i="2"/>
  <c r="BF296" i="2"/>
  <c r="BF305" i="2"/>
  <c r="BF313" i="2"/>
  <c r="BF316" i="2"/>
  <c r="BF320" i="2"/>
  <c r="BF100" i="2"/>
  <c r="BF124" i="2"/>
  <c r="BF136" i="2"/>
  <c r="BF138" i="2"/>
  <c r="BF148" i="2"/>
  <c r="BF157" i="2"/>
  <c r="BF179" i="2"/>
  <c r="BF217" i="2"/>
  <c r="BF229" i="2"/>
  <c r="BF235" i="2"/>
  <c r="BF237" i="2"/>
  <c r="BF239" i="2"/>
  <c r="BF247" i="2"/>
  <c r="BF249" i="2"/>
  <c r="BF253" i="2"/>
  <c r="BF263" i="2"/>
  <c r="BF281" i="2"/>
  <c r="BF286" i="2"/>
  <c r="BF309" i="2"/>
  <c r="BF327" i="2"/>
  <c r="BK300" i="2"/>
  <c r="J300" i="2"/>
  <c r="J61" i="2"/>
  <c r="BF88" i="2"/>
  <c r="BF106" i="2"/>
  <c r="BF129" i="2"/>
  <c r="BF144" i="2"/>
  <c r="BF166" i="2"/>
  <c r="BF182" i="2"/>
  <c r="BF186" i="2"/>
  <c r="BF200" i="2"/>
  <c r="BF202" i="2"/>
  <c r="BF212" i="2"/>
  <c r="BF231" i="2"/>
  <c r="BF233" i="2"/>
  <c r="BF241" i="2"/>
  <c r="BF243" i="2"/>
  <c r="BF245" i="2"/>
  <c r="BF251" i="2"/>
  <c r="BF257" i="2"/>
  <c r="BF260" i="2"/>
  <c r="BF266" i="2"/>
  <c r="BF269" i="2"/>
  <c r="BF272" i="2"/>
  <c r="BF275" i="2"/>
  <c r="BF278" i="2"/>
  <c r="BF284" i="2"/>
  <c r="BF298" i="2"/>
  <c r="BF301" i="2"/>
  <c r="BF323" i="2"/>
  <c r="BF325" i="2"/>
  <c r="BF333" i="2"/>
  <c r="BK315" i="2"/>
  <c r="J315" i="2"/>
  <c r="J63" i="2"/>
  <c r="BF91" i="2"/>
  <c r="BF94" i="2"/>
  <c r="BF111" i="2"/>
  <c r="BF121" i="2"/>
  <c r="BF152" i="2"/>
  <c r="BF170" i="2"/>
  <c r="BF188" i="2"/>
  <c r="BF193" i="2"/>
  <c r="BF196" i="2"/>
  <c r="BF220" i="2"/>
  <c r="BF223" i="2"/>
  <c r="BF226" i="2"/>
  <c r="BF290" i="2"/>
  <c r="BF293" i="2"/>
  <c r="BF307" i="2"/>
  <c r="BF329" i="2"/>
  <c r="BK332" i="2"/>
  <c r="J332" i="2"/>
  <c r="J67" i="2"/>
  <c r="F35" i="2"/>
  <c r="BD55" i="1" s="1"/>
  <c r="BD54" i="1" s="1"/>
  <c r="W33" i="1" s="1"/>
  <c r="J31" i="2"/>
  <c r="AV55" i="1" s="1"/>
  <c r="F33" i="2"/>
  <c r="BB55" i="1"/>
  <c r="BB54" i="1" s="1"/>
  <c r="W31" i="1" s="1"/>
  <c r="F34" i="2"/>
  <c r="BC55" i="1"/>
  <c r="BC54" i="1" s="1"/>
  <c r="W32" i="1" s="1"/>
  <c r="F31" i="2"/>
  <c r="AZ55" i="1"/>
  <c r="AZ54" i="1" s="1"/>
  <c r="W29" i="1" s="1"/>
  <c r="T86" i="2" l="1"/>
  <c r="T85" i="2"/>
  <c r="R86" i="2"/>
  <c r="R85" i="2" s="1"/>
  <c r="BK86" i="2"/>
  <c r="J86" i="2"/>
  <c r="J56" i="2"/>
  <c r="BK318" i="2"/>
  <c r="J318" i="2" s="1"/>
  <c r="J64" i="2" s="1"/>
  <c r="BK331" i="2"/>
  <c r="J331" i="2" s="1"/>
  <c r="J66" i="2" s="1"/>
  <c r="AX54" i="1"/>
  <c r="J32" i="2"/>
  <c r="AW55" i="1" s="1"/>
  <c r="AT55" i="1" s="1"/>
  <c r="AV54" i="1"/>
  <c r="AK29" i="1" s="1"/>
  <c r="F32" i="2"/>
  <c r="BA55" i="1" s="1"/>
  <c r="BA54" i="1" s="1"/>
  <c r="AW54" i="1" s="1"/>
  <c r="AK30" i="1" s="1"/>
  <c r="AY54" i="1"/>
  <c r="BK85" i="2" l="1"/>
  <c r="J85" i="2"/>
  <c r="J55" i="2"/>
  <c r="AT54" i="1"/>
  <c r="W30" i="1"/>
  <c r="J28" i="2" l="1"/>
  <c r="AG55" i="1"/>
  <c r="AG54" i="1" s="1"/>
  <c r="AN54" i="1" s="1"/>
  <c r="AN55" i="1" l="1"/>
  <c r="J37" i="2"/>
  <c r="AK26" i="1"/>
  <c r="AK35" i="1" s="1"/>
</calcChain>
</file>

<file path=xl/sharedStrings.xml><?xml version="1.0" encoding="utf-8"?>
<sst xmlns="http://schemas.openxmlformats.org/spreadsheetml/2006/main" count="3104" uniqueCount="762">
  <si>
    <t>Export Komplet</t>
  </si>
  <si>
    <t>VZ</t>
  </si>
  <si>
    <t>2.0</t>
  </si>
  <si>
    <t>ZAMOK</t>
  </si>
  <si>
    <t>False</t>
  </si>
  <si>
    <t>{31db9810-0af7-4dc4-be8a-f90a6d67e9d5}</t>
  </si>
  <si>
    <t>0,01</t>
  </si>
  <si>
    <t>21</t>
  </si>
  <si>
    <t>15</t>
  </si>
  <si>
    <t>REKAPITULACE STAVBY</t>
  </si>
  <si>
    <t>v ---  níže se nacházejí doplnkové a pomocné údaje k sestavám  --- v</t>
  </si>
  <si>
    <t>Návod na vyplnění</t>
  </si>
  <si>
    <t>0,001</t>
  </si>
  <si>
    <t>Kód:</t>
  </si>
  <si>
    <t>EKS-042/2020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</si>
  <si>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</si>
  <si>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</si>
  <si>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DSP Bílina - přesunutí dešťové kanalizace a vsakovacího objektu</t>
  </si>
  <si>
    <t>KSO:</t>
  </si>
  <si>
    <t>827 29 11</t>
  </si>
  <si>
    <t>CC-CZ:</t>
  </si>
  <si>
    <t>22231</t>
  </si>
  <si>
    <t>Místo:</t>
  </si>
  <si>
    <t>Bílina, okr.Teplice</t>
  </si>
  <si>
    <t>Datum:</t>
  </si>
  <si>
    <t>11. 6. 2020</t>
  </si>
  <si>
    <t>CZ-CPV:</t>
  </si>
  <si>
    <t>45300000-0</t>
  </si>
  <si>
    <t>CZ-CPA:</t>
  </si>
  <si>
    <t>42.21.23</t>
  </si>
  <si>
    <t>Zadavatel:</t>
  </si>
  <si>
    <t>IČ:</t>
  </si>
  <si>
    <t>25423126</t>
  </si>
  <si>
    <t>PS projekty s.r.o., Revoluční 5, Teplice</t>
  </si>
  <si>
    <t>DIČ:</t>
  </si>
  <si>
    <t>CZ25423126</t>
  </si>
  <si>
    <t>Uchazeč:</t>
  </si>
  <si>
    <t>Vyplň údaj</t>
  </si>
  <si>
    <t>Projektant:</t>
  </si>
  <si>
    <t>True</t>
  </si>
  <si>
    <t>Zpracovatel:</t>
  </si>
  <si>
    <t>65639081</t>
  </si>
  <si>
    <t>Zbyněk Jarolím-STAVINVEST, J.Hory 1639/17, Teplice</t>
  </si>
  <si>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</si>
  <si>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</si>
  <si>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</si>
  <si>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</si>
  <si>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</si>
  <si>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</si>
  <si>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</si>
  <si>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</si>
  <si>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</si>
  <si>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</si>
  <si>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</si>
  <si>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</si>
  <si>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</si>
  <si>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</si>
  <si>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</si>
  <si>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</si>
  <si>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</si>
  <si>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</si>
  <si>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</si>
  <si>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</si>
  <si>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</si>
  <si>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</si>
  <si>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</si>
  <si>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</si>
  <si>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</si>
  <si>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</si>
  <si>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</si>
  <si>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</si>
  <si>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</si>
  <si>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</si>
  <si>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</si>
  <si>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</si>
  <si>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</si>
  <si>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</si>
  <si>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</si>
  <si>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</si>
  <si>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</si>
  <si>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</si>
  <si>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</si>
  <si>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</si>
  <si>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</si>
  <si>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</si>
  <si>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</si>
  <si>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</si>
  <si>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KRYCÍ LIST SOUPISU PRACÍ</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</si>
  <si>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</si>
  <si>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</si>
  <si>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</si>
  <si>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</si>
  <si>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</si>
  <si>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</si>
  <si>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</si>
  <si>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</si>
  <si>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8 - Trubní vedení</t>
  </si>
  <si>
    <t xml:space="preserve">    96 - Bourání konstrukcí</t>
  </si>
  <si>
    <t xml:space="preserve">    997 - Přesun sutě</t>
  </si>
  <si>
    <t xml:space="preserve">    998 - Přesun hmot</t>
  </si>
  <si>
    <t>PSV - Práce a dodávky PSV</t>
  </si>
  <si>
    <t xml:space="preserve">    721 - Zdravotechnika - vnitřní kanalizace</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</si>
  <si>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</si>
  <si>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</si>
  <si>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</si>
  <si>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</si>
  <si>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</si>
  <si>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</si>
  <si>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</si>
  <si>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</si>
  <si>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</si>
  <si>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</si>
  <si>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</si>
  <si>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</si>
  <si>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</si>
  <si>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</si>
  <si>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</si>
  <si>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</si>
  <si>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</si>
  <si>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</si>
  <si>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</si>
  <si>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</si>
  <si>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112101102</t>
  </si>
  <si>
    <t>Odstranění stromů s odřezáním kmene a s odvětvením listnatých, průměru kmene přes 300 do 500 mm</t>
  </si>
  <si>
    <t>kus</t>
  </si>
  <si>
    <t>CS ÚRS 2020 01</t>
  </si>
  <si>
    <t>4</t>
  </si>
  <si>
    <t>2</t>
  </si>
  <si>
    <t>1460179468</t>
  </si>
  <si>
    <t>PSC</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</si>
  <si>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</si>
  <si>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VV</t>
  </si>
  <si>
    <t>"celkový počet" 2</t>
  </si>
  <si>
    <t>112111111</t>
  </si>
  <si>
    <t>Spálení větví stromů všech druhů stromů o průměru kmene přes 0,10 m na hromadách</t>
  </si>
  <si>
    <t>642381456</t>
  </si>
  <si>
    <t xml:space="preserve">Poznámka k souboru cen:_x000D_
1. V ceně jsou započteny i náklady na likvidaci ohniště._x000D_
2. Cena lze použít i pro pálení nehroubí z prořezávek, 1 ks odpovídá 400 m2 nehroubí._x000D_
3. Množství měrných jednotek se určuje v kusech stromů._x000D_
</t>
  </si>
  <si>
    <t>3</t>
  </si>
  <si>
    <t>112251102</t>
  </si>
  <si>
    <t>Odstranění pařezů strojně s jejich vykopáním, vytrháním nebo odstřelením průměru přes 300 do 500 mm</t>
  </si>
  <si>
    <t>710212311</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</si>
  <si>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</si>
  <si>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</si>
  <si>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</si>
  <si>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m</t>
  </si>
  <si>
    <t>-1660729355</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</si>
  <si>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</si>
  <si>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"potrubí teplovodu u větve 1" 1,2</t>
  </si>
  <si>
    <t>5</t>
  </si>
  <si>
    <t>131313101</t>
  </si>
  <si>
    <t>Hloubení jam ručně zapažených i nezapažených s urovnáním dna do předepsaného profilu a spádu v hornině třídy těžitelnosti II skupiny 4 soudržných</t>
  </si>
  <si>
    <t>m3</t>
  </si>
  <si>
    <t>-2049065643</t>
  </si>
  <si>
    <t xml:space="preserve">Poznámka k souboru cen:_x000D_
1. V cenách jsou započteny i náklady na přehození výkopku na přilehlém terénu na vzdálenost do 3 m od okraje jámy nebo naložení na dopravní prostředek._x000D_
</t>
  </si>
  <si>
    <t>"hloubení sond pro ověření polohy stávajících zasakovacích bloků - 50% ručně" ((1,5*1,5*3,0)*0,5)*2</t>
  </si>
  <si>
    <t>6</t>
  </si>
  <si>
    <t>131351100</t>
  </si>
  <si>
    <t>Hloubení nezapažených jam a zářezů strojně s urovnáním dna do předepsaného profilu a spádu v hornině třídy těžitelnosti II skupiny 4 do 20 m3</t>
  </si>
  <si>
    <t>-527768777</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</si>
  <si>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</si>
  <si>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"hloubení sond pro ověření polohy stávajících zasakovacích bloků - 50% strojně" ((1,5*1,5*3,0)*0,5)*2</t>
  </si>
  <si>
    <t>7</t>
  </si>
  <si>
    <t>131351106</t>
  </si>
  <si>
    <t>Hloubení nezapažených jam a zářezů strojně s urovnáním dna do předepsaného profilu a spádu v hornině třídy těžitelnosti II skupiny 4 přes 1 000 do 5 000 m3</t>
  </si>
  <si>
    <t>-1263757497</t>
  </si>
  <si>
    <t>"výkop jam pro demontáž prvků stávajících zasakovacích bloků" ((16,6*4,0+18,6*6,0)/2*3,8-(1,2*0,6*0,42*65))*2</t>
  </si>
  <si>
    <t>"rozšíření jámy pro osazení zasakovacího bloku větve 1 v nové poloze" (11,0*4,0+12,0*6,0)/2*3,8</t>
  </si>
  <si>
    <t>"rozšíření jámy pro osazení zasakovacího bloku větve 2 v nové poloze" (10,5*5,2+11,5*7,2)/2*3,8+(15,6*1,2*3,8)</t>
  </si>
  <si>
    <t>8</t>
  </si>
  <si>
    <t>132351254</t>
  </si>
  <si>
    <t>Hloubení nezapažených rýh šířky přes 800 do 2 000 mm strojně s urovnáním dna do předepsaného profilu a spádu v hornině třídy těžitelnosti II skupiny 4 přes 100 do 500 m3</t>
  </si>
  <si>
    <t>-1178206453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</si>
  <si>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</si>
  <si>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"výkop rýhy pro větev 1 - úsek 15,60-RŠ4" 3,31*1,2*(3,8+3,94)/2</t>
  </si>
  <si>
    <t>"výkop rýhy pro větev 1 - úsek RŠ4-RŠ3" 21,0*1,2*(3,94+3,75)/2</t>
  </si>
  <si>
    <t>"výkop rýhy pro větev 1 - úsek RŠ2-RŠ2" 10,72*1,2*(3,75+3,35)/2</t>
  </si>
  <si>
    <t>"výkop rýhy pro větev 2 - úsek 18,0-RŠ4" 3,28*1,2*(2,85+2,35)/2</t>
  </si>
  <si>
    <t>"výkop rýhy pro větev 2 - úsek RŠ4-RŠ3" 18,11*1,2*(2,35*3+2,4+2,12+2,19)/6</t>
  </si>
  <si>
    <t>"výkop rýhy pro větev 3" 21,08*1,2*(2,12+1,86+1,64+1,59+1,49+1,45+1,33+1,22)/8</t>
  </si>
  <si>
    <t>"výkop rýh pro připojení DS1" 2,43*1,2*(2,02+1,41)/2</t>
  </si>
  <si>
    <t>"výkop rýh pro připojení DS2" 1,80*1,2*(2,02+1,42)/2</t>
  </si>
  <si>
    <t>9</t>
  </si>
  <si>
    <t>139001101</t>
  </si>
  <si>
    <t>Příplatek k cenám hloubených vykopávek za ztížení vykopávky v blízkosti podzemního vedení nebo výbušnin pro jakoukoliv třídu horniny</t>
  </si>
  <si>
    <t>1816278100</t>
  </si>
  <si>
    <t xml:space="preserve">Poznámka k souboru cen:_x000D_
1. Cena je určena:_x000D_
a) pro podzemní vedení procházející hloubenou vykopávkou nebo uložené ve stěně výkopu při jakékoliv hloubce vedení pod původním terénem nebo jeho výšce nade dnem výkopu a jakémkoliv směru vedení ke stranám výkopu;_x000D_
b)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uloženo._x000D_
3.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4. Je-li vedení uloženo ve výkopišti tak, že se vykopávka v celém výše popsaném objemu nevykopává, např. blízko stěn nebo dna výkopu, oceňuje se ztížení vykopávky jen pro tu část objemu, v níž se ztížená vykopávka provádí._x000D_
5. Jsou-li ve výkopišti dvě vedení položena tak blízko sebe, že se výše uvedené objemy pro obě vedení pronikají, určí se množství ztížení vykopávky tak, aby se pronik započetl jen jednou._x000D_
6. Objem ztížení vykopávky se od celkového objemu výkopu neodečítá._x000D_
7. Dočasné zajištění různých podzemních vedení ve výkopišti se oceňuje cenami souboru cen 119 00-14 Dočasné zajištění podzemního potrubí nebo vedení ve výkopišti._x000D_
</t>
  </si>
  <si>
    <t>"ztížení vykopávky v blízkosti stávajících zasakovacích bloků z důvodu eliminace jejich poškození - předpoklad 10% objemu výkopu" 637,088*0,1</t>
  </si>
  <si>
    <t>10</t>
  </si>
  <si>
    <t>151101101</t>
  </si>
  <si>
    <t>Zřízení pažení a rozepření stěn rýh pro podzemní vedení příložné pro jakoukoliv mezerovitost, hloubky do 2 m</t>
  </si>
  <si>
    <t>m2</t>
  </si>
  <si>
    <t>-934341875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</si>
  <si>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</si>
  <si>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"výkop rýhy pro větev 3" 21,08*2*(2,12+1,86+1,64+1,59+1,49+1,45+1,33+1,22)/8</t>
  </si>
  <si>
    <t>"výkop rýh pro připojení DS1" 2,43*2*(2,02+1,41)/2</t>
  </si>
  <si>
    <t>"výkop rýh pro připojení DS2" 1,80*2*(2,02+1,42)/2</t>
  </si>
  <si>
    <t>11</t>
  </si>
  <si>
    <t>151101102</t>
  </si>
  <si>
    <t>Zřízení pažení a rozepření stěn rýh pro podzemní vedení příložné pro jakoukoliv mezerovitost, hloubky do 4 m</t>
  </si>
  <si>
    <t>1455452224</t>
  </si>
  <si>
    <t>"výkop rýhy pro větev 1 - úsek 15,60-RŠ4" 3,31*2*(3,8+3,94)/2</t>
  </si>
  <si>
    <t>"výkop rýhy pro větev 1 - úsek RŠ4-RŠ3" 21,0*2*(3,94+3,75)/2</t>
  </si>
  <si>
    <t>"výkop rýhy pro větev 1 - úsek RŠ2-RŠ2" 10,72*2*(3,75+3,35)/2</t>
  </si>
  <si>
    <t>"výkop rýhy pro větev 2 - úsek 18,0-RŠ4" 3,28*2*(2,85+2,35)/2</t>
  </si>
  <si>
    <t>"výkop rýhy pro větev 2 - úsek RŠ4-RŠ3" 18,11*2*(2,35*3+2,4+2,12+2,19)/6</t>
  </si>
  <si>
    <t>12</t>
  </si>
  <si>
    <t>151101111</t>
  </si>
  <si>
    <t>Odstranění pažení a rozepření stěn rýh pro podzemní vedení s uložením materiálu na vzdálenost do 3 m od kraje výkopu příložné, hloubky do 2 m</t>
  </si>
  <si>
    <t>1586844611</t>
  </si>
  <si>
    <t>13</t>
  </si>
  <si>
    <t>151101112</t>
  </si>
  <si>
    <t>Odstranění pažení a rozepření stěn rýh pro podzemní vedení s uložením materiálu na vzdálenost do 3 m od kraje výkopu příložné, hloubky přes 2 do 4 m</t>
  </si>
  <si>
    <t>1994820048</t>
  </si>
  <si>
    <t>14</t>
  </si>
  <si>
    <t>162201412</t>
  </si>
  <si>
    <t>Vodorovné přemístění větví, kmenů nebo pařezů s naložením, složením a dopravou do 1000 m kmenů stromů listnatých, průměru přes 300 do 500 mm</t>
  </si>
  <si>
    <t>-1043365238</t>
  </si>
  <si>
    <t xml:space="preserve">Poznámka k souboru cen:_x000D_
1. Průměr kmene i pařezu se měří v místě řezu._x000D_
2. Měrná jednotka kus je 1 strom._x000D_
</t>
  </si>
  <si>
    <t>162201422</t>
  </si>
  <si>
    <t>Vodorovné přemístění větví, kmenů nebo pařezů s naložením, složením a dopravou do 1000 m pařezů kmenů, průměru přes 300 do 500 mm</t>
  </si>
  <si>
    <t>1269976243</t>
  </si>
  <si>
    <t>16</t>
  </si>
  <si>
    <t>162301952</t>
  </si>
  <si>
    <t>Vodorovné přemístění větví, kmenů nebo pařezů s naložením, složením a dopravou Příplatek k cenám za každých dalších i započatých 1000 m přes 1000 m kmenů stromů listnatých, o průměru přes 300 do 500 mm</t>
  </si>
  <si>
    <t>-1687200399</t>
  </si>
  <si>
    <t>P</t>
  </si>
  <si>
    <t>Poznámka k položce:_x000D_
Předpokládaná odvozová vzdálenost 12km.</t>
  </si>
  <si>
    <t>2*11 'Přepočtené koeficientem množství</t>
  </si>
  <si>
    <t>17</t>
  </si>
  <si>
    <t>162301972</t>
  </si>
  <si>
    <t>Vodorovné přemístění větví, kmenů nebo pařezů s naložením, složením a dopravou Příplatek k cenám za každých dalších i započatých 1000 m přes 1000 m pařezů kmenů, průměru přes 300 do 500 mm</t>
  </si>
  <si>
    <t>-1424695371</t>
  </si>
  <si>
    <t>18</t>
  </si>
  <si>
    <t>162651112</t>
  </si>
  <si>
    <t>Vodorovné přemístění výkopku nebo sypaniny po suchu na obvyklém dopravním prostředku, bez naložení výkopku, avšak se složením bez rozhrnutí z horniny třídy těžitelnosti I skupiny 1 až 3 na vzdálenost přes 4 000 do 5 000 m</t>
  </si>
  <si>
    <t>-916736257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</si>
  <si>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</si>
  <si>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"odvoz výkopku z jam na mezideponii (předpoklad do 5km)" 1189,684</t>
  </si>
  <si>
    <t>"odvoz výkopku z rýh na mezideponii (předpoklad do 5km)" 473,175</t>
  </si>
  <si>
    <t>"dovoz výkopku z mezideponie pro zpětné zásypy" 192,192+1027,716</t>
  </si>
  <si>
    <t>19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</si>
  <si>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</si>
  <si>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</si>
  <si>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1680182521</t>
  </si>
  <si>
    <t>odvoz přebytečného (vytlačeného) objemu výkopku na trvalou skládku :</t>
  </si>
  <si>
    <t>"z lože pod potrubí" 14,711</t>
  </si>
  <si>
    <t>"z obsypu potrubí" 56,52</t>
  </si>
  <si>
    <t>"z revizních šachet" (3,94+3,75+2,35+2,19)*3,14*0,3^2</t>
  </si>
  <si>
    <t>"ze vsakovacích bloků" 15,0*3,0*0,42+18,0*4,2*0,42</t>
  </si>
  <si>
    <t>"z filtrační vrstvy pod vsakovacími bloky" 19,94</t>
  </si>
  <si>
    <t>"z obsypu vsakovycích bloků" 20,588</t>
  </si>
  <si>
    <t>20</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</si>
  <si>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</si>
  <si>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</si>
  <si>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-1631781893</t>
  </si>
  <si>
    <t>165,867*2 'Přepočtené koeficientem množství</t>
  </si>
  <si>
    <t>167151112</t>
  </si>
  <si>
    <t>Nakládání, skládání a překládání neulehlého výkopku nebo sypaniny strojně nakládání, množství přes 100 m3, z hornin třídy těžitelnosti II, skpiny 4 a 5</t>
  </si>
  <si>
    <t>1358826923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</si>
  <si>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</si>
  <si>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"nakládání výkopku na mezideponii" 1662,859</t>
  </si>
  <si>
    <t>22</t>
  </si>
  <si>
    <t>171201231</t>
  </si>
  <si>
    <t>Poplatek za uložení stavebního odpadu na recyklační skládce (skládkovné) zeminy a kamení zatříděného do Katalogu odpadů pod kódem 17 05 04</t>
  </si>
  <si>
    <t>t</t>
  </si>
  <si>
    <t>1148402267</t>
  </si>
  <si>
    <t>"poplatek za uložení přebytečného objemu výkopku na trvalou skládku" 165,867</t>
  </si>
  <si>
    <t>165,867*1,75 'Přepočtené koeficientem množství</t>
  </si>
  <si>
    <t>23</t>
  </si>
  <si>
    <t>174151101</t>
  </si>
  <si>
    <t>Zásyp sypaninou z jakékoliv horniny strojně s uložením výkopku ve vrstvách se zhutněním jam, šachet, rýh nebo kolem objektů v těchto vykopávkách</t>
  </si>
  <si>
    <t>154062457</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</si>
  <si>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</si>
  <si>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"zpětný zásyp rýh" 266,879-(14,711+56,52+3,456)</t>
  </si>
  <si>
    <t>24</t>
  </si>
  <si>
    <t>174251101</t>
  </si>
  <si>
    <t>Zásyp sypaninou z jakékoliv horniny strojně s uložením výkopku ve vrstvách bez zhutnění jam, šachet, rýh nebo kolem objektů v těchto vykopávkách</t>
  </si>
  <si>
    <t>360838982</t>
  </si>
  <si>
    <t>"zpětný zásyp jam se vsakovacími bloky" 1189,684-(15,0*3,0+0,42+18,0*4,2+0,42+19,94+20,588)</t>
  </si>
  <si>
    <t>25</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</si>
  <si>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</si>
  <si>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</si>
  <si>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1414264654</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</si>
  <si>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Tato se oceňuje ve specifikaci._x000D_
</t>
  </si>
  <si>
    <t>"obsyp stěn tl.200mm a vrchní zásyp tl.100mm zasakovacího bloku větve 1" (15,4*2+3,0*2)*0,52*0,20+15,0*3,0*0,10</t>
  </si>
  <si>
    <t>"obsyp stěn tl.200mm a vrchní zásyp tl.100mm zasakovacího bloku větve 2" (18,4*2+4,2*2)*0,52*0,20+18,0*4,2*0,10</t>
  </si>
  <si>
    <t>26</t>
  </si>
  <si>
    <t>M</t>
  </si>
  <si>
    <t>58343872</t>
  </si>
  <si>
    <t>kamenivo drcené hrubé frakce 8/16</t>
  </si>
  <si>
    <t>-39301789</t>
  </si>
  <si>
    <t>20,588*2 'Přepočtené koeficientem množství</t>
  </si>
  <si>
    <t>27</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</si>
  <si>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</si>
  <si>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</si>
  <si>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1229791602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</si>
  <si>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</si>
  <si>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"obsyp potrubí DN100 v tl.300mm nad horní hranu potrubí" 18,0*1,0*0,40-(3,14*0,05^2*18,0)</t>
  </si>
  <si>
    <t>"obsyp potrubí DN200 v tl.300mm nad horní hranu potrubí" 58,0*1,2*0,50-(3,14*0,10^2*58,0)</t>
  </si>
  <si>
    <t>"obsyp potrubí DN250 v tl.300mm nad horní hranu potrubí" 22,0*1,2*0,55-(3,14*0,125^2*22,0)</t>
  </si>
  <si>
    <t>28</t>
  </si>
  <si>
    <t>58337303</t>
  </si>
  <si>
    <t>štěrkopísek frakce 0/8</t>
  </si>
  <si>
    <t>-1883632811</t>
  </si>
  <si>
    <t>53,479*2 'Přepočtené koeficientem množství</t>
  </si>
  <si>
    <t>Zakládání</t>
  </si>
  <si>
    <t>29</t>
  </si>
  <si>
    <t>211971110</t>
  </si>
  <si>
    <t>Zřízení opláštění výplně z geotextilie odvodňovacích žeber nebo trativodů v rýze nebo zářezu se stěnami šikmými o sklonu do 1:2</t>
  </si>
  <si>
    <t>2085851892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</si>
  <si>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</si>
  <si>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"ochranná vrstva dna, boků a vrchu zasakovacího bloku větve 1" 15,0*3,0*2+(15,0*2+3,0*2)*0,42</t>
  </si>
  <si>
    <t>"ochranná vrstva dna, boků a vrchu zasakovacího bloku větve 2" 18,0*4,2*2+(18,0*2+4,2*2)*0,42</t>
  </si>
  <si>
    <t>30</t>
  </si>
  <si>
    <t>69311060</t>
  </si>
  <si>
    <t>geotextilie netkaná separační, ochranná, filtrační, drenážní PP 200g/m2</t>
  </si>
  <si>
    <t>-1513710125</t>
  </si>
  <si>
    <t>Vodorovné konstrukce</t>
  </si>
  <si>
    <t>31</t>
  </si>
  <si>
    <t>451573111</t>
  </si>
  <si>
    <t>Lože pod potrubí, stoky a drobné objekty v otevřeném výkopu z písku a štěrkopísku do 63 mm</t>
  </si>
  <si>
    <t>310337442</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</si>
  <si>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</si>
  <si>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"výkop rýhy pro větev 1 - úsek 15,60-RŠ4" 3,31*1,2*0,15</t>
  </si>
  <si>
    <t>"výkop rýhy pro větev 1 - úsek RŠ4-RŠ3" 21,0*1,2*0,15</t>
  </si>
  <si>
    <t>"výkop rýhy pro větev 1 - úsek RŠ2-RŠ2" 10,72*1,2*0,15</t>
  </si>
  <si>
    <t>"výkop rýhy pro větev 2 - úsek 18,0-RŠ4" 3,28*1,2*0,15</t>
  </si>
  <si>
    <t>"výkop rýhy pro větev 2 - úsek RŠ4-RŠ3" 18,11*1,2*0,15</t>
  </si>
  <si>
    <t>"výkop rýhy pro větev 3" 21,08*1,2*0,15</t>
  </si>
  <si>
    <t>"výkop rýh pro připojení DS1" 2,43*1,2*0,15</t>
  </si>
  <si>
    <t>"výkop rýh pro připojení DS2" 1,80*1,2*0,15</t>
  </si>
  <si>
    <t>32</t>
  </si>
  <si>
    <t>457531111</t>
  </si>
  <si>
    <t>Filtrační vrstvy jakékoliv tloušťky a sklonu z hrubého drceného kameniva bez zhutnění, frakce od 4-8 do 22-32 mm</t>
  </si>
  <si>
    <t>2127332054</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</si>
  <si>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</si>
  <si>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"podkladní vrstva tl.100mm pod zasakovací blok větve 1" 16,6*4,0*0,10</t>
  </si>
  <si>
    <t>"podkladní vrstva tl.100mm pod zasakovací blok větve 2" 19,0*7,0*0,10</t>
  </si>
  <si>
    <t>Trubní vedení</t>
  </si>
  <si>
    <t>33</t>
  </si>
  <si>
    <t>871265211</t>
  </si>
  <si>
    <t>Kanalizační potrubí z tvrdého PVC v otevřeném výkopu ve sklonu do 20 %, hladkého plnostěnného jednovrstvého, tuhost třídy SN 4 DN 110</t>
  </si>
  <si>
    <t>-865893900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</si>
  <si>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</si>
  <si>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"dle specifikace PD (výkr.č.D.1.4.03)" 18,0</t>
  </si>
  <si>
    <t>34</t>
  </si>
  <si>
    <t>871355221</t>
  </si>
  <si>
    <t>Kanalizační potrubí z tvrdého PVC v otevřeném výkopu ve sklonu do 20 %, hladkého plnostěnného jednovrstvého, tuhost třídy SN 8 DN 200</t>
  </si>
  <si>
    <t>-2125632594</t>
  </si>
  <si>
    <t>"dle specifikace PD (výkr.č.D.1.4.03)" 58,0</t>
  </si>
  <si>
    <t>35</t>
  </si>
  <si>
    <t>871365221</t>
  </si>
  <si>
    <t>Kanalizační potrubí z tvrdého PVC v otevřeném výkopu ve sklonu do 20 %, hladkého plnostěnného jednovrstvého, tuhost třídy SN 8 DN 250</t>
  </si>
  <si>
    <t>-978834797</t>
  </si>
  <si>
    <t>"dle specifikace PD (výkr.č.D.1.4.03)" 22,0</t>
  </si>
  <si>
    <t>36</t>
  </si>
  <si>
    <t>871375221</t>
  </si>
  <si>
    <t>Kanalizační potrubí z tvrdého PVC v otevřeném výkopu ve sklonu do 20 %, hladkého plnostěnného jednovrstvého, tuhost třídy SN 8 DN 315</t>
  </si>
  <si>
    <t>1036719837</t>
  </si>
  <si>
    <t>"chráničky" 3,0</t>
  </si>
  <si>
    <t>37</t>
  </si>
  <si>
    <t>877265211</t>
  </si>
  <si>
    <t>Montáž tvarovek na kanalizačním potrubí z trub z plastu z tvrdého PVC nebo z polypropylenu v otevřeném výkopu jednoosých DN 110</t>
  </si>
  <si>
    <t>2091861620</t>
  </si>
  <si>
    <t xml:space="preserve">Poznámka k souboru cen:_x000D_
1. V cenách nejsou započteny náklady na dodání tvarovek. Tvarovky se oceňují ve ve specifikaci._x000D_
</t>
  </si>
  <si>
    <t>38</t>
  </si>
  <si>
    <t>28611351</t>
  </si>
  <si>
    <t>koleno kanalizační PVC KGB 110x45°</t>
  </si>
  <si>
    <t>-131310894</t>
  </si>
  <si>
    <t>"počet dle podélných profilů" 4</t>
  </si>
  <si>
    <t>39</t>
  </si>
  <si>
    <t>877355211</t>
  </si>
  <si>
    <t>Montáž tvarovek na kanalizačním potrubí z trub z plastu z tvrdého PVC nebo z polypropylenu v otevřeném výkopu jednoosých DN 200</t>
  </si>
  <si>
    <t>-951157367</t>
  </si>
  <si>
    <t>40</t>
  </si>
  <si>
    <t>28611365</t>
  </si>
  <si>
    <t>koleno kanalizace PVC KGB 200x30°</t>
  </si>
  <si>
    <t>1170156317</t>
  </si>
  <si>
    <t>"počet dle podélných profilů" 10</t>
  </si>
  <si>
    <t>41</t>
  </si>
  <si>
    <t>28611366</t>
  </si>
  <si>
    <t>koleno kanalizace PVC KGB 200x45°</t>
  </si>
  <si>
    <t>491593991</t>
  </si>
  <si>
    <t>"počet dle podélných profilů" 2</t>
  </si>
  <si>
    <t>42</t>
  </si>
  <si>
    <t>28611508</t>
  </si>
  <si>
    <t>redukce kanalizační PVC KGR 200/110</t>
  </si>
  <si>
    <t>-281242948</t>
  </si>
  <si>
    <t>"počet dle podélných profilů" 1</t>
  </si>
  <si>
    <t>43</t>
  </si>
  <si>
    <t>877355221</t>
  </si>
  <si>
    <t>Montáž tvarovek na kanalizačním potrubí z trub z plastu z tvrdého PVC nebo z polypropylenu v otevřeném výkopu dvouosých DN 200</t>
  </si>
  <si>
    <t>-1419391561</t>
  </si>
  <si>
    <t>44</t>
  </si>
  <si>
    <t>28611433</t>
  </si>
  <si>
    <t>odbočka kanalizační plastová s hrdlem KGEA 200/110/45°</t>
  </si>
  <si>
    <t>-1657048540</t>
  </si>
  <si>
    <t>45</t>
  </si>
  <si>
    <t>877365211</t>
  </si>
  <si>
    <t>Montáž tvarovek na kanalizačním potrubí z trub z plastu z tvrdého PVC nebo z polypropylenu v otevřeném výkopu jednoosých DN 250</t>
  </si>
  <si>
    <t>1173308833</t>
  </si>
  <si>
    <t>46</t>
  </si>
  <si>
    <t>28611512</t>
  </si>
  <si>
    <t>redukce kanalizační PVC KGR 250/200</t>
  </si>
  <si>
    <t>-541654408</t>
  </si>
  <si>
    <t>47</t>
  </si>
  <si>
    <t>877365221</t>
  </si>
  <si>
    <t>Montáž tvarovek na kanalizačním potrubí z trub z plastu z tvrdého PVC nebo z polypropylenu v otevřeném výkopu dvouosých DN 250</t>
  </si>
  <si>
    <t>1043432045</t>
  </si>
  <si>
    <t>48</t>
  </si>
  <si>
    <t>28611400</t>
  </si>
  <si>
    <t>odbočka kanalizační plastová s hrdlem KGEA 250/200/45°</t>
  </si>
  <si>
    <t>-421446850</t>
  </si>
  <si>
    <t>49</t>
  </si>
  <si>
    <t>892352121</t>
  </si>
  <si>
    <t>Tlakové zkoušky vzduchem těsnícími vaky ucpávkovými DN 200</t>
  </si>
  <si>
    <t>úsek</t>
  </si>
  <si>
    <t>-1549675409</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</si>
  <si>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 vypuštění vzduchu zkoušeného úseku stoky,_x000D_
b) vystavení zkušebního protokolu._x000D_
3. V cenách nejsou započteny náklady na:_x000D_
a) utěsnění kanalizačních přípojek._x000D_
b) zkoušky vstupních a revizních šachet._x000D_
</t>
  </si>
  <si>
    <t>"větev 1" 2</t>
  </si>
  <si>
    <t>"větev 3" 1</t>
  </si>
  <si>
    <t>50</t>
  </si>
  <si>
    <t>892362121</t>
  </si>
  <si>
    <t>Tlakové zkoušky vzduchem těsnícími vaky ucpávkovými DN 250</t>
  </si>
  <si>
    <t>-1786896001</t>
  </si>
  <si>
    <t>"větev 2" 1</t>
  </si>
  <si>
    <t>51</t>
  </si>
  <si>
    <t>894812315</t>
  </si>
  <si>
    <t>Revizní a čistící šachta z polypropylenu PP pro hladké trouby DN 600 šachtové dno (DN šachty / DN trubního vedení) DN 600/200 průtočné</t>
  </si>
  <si>
    <t>193973852</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</si>
  <si>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</si>
  <si>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"dle specifikace šachtových dílů" 1</t>
  </si>
  <si>
    <t>52</t>
  </si>
  <si>
    <t>894812316</t>
  </si>
  <si>
    <t>Revizní a čistící šachta z polypropylenu PP pro hladké trouby DN 600 šachtové dno (DN šachty / DN trubního vedení) DN 600/200 průtočné 30°,60°,90°</t>
  </si>
  <si>
    <t>-2001264233</t>
  </si>
  <si>
    <t>53</t>
  </si>
  <si>
    <t>894812321</t>
  </si>
  <si>
    <t>Revizní a čistící šachta z polypropylenu PP pro hladké trouby DN 600 šachtové dno (DN šachty / DN trubního vedení) DN 600/250 průtočné</t>
  </si>
  <si>
    <t>1747758603</t>
  </si>
  <si>
    <t>54</t>
  </si>
  <si>
    <t>894812332</t>
  </si>
  <si>
    <t>Revizní a čistící šachta z polypropylenu PP pro hladké trouby DN 600 roura šachtová korugovaná, světlé hloubky 2 000 mm</t>
  </si>
  <si>
    <t>-1478035865</t>
  </si>
  <si>
    <t>55</t>
  </si>
  <si>
    <t>894812333</t>
  </si>
  <si>
    <t>Revizní a čistící šachta z polypropylenu PP pro hladké trouby DN 600 roura šachtová korugovaná, světlé hloubky 3 000 mm</t>
  </si>
  <si>
    <t>-1615957716</t>
  </si>
  <si>
    <t>"dle specifikace šachtových dílů" 2</t>
  </si>
  <si>
    <t>56</t>
  </si>
  <si>
    <t>894812339</t>
  </si>
  <si>
    <t>Revizní a čistící šachta z polypropylenu PP pro hladké trouby DN 600 Příplatek k cenám 2331 - 2334 za uříznutí šachtové roury</t>
  </si>
  <si>
    <t>1122836743</t>
  </si>
  <si>
    <t>"dle specifikace šachtových dílů" 3</t>
  </si>
  <si>
    <t>57</t>
  </si>
  <si>
    <t>894812357</t>
  </si>
  <si>
    <t>Revizní a čistící šachta z polypropylenu PP pro hladké trouby DN 600 poklop (mříž) litinový pro třídu zatížení B125 s teleskopickým adaptérem</t>
  </si>
  <si>
    <t>-848691442</t>
  </si>
  <si>
    <t>58</t>
  </si>
  <si>
    <t>899623151</t>
  </si>
  <si>
    <t>Obetonování potrubí nebo zdiva stok betonem prostým v otevřeném výkopu, beton tř. C 16/20</t>
  </si>
  <si>
    <t>570194757</t>
  </si>
  <si>
    <t xml:space="preserve">Poznámka k souboru cen:_x000D_
1. Obetonování zdiva stok ve štole se oceňuje cenami souboru cen 359 31-02 Výplň za rubem cihelného zdiva stok části A 03 tohoto katalogu._x000D_
</t>
  </si>
  <si>
    <t>"obetonování potrubí DN250 v chráníčce DN300 (výplň mezikruží)" 3,0*0,0215</t>
  </si>
  <si>
    <t>59</t>
  </si>
  <si>
    <t>899623192</t>
  </si>
  <si>
    <t>Obetonování potrubí nebo zdiva stok betonem prostým Příplatek k ceně za práce ve štole</t>
  </si>
  <si>
    <t>-1946259129</t>
  </si>
  <si>
    <t>60</t>
  </si>
  <si>
    <t>899722112</t>
  </si>
  <si>
    <t>Krytí potrubí z plastů výstražnou fólií z PVC šířky 25 cm</t>
  </si>
  <si>
    <t>-714089694</t>
  </si>
  <si>
    <t>"celková délka potrubí DN100, DN200 a DN250" 10,0+78,0+41,0</t>
  </si>
  <si>
    <t>61</t>
  </si>
  <si>
    <t>Kalkulace 8-001</t>
  </si>
  <si>
    <t>Demontáž vsakovacího bloku z PH hmotnosti do 20kg k dalšímu použití (očištění tlakovou vodou) s přemístěním do 50m</t>
  </si>
  <si>
    <t>940742968</t>
  </si>
  <si>
    <t>"demontáž stávajících zasakovací bloků" 13*5*2</t>
  </si>
  <si>
    <t>62</t>
  </si>
  <si>
    <t>Kalkulace 8-002</t>
  </si>
  <si>
    <t>Montáž vsakovacího bloku z PH hmotnosti do 20kg v jednořadé galerii vč.spojovacíhio a systémového příslušenství</t>
  </si>
  <si>
    <t>-1137757211</t>
  </si>
  <si>
    <t>"montáž nového zasakovacího bloku větve 1" 13*5</t>
  </si>
  <si>
    <t>"montáž nového zasakovacího bloku větve 1" 15*7</t>
  </si>
  <si>
    <t>63</t>
  </si>
  <si>
    <t>Mat/8-001</t>
  </si>
  <si>
    <t>vsakovací blok z polypropylénu rozměr 1200/600/420mm, akumulační objem 287l, akumulační účinnost 95% včetně spojovacího příslušenství</t>
  </si>
  <si>
    <t>-2019552811</t>
  </si>
  <si>
    <t>"zasakovací bloky rozšiřující objem bloku větve 2" 40</t>
  </si>
  <si>
    <t>"zasakovací bloky jako náhrada poškozených v přepokládaném rozsahu 10%" 130*0,10</t>
  </si>
  <si>
    <t>64</t>
  </si>
  <si>
    <t>Mat/8-002</t>
  </si>
  <si>
    <t>vstupní adaptér pro vsakovací blok z PP DN200</t>
  </si>
  <si>
    <t>839312415</t>
  </si>
  <si>
    <t>"celkový počet" 1</t>
  </si>
  <si>
    <t>65</t>
  </si>
  <si>
    <t>Mat/8-003</t>
  </si>
  <si>
    <t>vstupní adaptér pro vsakovací blok z PP DN250</t>
  </si>
  <si>
    <t>-876400727</t>
  </si>
  <si>
    <t>96</t>
  </si>
  <si>
    <t>Bourání konstrukcí</t>
  </si>
  <si>
    <t>66</t>
  </si>
  <si>
    <t>113311171</t>
  </si>
  <si>
    <t>Odstranění geosyntetik s uložením na vzdálenost do 20 m nebo naložením na dopravní prostředek geotextilie</t>
  </si>
  <si>
    <t>-886696416</t>
  </si>
  <si>
    <t xml:space="preserve">Poznámka k souboru cen:_x000D_
1. V cenách -1161 a -1171 nejsou započteny náklady na odstranění vrstev uložených nad geosyntetikem._x000D_
2. V ceně -1181 jsou započteny i náklady odstranění zásypu buněk a krycí vrstvy tl. 100 mm._x000D_
</t>
  </si>
  <si>
    <t>"odstranění geotextilie na stávajících zasakovacích blocích" (15,0*3,0*2+(15,0*2+3,0*2)*0,42)*2</t>
  </si>
  <si>
    <t>997</t>
  </si>
  <si>
    <t>Přesun sutě</t>
  </si>
  <si>
    <t>67</t>
  </si>
  <si>
    <t>997013111</t>
  </si>
  <si>
    <t>Vnitrostaveništní doprava suti a vybouraných hmot vodorovně do 50 m svisle s použitím mechanizace pro budovy a haly výšky do 6 m</t>
  </si>
  <si>
    <t>1808325531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</si>
  <si>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</si>
  <si>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68</t>
  </si>
  <si>
    <t>997013501</t>
  </si>
  <si>
    <t>Odvoz suti a vybouraných hmot na skládku nebo meziskládku se složením, na vzdálenost do 1 km</t>
  </si>
  <si>
    <t>-1065419462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</si>
  <si>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</si>
  <si>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69</t>
  </si>
  <si>
    <t>997013509</t>
  </si>
  <si>
    <t>Odvoz suti a vybouraných hmot na skládku nebo meziskládku se složením, na vzdálenost Příplatek k ceně za každý další i započatý 1 km přes 1 km</t>
  </si>
  <si>
    <t>565130860</t>
  </si>
  <si>
    <t>0,168*11 'Přepočtené koeficientem množství</t>
  </si>
  <si>
    <t>70</t>
  </si>
  <si>
    <t>997013631</t>
  </si>
  <si>
    <t>Poplatek za uložení stavebního odpadu na skládce (skládkovné) směsného stavebního a demoličního zatříděného do Katalogu odpadů pod kódem 17 09 04</t>
  </si>
  <si>
    <t>-2035911938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</si>
  <si>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</si>
  <si>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</si>
  <si>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</si>
  <si>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71</t>
  </si>
  <si>
    <t>998276101</t>
  </si>
  <si>
    <t>Přesun hmot pro trubní vedení hloubené z trub z plastických hmot nebo sklolaminátových pro vodovody nebo kanalizace v otevřeném výkopu dopravní vzdálenost do 15 m</t>
  </si>
  <si>
    <t>-1748264091</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</si>
  <si>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práce._x000D_
</t>
  </si>
  <si>
    <t>PSV</t>
  </si>
  <si>
    <t>Práce a dodávky PSV</t>
  </si>
  <si>
    <t>721</t>
  </si>
  <si>
    <t>Zdravotechnika - vnitřní kanalizace</t>
  </si>
  <si>
    <t>72</t>
  </si>
  <si>
    <t>721174063</t>
  </si>
  <si>
    <t>Potrubí z trub polypropylenových větrací DN 110</t>
  </si>
  <si>
    <t>-2051615051</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</si>
  <si>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</si>
  <si>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"potrubí pro větrací hlavice zasakovacích bloků" 3,8*2</t>
  </si>
  <si>
    <t>73</t>
  </si>
  <si>
    <t>28615619</t>
  </si>
  <si>
    <t>koleno kanalizační PP úhel 87° DN 110</t>
  </si>
  <si>
    <t>1333639518</t>
  </si>
  <si>
    <t>74</t>
  </si>
  <si>
    <t>721242115</t>
  </si>
  <si>
    <t>Lapače střešních splavenin polypropylenové (PP) s kulovým kloubem na odtoku DN 110</t>
  </si>
  <si>
    <t>-828148047</t>
  </si>
  <si>
    <t>"nové lapače střešních splavenin" 4</t>
  </si>
  <si>
    <t>75</t>
  </si>
  <si>
    <t>721273153</t>
  </si>
  <si>
    <t>Ventilační hlavice z polypropylenu (PP) DN 110</t>
  </si>
  <si>
    <t>1578253217</t>
  </si>
  <si>
    <t>"větrací hlavice zasakovacích bloků" 2</t>
  </si>
  <si>
    <t>76</t>
  </si>
  <si>
    <t>998721201</t>
  </si>
  <si>
    <t>Přesun hmot pro vnitřní kanalizace stanovený procentní sazbou (%) z ceny vodorovná dopravní vzdálenost do 50 m v objektech výšky do 6 m</t>
  </si>
  <si>
    <t>%</t>
  </si>
  <si>
    <t>636920904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</si>
  <si>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</si>
  <si>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VRN</t>
  </si>
  <si>
    <t>Vedlejší rozpočtové náklady</t>
  </si>
  <si>
    <t>VRN3</t>
  </si>
  <si>
    <t>Zařízení staveniště</t>
  </si>
  <si>
    <t>77</t>
  </si>
  <si>
    <t>030001000</t>
  </si>
  <si>
    <t>Kč</t>
  </si>
  <si>
    <t>1024</t>
  </si>
  <si>
    <t>85697885</t>
  </si>
  <si>
    <t xml:space="preserve">Poznámka k položce:_x000D_
Položka obsahuje zejména náklady na :_x000D_
- administrativní,  sociální a skladovací zařízení (kanceláře, šatny, umývárny, jídelny, mobilní WC s příp. čištěním odpadních vod,   mobilní sklady a přístřešky pro skladování materiálu)_x000D_
- provizorní komunikace (silnice, chodníky, lávky, můstky, rampy v jakémkoli materiálovém provedení)_x000D_
- připojení zařízení staveniště na inženýrské sítě vč.nákladů na energie_x000D_
- oplocení, osvětlení, ostraha zařízení staveniště v nezbytném rozsahu_x000D_
- opatření na nezbytnou ochranu sousedních pozemků a staveb_x000D_
- pronájem ploch a poplatky za užívání veřejného prostranství_x000D_
- projekční, inženýrské a administrativní činnosti v souvislosti s aplikací výše uvedených opatření (projednání s dotčenými správními   orgány apod.) 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</si>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</sst>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pplyProtection="1">
      <alignment horizontal="left" vertical="top"/>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167" fontId="20"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7" fillId="0" borderId="29" xfId="0" applyFont="1" applyBorder="1" applyAlignment="1">
      <alignment horizontal="left"/>
    </xf>
    <xf numFmtId="0" fontId="38" fillId="0" borderId="1" xfId="0" applyFont="1" applyBorder="1" applyAlignment="1">
      <alignment horizontal="left" vertical="center"/>
    </xf>
    <xf numFmtId="0" fontId="38" fillId="0" borderId="1" xfId="0" applyFont="1" applyBorder="1" applyAlignment="1">
      <alignment horizontal="left" vertical="top"/>
    </xf>
    <xf numFmtId="0" fontId="38" fillId="0" borderId="1" xfId="0" applyFont="1" applyBorder="1" applyAlignment="1">
      <alignment horizontal="left" vertical="center" wrapText="1"/>
    </xf>
    <xf numFmtId="0" fontId="37" fillId="0" borderId="29" xfId="0" applyFont="1" applyBorder="1" applyAlignment="1">
      <alignment horizontal="left" wrapText="1"/>
    </xf>
    <xf numFmtId="49" fontId="38"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356"/>
      <c r="AS2" s="356"/>
      <c r="AT2" s="356"/>
      <c r="AU2" s="356"/>
      <c r="AV2" s="356"/>
      <c r="AW2" s="356"/>
      <c r="AX2" s="356"/>
      <c r="AY2" s="356"/>
      <c r="AZ2" s="356"/>
      <c r="BA2" s="356"/>
      <c r="BB2" s="356"/>
      <c r="BC2" s="356"/>
      <c r="BD2" s="356"/>
      <c r="BE2" s="356"/>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20" t="s">
        <v>14</v>
      </c>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22"/>
      <c r="AQ5" s="22"/>
      <c r="AR5" s="20"/>
      <c r="BE5" s="317" t="s">
        <v>15</v>
      </c>
      <c r="BS5" s="17" t="s">
        <v>6</v>
      </c>
    </row>
    <row r="6" spans="1:74" s="1" customFormat="1" ht="36.950000000000003" customHeight="1">
      <c r="B6" s="21"/>
      <c r="C6" s="22"/>
      <c r="D6" s="28" t="s">
        <v>16</v>
      </c>
      <c r="E6" s="22"/>
      <c r="F6" s="22"/>
      <c r="G6" s="22"/>
      <c r="H6" s="22"/>
      <c r="I6" s="22"/>
      <c r="J6" s="22"/>
      <c r="K6" s="322" t="s">
        <v>17</v>
      </c>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22"/>
      <c r="AQ6" s="22"/>
      <c r="AR6" s="20"/>
      <c r="BE6" s="318"/>
      <c r="BS6" s="17" t="s">
        <v>6</v>
      </c>
    </row>
    <row r="7" spans="1:74" s="1" customFormat="1"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21</v>
      </c>
      <c r="AO7" s="22"/>
      <c r="AP7" s="22"/>
      <c r="AQ7" s="22"/>
      <c r="AR7" s="20"/>
      <c r="BE7" s="318"/>
      <c r="BS7" s="17" t="s">
        <v>6</v>
      </c>
    </row>
    <row r="8" spans="1:74" s="1" customFormat="1" ht="12" customHeight="1">
      <c r="B8" s="21"/>
      <c r="C8" s="22"/>
      <c r="D8" s="29"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24</v>
      </c>
      <c r="AL8" s="22"/>
      <c r="AM8" s="22"/>
      <c r="AN8" s="30" t="s">
        <v>25</v>
      </c>
      <c r="AO8" s="22"/>
      <c r="AP8" s="22"/>
      <c r="AQ8" s="22"/>
      <c r="AR8" s="20"/>
      <c r="BE8" s="318"/>
      <c r="BS8" s="17" t="s">
        <v>6</v>
      </c>
    </row>
    <row r="9" spans="1:74" s="1" customFormat="1" ht="29.25" customHeight="1">
      <c r="B9" s="21"/>
      <c r="C9" s="22"/>
      <c r="D9" s="26" t="s">
        <v>26</v>
      </c>
      <c r="E9" s="22"/>
      <c r="F9" s="22"/>
      <c r="G9" s="22"/>
      <c r="H9" s="22"/>
      <c r="I9" s="22"/>
      <c r="J9" s="22"/>
      <c r="K9" s="31"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1" t="s">
        <v>29</v>
      </c>
      <c r="AO9" s="22"/>
      <c r="AP9" s="22"/>
      <c r="AQ9" s="22"/>
      <c r="AR9" s="20"/>
      <c r="BE9" s="318"/>
      <c r="BS9" s="17" t="s">
        <v>6</v>
      </c>
    </row>
    <row r="10" spans="1:74" s="1" customFormat="1" ht="12" customHeight="1">
      <c r="B10" s="21"/>
      <c r="C10" s="22"/>
      <c r="D10" s="29"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31</v>
      </c>
      <c r="AL10" s="22"/>
      <c r="AM10" s="22"/>
      <c r="AN10" s="27" t="s">
        <v>32</v>
      </c>
      <c r="AO10" s="22"/>
      <c r="AP10" s="22"/>
      <c r="AQ10" s="22"/>
      <c r="AR10" s="20"/>
      <c r="BE10" s="318"/>
      <c r="BS10" s="17" t="s">
        <v>6</v>
      </c>
    </row>
    <row r="11" spans="1:74" s="1" customFormat="1" ht="18.399999999999999" customHeight="1">
      <c r="B11" s="21"/>
      <c r="C11" s="22"/>
      <c r="D11" s="22"/>
      <c r="E11" s="27" t="s">
        <v>33</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34</v>
      </c>
      <c r="AL11" s="22"/>
      <c r="AM11" s="22"/>
      <c r="AN11" s="27" t="s">
        <v>35</v>
      </c>
      <c r="AO11" s="22"/>
      <c r="AP11" s="22"/>
      <c r="AQ11" s="22"/>
      <c r="AR11" s="20"/>
      <c r="BE11" s="318"/>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8"/>
      <c r="BS12" s="17" t="s">
        <v>6</v>
      </c>
    </row>
    <row r="13" spans="1:74" s="1" customFormat="1" ht="12" customHeight="1">
      <c r="B13" s="21"/>
      <c r="C13" s="22"/>
      <c r="D13" s="29" t="s">
        <v>36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31</v>
      </c>
      <c r="AL13" s="22"/>
      <c r="AM13" s="22"/>
      <c r="AN13" s="32" t="s">
        <v>37</v>
      </c>
      <c r="AO13" s="22"/>
      <c r="AP13" s="22"/>
      <c r="AQ13" s="22"/>
      <c r="AR13" s="20"/>
      <c r="BE13" s="318"/>
      <c r="BS13" s="17" t="s">
        <v>6</v>
      </c>
    </row>
    <row r="14" spans="1:74" ht="12.75">
      <c r="B14" s="21"/>
      <c r="C14" s="22"/>
      <c r="D14" s="22"/>
      <c r="E14" s="323" t="s">
        <v>37</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29" t="s">
        <v>34</v>
      </c>
      <c r="AL14" s="22"/>
      <c r="AM14" s="22"/>
      <c r="AN14" s="32" t="s">
        <v>37</v>
      </c>
      <c r="AO14" s="22"/>
      <c r="AP14" s="22"/>
      <c r="AQ14" s="22"/>
      <c r="AR14" s="20"/>
      <c r="BE14" s="318"/>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8"/>
      <c r="BS15" s="17" t="s">
        <v>4</v>
      </c>
    </row>
    <row r="16" spans="1:74" s="1" customFormat="1" ht="12" customHeight="1">
      <c r="B16" s="21"/>
      <c r="C16" s="22"/>
      <c r="D16" s="29" t="s">
        <v>38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31</v>
      </c>
      <c r="AL16" s="22"/>
      <c r="AM16" s="22"/>
      <c r="AN16" s="27" t="s">
        <v>32</v>
      </c>
      <c r="AO16" s="22"/>
      <c r="AP16" s="22"/>
      <c r="AQ16" s="22"/>
      <c r="AR16" s="20"/>
      <c r="BE16" s="318"/>
      <c r="BS16" s="17" t="s">
        <v>4</v>
      </c>
    </row>
    <row r="17" spans="1:71" s="1" customFormat="1" ht="18.399999999999999"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34</v>
      </c>
      <c r="AL17" s="22"/>
      <c r="AM17" s="22"/>
      <c r="AN17" s="27" t="s">
        <v>35</v>
      </c>
      <c r="AO17" s="22"/>
      <c r="AP17" s="22"/>
      <c r="AQ17" s="22"/>
      <c r="AR17" s="20"/>
      <c r="BE17" s="318"/>
      <c r="BS17" s="17" t="s">
        <v>39</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8"/>
      <c r="BS18" s="17" t="s">
        <v>6</v>
      </c>
    </row>
    <row r="19" spans="1:71" s="1" customFormat="1" ht="12" customHeight="1">
      <c r="B19" s="21"/>
      <c r="C19" s="22"/>
      <c r="D19" s="29" t="s">
        <v>40</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31</v>
      </c>
      <c r="AL19" s="22"/>
      <c r="AM19" s="22"/>
      <c r="AN19" s="27" t="s">
        <v>41</v>
      </c>
      <c r="AO19" s="22"/>
      <c r="AP19" s="22"/>
      <c r="AQ19" s="22"/>
      <c r="AR19" s="20"/>
      <c r="BE19" s="318"/>
      <c r="BS19" s="17" t="s">
        <v>6</v>
      </c>
    </row>
    <row r="20" spans="1:71" s="1" customFormat="1" ht="18.399999999999999" customHeight="1">
      <c r="B20" s="21"/>
      <c r="C20" s="22"/>
      <c r="D20" s="22"/>
      <c r="E20" s="27" t="s">
        <v>42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34</v>
      </c>
      <c r="AL20" s="22"/>
      <c r="AM20" s="22"/>
      <c r="AN20" s="27" t="s">
        <v>43</v>
      </c>
      <c r="AO20" s="22"/>
      <c r="AP20" s="22"/>
      <c r="AQ20" s="22"/>
      <c r="AR20" s="20"/>
      <c r="BE20" s="318"/>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8"/>
    </row>
    <row r="22" spans="1:71" s="1" customFormat="1" ht="12" customHeight="1">
      <c r="B22" s="21"/>
      <c r="C22" s="22"/>
      <c r="D22" s="29" t="s">
        <v>44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8"/>
    </row>
    <row r="23" spans="1:71" s="1" customFormat="1" ht="47.25" customHeight="1">
      <c r="B23" s="21"/>
      <c r="C23" s="22"/>
      <c r="D23" s="22"/>
      <c r="E23" s="325" t="s">
        <v>45</v>
      </c>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22"/>
      <c r="AP23" s="22"/>
      <c r="AQ23" s="22"/>
      <c r="AR23" s="20"/>
      <c r="BE23" s="318"/>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8"/>
    </row>
    <row r="25" spans="1:71" s="1" customFormat="1" ht="6.95" customHeight="1">
      <c r="B25" s="21"/>
      <c r="C25" s="22"/>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2"/>
      <c r="AQ25" s="22"/>
      <c r="AR25" s="20"/>
      <c r="BE25" s="318"/>
    </row>
    <row r="26" spans="1:71" s="2" customFormat="1" ht="25.9" customHeight="1">
      <c r="A26" s="35"/>
      <c r="B26" s="36"/>
      <c r="C26" s="37"/>
      <c r="D26" s="38" t="s">
        <v>46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26">
        <f>ROUND(AG54,2)</f>
        <v>0</v>
      </c>
      <c r="AL26" s="327"/>
      <c r="AM26" s="327"/>
      <c r="AN26" s="327"/>
      <c r="AO26" s="327"/>
      <c r="AP26" s="37"/>
      <c r="AQ26" s="37"/>
      <c r="AR26" s="40"/>
      <c r="BE26" s="318"/>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18"/>
    </row>
    <row r="28" spans="1:71" s="2" customFormat="1" ht="12.75">
      <c r="A28" s="35"/>
      <c r="B28" s="36"/>
      <c r="C28" s="37"/>
      <c r="D28" s="37"/>
      <c r="E28" s="37"/>
      <c r="F28" s="37"/>
      <c r="G28" s="37"/>
      <c r="H28" s="37"/>
      <c r="I28" s="37"/>
      <c r="J28" s="37"/>
      <c r="K28" s="37"/>
      <c r="L28" s="328" t="s">
        <v>47</v>
      </c>
      <c r="M28" s="328"/>
      <c r="N28" s="328"/>
      <c r="O28" s="328"/>
      <c r="P28" s="328"/>
      <c r="Q28" s="37"/>
      <c r="R28" s="37"/>
      <c r="S28" s="37"/>
      <c r="T28" s="37"/>
      <c r="U28" s="37"/>
      <c r="V28" s="37"/>
      <c r="W28" s="328" t="s">
        <v>48</v>
      </c>
      <c r="X28" s="328"/>
      <c r="Y28" s="328"/>
      <c r="Z28" s="328"/>
      <c r="AA28" s="328"/>
      <c r="AB28" s="328"/>
      <c r="AC28" s="328"/>
      <c r="AD28" s="328"/>
      <c r="AE28" s="328"/>
      <c r="AF28" s="37"/>
      <c r="AG28" s="37"/>
      <c r="AH28" s="37"/>
      <c r="AI28" s="37"/>
      <c r="AJ28" s="37"/>
      <c r="AK28" s="328" t="s">
        <v>49</v>
      </c>
      <c r="AL28" s="328"/>
      <c r="AM28" s="328"/>
      <c r="AN28" s="328"/>
      <c r="AO28" s="328"/>
      <c r="AP28" s="37"/>
      <c r="AQ28" s="37"/>
      <c r="AR28" s="40"/>
      <c r="BE28" s="318"/>
    </row>
    <row r="29" spans="1:71" s="3" customFormat="1" ht="14.45" customHeight="1">
      <c r="B29" s="41"/>
      <c r="C29" s="42"/>
      <c r="D29" s="29" t="s">
        <v>50</v>
      </c>
      <c r="E29" s="42"/>
      <c r="F29" s="29" t="s">
        <v>51</v>
      </c>
      <c r="G29" s="42"/>
      <c r="H29" s="42"/>
      <c r="I29" s="42"/>
      <c r="J29" s="42"/>
      <c r="K29" s="42"/>
      <c r="L29" s="331">
        <v>0.21</v>
      </c>
      <c r="M29" s="330"/>
      <c r="N29" s="330"/>
      <c r="O29" s="330"/>
      <c r="P29" s="330"/>
      <c r="Q29" s="42"/>
      <c r="R29" s="42"/>
      <c r="S29" s="42"/>
      <c r="T29" s="42"/>
      <c r="U29" s="42"/>
      <c r="V29" s="42"/>
      <c r="W29" s="329">
        <f>ROUND(AZ54, 2)</f>
        <v>0</v>
      </c>
      <c r="X29" s="330"/>
      <c r="Y29" s="330"/>
      <c r="Z29" s="330"/>
      <c r="AA29" s="330"/>
      <c r="AB29" s="330"/>
      <c r="AC29" s="330"/>
      <c r="AD29" s="330"/>
      <c r="AE29" s="330"/>
      <c r="AF29" s="42"/>
      <c r="AG29" s="42"/>
      <c r="AH29" s="42"/>
      <c r="AI29" s="42"/>
      <c r="AJ29" s="42"/>
      <c r="AK29" s="329">
        <f>ROUND(AV54, 2)</f>
        <v>0</v>
      </c>
      <c r="AL29" s="330"/>
      <c r="AM29" s="330"/>
      <c r="AN29" s="330"/>
      <c r="AO29" s="330"/>
      <c r="AP29" s="42"/>
      <c r="AQ29" s="42"/>
      <c r="AR29" s="43"/>
      <c r="BE29" s="319"/>
    </row>
    <row r="30" spans="1:71" s="3" customFormat="1" ht="14.45" customHeight="1">
      <c r="B30" s="41"/>
      <c r="C30" s="42"/>
      <c r="D30" s="42"/>
      <c r="E30" s="42"/>
      <c r="F30" s="29" t="s">
        <v>52</v>
      </c>
      <c r="G30" s="42"/>
      <c r="H30" s="42"/>
      <c r="I30" s="42"/>
      <c r="J30" s="42"/>
      <c r="K30" s="42"/>
      <c r="L30" s="331">
        <v>0.15</v>
      </c>
      <c r="M30" s="330"/>
      <c r="N30" s="330"/>
      <c r="O30" s="330"/>
      <c r="P30" s="330"/>
      <c r="Q30" s="42"/>
      <c r="R30" s="42"/>
      <c r="S30" s="42"/>
      <c r="T30" s="42"/>
      <c r="U30" s="42"/>
      <c r="V30" s="42"/>
      <c r="W30" s="329">
        <f>ROUND(BA54, 2)</f>
        <v>0</v>
      </c>
      <c r="X30" s="330"/>
      <c r="Y30" s="330"/>
      <c r="Z30" s="330"/>
      <c r="AA30" s="330"/>
      <c r="AB30" s="330"/>
      <c r="AC30" s="330"/>
      <c r="AD30" s="330"/>
      <c r="AE30" s="330"/>
      <c r="AF30" s="42"/>
      <c r="AG30" s="42"/>
      <c r="AH30" s="42"/>
      <c r="AI30" s="42"/>
      <c r="AJ30" s="42"/>
      <c r="AK30" s="329">
        <f>ROUND(AW54, 2)</f>
        <v>0</v>
      </c>
      <c r="AL30" s="330"/>
      <c r="AM30" s="330"/>
      <c r="AN30" s="330"/>
      <c r="AO30" s="330"/>
      <c r="AP30" s="42"/>
      <c r="AQ30" s="42"/>
      <c r="AR30" s="43"/>
      <c r="BE30" s="319"/>
    </row>
    <row r="31" spans="1:71" s="3" customFormat="1" ht="14.45" hidden="1" customHeight="1">
      <c r="B31" s="41"/>
      <c r="C31" s="42"/>
      <c r="D31" s="42"/>
      <c r="E31" s="42"/>
      <c r="F31" s="29" t="s">
        <v>53</v>
      </c>
      <c r="G31" s="42"/>
      <c r="H31" s="42"/>
      <c r="I31" s="42"/>
      <c r="J31" s="42"/>
      <c r="K31" s="42"/>
      <c r="L31" s="331">
        <v>0.21</v>
      </c>
      <c r="M31" s="330"/>
      <c r="N31" s="330"/>
      <c r="O31" s="330"/>
      <c r="P31" s="330"/>
      <c r="Q31" s="42"/>
      <c r="R31" s="42"/>
      <c r="S31" s="42"/>
      <c r="T31" s="42"/>
      <c r="U31" s="42"/>
      <c r="V31" s="42"/>
      <c r="W31" s="329">
        <f>ROUND(BB54, 2)</f>
        <v>0</v>
      </c>
      <c r="X31" s="330"/>
      <c r="Y31" s="330"/>
      <c r="Z31" s="330"/>
      <c r="AA31" s="330"/>
      <c r="AB31" s="330"/>
      <c r="AC31" s="330"/>
      <c r="AD31" s="330"/>
      <c r="AE31" s="330"/>
      <c r="AF31" s="42"/>
      <c r="AG31" s="42"/>
      <c r="AH31" s="42"/>
      <c r="AI31" s="42"/>
      <c r="AJ31" s="42"/>
      <c r="AK31" s="329">
        <v>0</v>
      </c>
      <c r="AL31" s="330"/>
      <c r="AM31" s="330"/>
      <c r="AN31" s="330"/>
      <c r="AO31" s="330"/>
      <c r="AP31" s="42"/>
      <c r="AQ31" s="42"/>
      <c r="AR31" s="43"/>
      <c r="BE31" s="319"/>
    </row>
    <row r="32" spans="1:71" s="3" customFormat="1" ht="14.45" hidden="1" customHeight="1">
      <c r="B32" s="41"/>
      <c r="C32" s="42"/>
      <c r="D32" s="42"/>
      <c r="E32" s="42"/>
      <c r="F32" s="29" t="s">
        <v>54</v>
      </c>
      <c r="G32" s="42"/>
      <c r="H32" s="42"/>
      <c r="I32" s="42"/>
      <c r="J32" s="42"/>
      <c r="K32" s="42"/>
      <c r="L32" s="331">
        <v>0.15</v>
      </c>
      <c r="M32" s="330"/>
      <c r="N32" s="330"/>
      <c r="O32" s="330"/>
      <c r="P32" s="330"/>
      <c r="Q32" s="42"/>
      <c r="R32" s="42"/>
      <c r="S32" s="42"/>
      <c r="T32" s="42"/>
      <c r="U32" s="42"/>
      <c r="V32" s="42"/>
      <c r="W32" s="329">
        <f>ROUND(BC54, 2)</f>
        <v>0</v>
      </c>
      <c r="X32" s="330"/>
      <c r="Y32" s="330"/>
      <c r="Z32" s="330"/>
      <c r="AA32" s="330"/>
      <c r="AB32" s="330"/>
      <c r="AC32" s="330"/>
      <c r="AD32" s="330"/>
      <c r="AE32" s="330"/>
      <c r="AF32" s="42"/>
      <c r="AG32" s="42"/>
      <c r="AH32" s="42"/>
      <c r="AI32" s="42"/>
      <c r="AJ32" s="42"/>
      <c r="AK32" s="329">
        <v>0</v>
      </c>
      <c r="AL32" s="330"/>
      <c r="AM32" s="330"/>
      <c r="AN32" s="330"/>
      <c r="AO32" s="330"/>
      <c r="AP32" s="42"/>
      <c r="AQ32" s="42"/>
      <c r="AR32" s="43"/>
      <c r="BE32" s="319"/>
    </row>
    <row r="33" spans="1:57" s="3" customFormat="1" ht="14.45" hidden="1" customHeight="1">
      <c r="B33" s="41"/>
      <c r="C33" s="42"/>
      <c r="D33" s="42"/>
      <c r="E33" s="42"/>
      <c r="F33" s="29" t="s">
        <v>55</v>
      </c>
      <c r="G33" s="42"/>
      <c r="H33" s="42"/>
      <c r="I33" s="42"/>
      <c r="J33" s="42"/>
      <c r="K33" s="42"/>
      <c r="L33" s="331">
        <v>0</v>
      </c>
      <c r="M33" s="330"/>
      <c r="N33" s="330"/>
      <c r="O33" s="330"/>
      <c r="P33" s="330"/>
      <c r="Q33" s="42"/>
      <c r="R33" s="42"/>
      <c r="S33" s="42"/>
      <c r="T33" s="42"/>
      <c r="U33" s="42"/>
      <c r="V33" s="42"/>
      <c r="W33" s="329">
        <f>ROUND(BD54, 2)</f>
        <v>0</v>
      </c>
      <c r="X33" s="330"/>
      <c r="Y33" s="330"/>
      <c r="Z33" s="330"/>
      <c r="AA33" s="330"/>
      <c r="AB33" s="330"/>
      <c r="AC33" s="330"/>
      <c r="AD33" s="330"/>
      <c r="AE33" s="330"/>
      <c r="AF33" s="42"/>
      <c r="AG33" s="42"/>
      <c r="AH33" s="42"/>
      <c r="AI33" s="42"/>
      <c r="AJ33" s="42"/>
      <c r="AK33" s="329">
        <v>0</v>
      </c>
      <c r="AL33" s="330"/>
      <c r="AM33" s="330"/>
      <c r="AN33" s="330"/>
      <c r="AO33" s="330"/>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56</v>
      </c>
      <c r="E35" s="46"/>
      <c r="F35" s="46"/>
      <c r="G35" s="46"/>
      <c r="H35" s="46"/>
      <c r="I35" s="46"/>
      <c r="J35" s="46"/>
      <c r="K35" s="46"/>
      <c r="L35" s="46"/>
      <c r="M35" s="46"/>
      <c r="N35" s="46"/>
      <c r="O35" s="46"/>
      <c r="P35" s="46"/>
      <c r="Q35" s="46"/>
      <c r="R35" s="46"/>
      <c r="S35" s="46"/>
      <c r="T35" s="47" t="s">
        <v>57</v>
      </c>
      <c r="U35" s="46"/>
      <c r="V35" s="46"/>
      <c r="W35" s="46"/>
      <c r="X35" s="332" t="s">
        <v>58</v>
      </c>
      <c r="Y35" s="333"/>
      <c r="Z35" s="333"/>
      <c r="AA35" s="333"/>
      <c r="AB35" s="333"/>
      <c r="AC35" s="46"/>
      <c r="AD35" s="46"/>
      <c r="AE35" s="46"/>
      <c r="AF35" s="46"/>
      <c r="AG35" s="46"/>
      <c r="AH35" s="46"/>
      <c r="AI35" s="46"/>
      <c r="AJ35" s="46"/>
      <c r="AK35" s="334">
        <f>SUM(AK26:AK33)</f>
        <v>0</v>
      </c>
      <c r="AL35" s="333"/>
      <c r="AM35" s="333"/>
      <c r="AN35" s="333"/>
      <c r="AO35" s="335"/>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3" t="s">
        <v>59</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29" t="s">
        <v>13</v>
      </c>
      <c r="D44" s="53"/>
      <c r="E44" s="53"/>
      <c r="F44" s="53"/>
      <c r="G44" s="53"/>
      <c r="H44" s="53"/>
      <c r="I44" s="53"/>
      <c r="J44" s="53"/>
      <c r="K44" s="53"/>
      <c r="L44" s="53" t="str">
        <f>K5</f>
        <v>EKS-042/2020</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36" t="str">
        <f>K6</f>
        <v>DSP Bílina - přesunutí dešťové kanalizace a vsakovacího objektu</v>
      </c>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29" t="s">
        <v>22</v>
      </c>
      <c r="D47" s="37"/>
      <c r="E47" s="37"/>
      <c r="F47" s="37"/>
      <c r="G47" s="37"/>
      <c r="H47" s="37"/>
      <c r="I47" s="37"/>
      <c r="J47" s="37"/>
      <c r="K47" s="37"/>
      <c r="L47" s="59" t="str">
        <f>IF(K8="","",K8)</f>
        <v>Bílina, okr.Teplice</v>
      </c>
      <c r="M47" s="37"/>
      <c r="N47" s="37"/>
      <c r="O47" s="37"/>
      <c r="P47" s="37"/>
      <c r="Q47" s="37"/>
      <c r="R47" s="37"/>
      <c r="S47" s="37"/>
      <c r="T47" s="37"/>
      <c r="U47" s="37"/>
      <c r="V47" s="37"/>
      <c r="W47" s="37"/>
      <c r="X47" s="37"/>
      <c r="Y47" s="37"/>
      <c r="Z47" s="37"/>
      <c r="AA47" s="37"/>
      <c r="AB47" s="37"/>
      <c r="AC47" s="37"/>
      <c r="AD47" s="37"/>
      <c r="AE47" s="37"/>
      <c r="AF47" s="37"/>
      <c r="AG47" s="37"/>
      <c r="AH47" s="37"/>
      <c r="AI47" s="29" t="s">
        <v>24</v>
      </c>
      <c r="AJ47" s="37"/>
      <c r="AK47" s="37"/>
      <c r="AL47" s="37"/>
      <c r="AM47" s="338" t="str">
        <f>IF(AN8= "","",AN8)</f>
        <v>11. 6. 2020</v>
      </c>
      <c r="AN47" s="338"/>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0" s="2" customFormat="1" ht="25.7" customHeight="1">
      <c r="A49" s="35"/>
      <c r="B49" s="36"/>
      <c r="C49" s="29" t="s">
        <v>30</v>
      </c>
      <c r="D49" s="37"/>
      <c r="E49" s="37"/>
      <c r="F49" s="37"/>
      <c r="G49" s="37"/>
      <c r="H49" s="37"/>
      <c r="I49" s="37"/>
      <c r="J49" s="37"/>
      <c r="K49" s="37"/>
      <c r="L49" s="53" t="str">
        <f>IF(E11= "","",E11)</f>
        <v>PS projekty s.r.o., Revoluční 5, Teplice</v>
      </c>
      <c r="M49" s="37"/>
      <c r="N49" s="37"/>
      <c r="O49" s="37"/>
      <c r="P49" s="37"/>
      <c r="Q49" s="37"/>
      <c r="R49" s="37"/>
      <c r="S49" s="37"/>
      <c r="T49" s="37"/>
      <c r="U49" s="37"/>
      <c r="V49" s="37"/>
      <c r="W49" s="37"/>
      <c r="X49" s="37"/>
      <c r="Y49" s="37"/>
      <c r="Z49" s="37"/>
      <c r="AA49" s="37"/>
      <c r="AB49" s="37"/>
      <c r="AC49" s="37"/>
      <c r="AD49" s="37"/>
      <c r="AE49" s="37"/>
      <c r="AF49" s="37"/>
      <c r="AG49" s="37"/>
      <c r="AH49" s="37"/>
      <c r="AI49" s="29" t="s">
        <v>38</v>
      </c>
      <c r="AJ49" s="37"/>
      <c r="AK49" s="37"/>
      <c r="AL49" s="37"/>
      <c r="AM49" s="339" t="str">
        <f>IF(E17="","",E17)</f>
        <v>PS projekty s.r.o., Revoluční 5, Teplice</v>
      </c>
      <c r="AN49" s="340"/>
      <c r="AO49" s="340"/>
      <c r="AP49" s="340"/>
      <c r="AQ49" s="37"/>
      <c r="AR49" s="40"/>
      <c r="AS49" s="341" t="s">
        <v>60</v>
      </c>
      <c r="AT49" s="342"/>
      <c r="AU49" s="61"/>
      <c r="AV49" s="61"/>
      <c r="AW49" s="61"/>
      <c r="AX49" s="61"/>
      <c r="AY49" s="61"/>
      <c r="AZ49" s="61"/>
      <c r="BA49" s="61"/>
      <c r="BB49" s="61"/>
      <c r="BC49" s="61"/>
      <c r="BD49" s="62"/>
      <c r="BE49" s="35"/>
    </row>
    <row r="50" spans="1:90" s="2" customFormat="1" ht="40.15" customHeight="1">
      <c r="A50" s="35"/>
      <c r="B50" s="36"/>
      <c r="C50" s="29" t="s">
        <v>36</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29" t="s">
        <v>40</v>
      </c>
      <c r="AJ50" s="37"/>
      <c r="AK50" s="37"/>
      <c r="AL50" s="37"/>
      <c r="AM50" s="339" t="str">
        <f>IF(E20="","",E20)</f>
        <v>Zbyněk Jarolím-STAVINVEST, J.Hory 1639/17, Teplice</v>
      </c>
      <c r="AN50" s="340"/>
      <c r="AO50" s="340"/>
      <c r="AP50" s="340"/>
      <c r="AQ50" s="37"/>
      <c r="AR50" s="40"/>
      <c r="AS50" s="343"/>
      <c r="AT50" s="344"/>
      <c r="AU50" s="63"/>
      <c r="AV50" s="63"/>
      <c r="AW50" s="63"/>
      <c r="AX50" s="63"/>
      <c r="AY50" s="63"/>
      <c r="AZ50" s="63"/>
      <c r="BA50" s="63"/>
      <c r="BB50" s="63"/>
      <c r="BC50" s="63"/>
      <c r="BD50" s="64"/>
      <c r="BE50" s="35"/>
    </row>
    <row r="51" spans="1:90"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45"/>
      <c r="AT51" s="346"/>
      <c r="AU51" s="65"/>
      <c r="AV51" s="65"/>
      <c r="AW51" s="65"/>
      <c r="AX51" s="65"/>
      <c r="AY51" s="65"/>
      <c r="AZ51" s="65"/>
      <c r="BA51" s="65"/>
      <c r="BB51" s="65"/>
      <c r="BC51" s="65"/>
      <c r="BD51" s="66"/>
      <c r="BE51" s="35"/>
    </row>
    <row r="52" spans="1:90" s="2" customFormat="1" ht="29.25" customHeight="1">
      <c r="A52" s="35"/>
      <c r="B52" s="36"/>
      <c r="C52" s="347" t="s">
        <v>61</v>
      </c>
      <c r="D52" s="348"/>
      <c r="E52" s="348"/>
      <c r="F52" s="348"/>
      <c r="G52" s="348"/>
      <c r="H52" s="67"/>
      <c r="I52" s="349" t="s">
        <v>62</v>
      </c>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50" t="s">
        <v>63</v>
      </c>
      <c r="AH52" s="348"/>
      <c r="AI52" s="348"/>
      <c r="AJ52" s="348"/>
      <c r="AK52" s="348"/>
      <c r="AL52" s="348"/>
      <c r="AM52" s="348"/>
      <c r="AN52" s="349" t="s">
        <v>64</v>
      </c>
      <c r="AO52" s="348"/>
      <c r="AP52" s="348"/>
      <c r="AQ52" s="68" t="s">
        <v>65</v>
      </c>
      <c r="AR52" s="40"/>
      <c r="AS52" s="69" t="s">
        <v>66</v>
      </c>
      <c r="AT52" s="70" t="s">
        <v>67</v>
      </c>
      <c r="AU52" s="70" t="s">
        <v>68</v>
      </c>
      <c r="AV52" s="70" t="s">
        <v>69</v>
      </c>
      <c r="AW52" s="70" t="s">
        <v>70</v>
      </c>
      <c r="AX52" s="70" t="s">
        <v>71</v>
      </c>
      <c r="AY52" s="70" t="s">
        <v>72</v>
      </c>
      <c r="AZ52" s="70" t="s">
        <v>73</v>
      </c>
      <c r="BA52" s="70" t="s">
        <v>74</v>
      </c>
      <c r="BB52" s="70" t="s">
        <v>75</v>
      </c>
      <c r="BC52" s="70" t="s">
        <v>76</v>
      </c>
      <c r="BD52" s="71" t="s">
        <v>77</v>
      </c>
      <c r="BE52" s="35"/>
    </row>
    <row r="53" spans="1:90"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0" s="6" customFormat="1" ht="32.450000000000003" customHeight="1">
      <c r="B54" s="75"/>
      <c r="C54" s="76" t="s">
        <v>78</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54">
        <f>ROUND(AG55,2)</f>
        <v>0</v>
      </c>
      <c r="AH54" s="354"/>
      <c r="AI54" s="354"/>
      <c r="AJ54" s="354"/>
      <c r="AK54" s="354"/>
      <c r="AL54" s="354"/>
      <c r="AM54" s="354"/>
      <c r="AN54" s="355">
        <f>SUM(AG54,AT54)</f>
        <v>0</v>
      </c>
      <c r="AO54" s="355"/>
      <c r="AP54" s="355"/>
      <c r="AQ54" s="79" t="s">
        <v>43</v>
      </c>
      <c r="AR54" s="80"/>
      <c r="AS54" s="81">
        <f>ROUND(AS55,2)</f>
        <v>0</v>
      </c>
      <c r="AT54" s="82">
        <f>ROUND(SUM(AV54:AW54),2)</f>
        <v>0</v>
      </c>
      <c r="AU54" s="83">
        <f>ROUND(AU55,5)</f>
        <v>0</v>
      </c>
      <c r="AV54" s="82">
        <f>ROUND(AZ54*L29,2)</f>
        <v>0</v>
      </c>
      <c r="AW54" s="82">
        <f>ROUND(BA54*L30,2)</f>
        <v>0</v>
      </c>
      <c r="AX54" s="82">
        <f>ROUND(BB54*L29,2)</f>
        <v>0</v>
      </c>
      <c r="AY54" s="82">
        <f>ROUND(BC54*L30,2)</f>
        <v>0</v>
      </c>
      <c r="AZ54" s="82">
        <f>ROUND(AZ55,2)</f>
        <v>0</v>
      </c>
      <c r="BA54" s="82">
        <f>ROUND(BA55,2)</f>
        <v>0</v>
      </c>
      <c r="BB54" s="82">
        <f>ROUND(BB55,2)</f>
        <v>0</v>
      </c>
      <c r="BC54" s="82">
        <f>ROUND(BC55,2)</f>
        <v>0</v>
      </c>
      <c r="BD54" s="84">
        <f>ROUND(BD55,2)</f>
        <v>0</v>
      </c>
      <c r="BS54" s="85" t="s">
        <v>79</v>
      </c>
      <c r="BT54" s="85" t="s">
        <v>80</v>
      </c>
      <c r="BV54" s="85" t="s">
        <v>81</v>
      </c>
      <c r="BW54" s="85" t="s">
        <v>5</v>
      </c>
      <c r="BX54" s="85" t="s">
        <v>82</v>
      </c>
      <c r="CL54" s="85" t="s">
        <v>19</v>
      </c>
    </row>
    <row r="55" spans="1:90" s="7" customFormat="1" ht="37.5" customHeight="1">
      <c r="A55" s="86" t="s">
        <v>83</v>
      </c>
      <c r="B55" s="87"/>
      <c r="C55" s="88"/>
      <c r="D55" s="353" t="s">
        <v>14</v>
      </c>
      <c r="E55" s="353"/>
      <c r="F55" s="353"/>
      <c r="G55" s="353"/>
      <c r="H55" s="353"/>
      <c r="I55" s="89"/>
      <c r="J55" s="353" t="s">
        <v>17</v>
      </c>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1">
        <f>'EKS-042-2020 - DSP Bílina...'!J28</f>
        <v>0</v>
      </c>
      <c r="AH55" s="352"/>
      <c r="AI55" s="352"/>
      <c r="AJ55" s="352"/>
      <c r="AK55" s="352"/>
      <c r="AL55" s="352"/>
      <c r="AM55" s="352"/>
      <c r="AN55" s="351">
        <f>SUM(AG55,AT55)</f>
        <v>0</v>
      </c>
      <c r="AO55" s="352"/>
      <c r="AP55" s="352"/>
      <c r="AQ55" s="90" t="s">
        <v>84</v>
      </c>
      <c r="AR55" s="91"/>
      <c r="AS55" s="92">
        <v>0</v>
      </c>
      <c r="AT55" s="93">
        <f>ROUND(SUM(AV55:AW55),2)</f>
        <v>0</v>
      </c>
      <c r="AU55" s="94">
        <f>'EKS-042-2020 - DSP Bílina...'!P85</f>
        <v>0</v>
      </c>
      <c r="AV55" s="93">
        <f>'EKS-042-2020 - DSP Bílina...'!J31</f>
        <v>0</v>
      </c>
      <c r="AW55" s="93">
        <f>'EKS-042-2020 - DSP Bílina...'!J32</f>
        <v>0</v>
      </c>
      <c r="AX55" s="93">
        <f>'EKS-042-2020 - DSP Bílina...'!J33</f>
        <v>0</v>
      </c>
      <c r="AY55" s="93">
        <f>'EKS-042-2020 - DSP Bílina...'!J34</f>
        <v>0</v>
      </c>
      <c r="AZ55" s="93">
        <f>'EKS-042-2020 - DSP Bílina...'!F31</f>
        <v>0</v>
      </c>
      <c r="BA55" s="93">
        <f>'EKS-042-2020 - DSP Bílina...'!F32</f>
        <v>0</v>
      </c>
      <c r="BB55" s="93">
        <f>'EKS-042-2020 - DSP Bílina...'!F33</f>
        <v>0</v>
      </c>
      <c r="BC55" s="93">
        <f>'EKS-042-2020 - DSP Bílina...'!F34</f>
        <v>0</v>
      </c>
      <c r="BD55" s="95">
        <f>'EKS-042-2020 - DSP Bílina...'!F35</f>
        <v>0</v>
      </c>
      <c r="BT55" s="96" t="s">
        <v>85</v>
      </c>
      <c r="BU55" s="96" t="s">
        <v>86</v>
      </c>
      <c r="BV55" s="96" t="s">
        <v>81</v>
      </c>
      <c r="BW55" s="96" t="s">
        <v>5</v>
      </c>
      <c r="BX55" s="96" t="s">
        <v>82</v>
      </c>
      <c r="CL55" s="96" t="s">
        <v>19</v>
      </c>
    </row>
    <row r="56" spans="1:90" s="2" customFormat="1" ht="30" customHeight="1">
      <c r="A56" s="35"/>
      <c r="B56" s="3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40"/>
      <c r="AS56" s="35"/>
      <c r="AT56" s="35"/>
      <c r="AU56" s="35"/>
      <c r="AV56" s="35"/>
      <c r="AW56" s="35"/>
      <c r="AX56" s="35"/>
      <c r="AY56" s="35"/>
      <c r="AZ56" s="35"/>
      <c r="BA56" s="35"/>
      <c r="BB56" s="35"/>
      <c r="BC56" s="35"/>
      <c r="BD56" s="35"/>
      <c r="BE56" s="35"/>
    </row>
    <row r="57" spans="1:90" s="2" customFormat="1" ht="6.95" customHeight="1">
      <c r="A57" s="35"/>
      <c r="B57" s="48"/>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0"/>
      <c r="AS57" s="35"/>
      <c r="AT57" s="35"/>
      <c r="AU57" s="35"/>
      <c r="AV57" s="35"/>
      <c r="AW57" s="35"/>
      <c r="AX57" s="35"/>
      <c r="AY57" s="35"/>
      <c r="AZ57" s="35"/>
      <c r="BA57" s="35"/>
      <c r="BB57" s="35"/>
      <c r="BC57" s="35"/>
      <c r="BD57" s="35"/>
      <c r="BE57" s="35"/>
    </row>
  </sheetData>
  <sheetProtection algorithmName="SHA-512" hashValue="JHaY6fVztMFNExk0qxM48DZBW0TZLlDI/oal9XHqSjXyMLVpQlxSpft9GsS/VjkGVN3M5NrO8YM4h2Rate56iQ==" saltValue="s3+AJ+x3Wjputb8wsrhuLDIaQFCfrpiwq0zpO+ngUDa9SQ4V0AX9wffHFIMZ4tO0e/a78gncrxkzM0qA94N3mQ=="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EKS-042-2020 - DSP Bílina...'!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56"/>
      <c r="M2" s="356"/>
      <c r="N2" s="356"/>
      <c r="O2" s="356"/>
      <c r="P2" s="356"/>
      <c r="Q2" s="356"/>
      <c r="R2" s="356"/>
      <c r="S2" s="356"/>
      <c r="T2" s="356"/>
      <c r="U2" s="356"/>
      <c r="V2" s="356"/>
      <c r="AT2" s="17" t="s">
        <v>5</v>
      </c>
    </row>
    <row r="3" spans="1:46" s="1" customFormat="1" ht="6.95" customHeight="1">
      <c r="B3" s="98"/>
      <c r="C3" s="99"/>
      <c r="D3" s="99"/>
      <c r="E3" s="99"/>
      <c r="F3" s="99"/>
      <c r="G3" s="99"/>
      <c r="H3" s="99"/>
      <c r="I3" s="100"/>
      <c r="J3" s="99"/>
      <c r="K3" s="99"/>
      <c r="L3" s="20"/>
      <c r="AT3" s="17" t="s">
        <v>85</v>
      </c>
    </row>
    <row r="4" spans="1:46" s="1" customFormat="1" ht="24.95" customHeight="1">
      <c r="B4" s="20"/>
      <c r="D4" s="101" t="s">
        <v>87</v>
      </c>
      <c r="I4" s="97"/>
      <c r="L4" s="20"/>
      <c r="M4" s="102" t="s">
        <v>10</v>
      </c>
      <c r="AT4" s="17" t="s">
        <v>4</v>
      </c>
    </row>
    <row r="5" spans="1:46" s="1" customFormat="1" ht="6.95" customHeight="1">
      <c r="B5" s="20"/>
      <c r="I5" s="97"/>
      <c r="L5" s="20"/>
    </row>
    <row r="6" spans="1:46" s="2" customFormat="1" ht="12" customHeight="1">
      <c r="A6" s="35"/>
      <c r="B6" s="40"/>
      <c r="C6" s="35"/>
      <c r="D6" s="103" t="s">
        <v>16</v>
      </c>
      <c r="E6" s="35"/>
      <c r="F6" s="35"/>
      <c r="G6" s="35"/>
      <c r="H6" s="35"/>
      <c r="I6" s="104"/>
      <c r="J6" s="35"/>
      <c r="K6" s="35"/>
      <c r="L6" s="105"/>
      <c r="S6" s="35"/>
      <c r="T6" s="35"/>
      <c r="U6" s="35"/>
      <c r="V6" s="35"/>
      <c r="W6" s="35"/>
      <c r="X6" s="35"/>
      <c r="Y6" s="35"/>
      <c r="Z6" s="35"/>
      <c r="AA6" s="35"/>
      <c r="AB6" s="35"/>
      <c r="AC6" s="35"/>
      <c r="AD6" s="35"/>
      <c r="AE6" s="35"/>
    </row>
    <row r="7" spans="1:46" s="2" customFormat="1" ht="16.5" customHeight="1">
      <c r="A7" s="35"/>
      <c r="B7" s="40"/>
      <c r="C7" s="35"/>
      <c r="D7" s="35"/>
      <c r="E7" s="357" t="s">
        <v>17</v>
      </c>
      <c r="F7" s="358"/>
      <c r="G7" s="358"/>
      <c r="H7" s="358"/>
      <c r="I7" s="104"/>
      <c r="J7" s="35"/>
      <c r="K7" s="35"/>
      <c r="L7" s="105"/>
      <c r="S7" s="35"/>
      <c r="T7" s="35"/>
      <c r="U7" s="35"/>
      <c r="V7" s="35"/>
      <c r="W7" s="35"/>
      <c r="X7" s="35"/>
      <c r="Y7" s="35"/>
      <c r="Z7" s="35"/>
      <c r="AA7" s="35"/>
      <c r="AB7" s="35"/>
      <c r="AC7" s="35"/>
      <c r="AD7" s="35"/>
      <c r="AE7" s="35"/>
    </row>
    <row r="8" spans="1:46" s="2" customFormat="1" ht="11.25">
      <c r="A8" s="35"/>
      <c r="B8" s="40"/>
      <c r="C8" s="35"/>
      <c r="D8" s="35"/>
      <c r="E8" s="35"/>
      <c r="F8" s="35"/>
      <c r="G8" s="35"/>
      <c r="H8" s="35"/>
      <c r="I8" s="104"/>
      <c r="J8" s="35"/>
      <c r="K8" s="35"/>
      <c r="L8" s="105"/>
      <c r="S8" s="35"/>
      <c r="T8" s="35"/>
      <c r="U8" s="35"/>
      <c r="V8" s="35"/>
      <c r="W8" s="35"/>
      <c r="X8" s="35"/>
      <c r="Y8" s="35"/>
      <c r="Z8" s="35"/>
      <c r="AA8" s="35"/>
      <c r="AB8" s="35"/>
      <c r="AC8" s="35"/>
      <c r="AD8" s="35"/>
      <c r="AE8" s="35"/>
    </row>
    <row r="9" spans="1:46" s="2" customFormat="1" ht="12" customHeight="1">
      <c r="A9" s="35"/>
      <c r="B9" s="40"/>
      <c r="C9" s="35"/>
      <c r="D9" s="103" t="s">
        <v>18</v>
      </c>
      <c r="E9" s="35"/>
      <c r="F9" s="106" t="s">
        <v>19</v>
      </c>
      <c r="G9" s="35"/>
      <c r="H9" s="35"/>
      <c r="I9" s="107" t="s">
        <v>20</v>
      </c>
      <c r="J9" s="106" t="s">
        <v>21</v>
      </c>
      <c r="K9" s="35"/>
      <c r="L9" s="105"/>
      <c r="S9" s="35"/>
      <c r="T9" s="35"/>
      <c r="U9" s="35"/>
      <c r="V9" s="35"/>
      <c r="W9" s="35"/>
      <c r="X9" s="35"/>
      <c r="Y9" s="35"/>
      <c r="Z9" s="35"/>
      <c r="AA9" s="35"/>
      <c r="AB9" s="35"/>
      <c r="AC9" s="35"/>
      <c r="AD9" s="35"/>
      <c r="AE9" s="35"/>
    </row>
    <row r="10" spans="1:46" s="2" customFormat="1" ht="12" customHeight="1">
      <c r="A10" s="35"/>
      <c r="B10" s="40"/>
      <c r="C10" s="35"/>
      <c r="D10" s="103" t="s">
        <v>22</v>
      </c>
      <c r="E10" s="35"/>
      <c r="F10" s="106" t="s">
        <v>23</v>
      </c>
      <c r="G10" s="35"/>
      <c r="H10" s="35"/>
      <c r="I10" s="107" t="s">
        <v>24</v>
      </c>
      <c r="J10" s="108" t="str">
        <f>'Rekapitulace stavby'!AN8</f>
        <v>11. 6. 2020</v>
      </c>
      <c r="K10" s="35"/>
      <c r="L10" s="105"/>
      <c r="S10" s="35"/>
      <c r="T10" s="35"/>
      <c r="U10" s="35"/>
      <c r="V10" s="35"/>
      <c r="W10" s="35"/>
      <c r="X10" s="35"/>
      <c r="Y10" s="35"/>
      <c r="Z10" s="35"/>
      <c r="AA10" s="35"/>
      <c r="AB10" s="35"/>
      <c r="AC10" s="35"/>
      <c r="AD10" s="35"/>
      <c r="AE10" s="35"/>
    </row>
    <row r="11" spans="1:46" s="2" customFormat="1" ht="21.75" customHeight="1">
      <c r="A11" s="35"/>
      <c r="B11" s="40"/>
      <c r="C11" s="35"/>
      <c r="D11" s="109" t="s">
        <v>26</v>
      </c>
      <c r="E11" s="35"/>
      <c r="F11" s="110" t="s">
        <v>27</v>
      </c>
      <c r="G11" s="35"/>
      <c r="H11" s="35"/>
      <c r="I11" s="111" t="s">
        <v>28</v>
      </c>
      <c r="J11" s="110" t="s">
        <v>29</v>
      </c>
      <c r="K11" s="35"/>
      <c r="L11" s="105"/>
      <c r="S11" s="35"/>
      <c r="T11" s="35"/>
      <c r="U11" s="35"/>
      <c r="V11" s="35"/>
      <c r="W11" s="35"/>
      <c r="X11" s="35"/>
      <c r="Y11" s="35"/>
      <c r="Z11" s="35"/>
      <c r="AA11" s="35"/>
      <c r="AB11" s="35"/>
      <c r="AC11" s="35"/>
      <c r="AD11" s="35"/>
      <c r="AE11" s="35"/>
    </row>
    <row r="12" spans="1:46" s="2" customFormat="1" ht="12" customHeight="1">
      <c r="A12" s="35"/>
      <c r="B12" s="40"/>
      <c r="C12" s="35"/>
      <c r="D12" s="103" t="s">
        <v>30</v>
      </c>
      <c r="E12" s="35"/>
      <c r="F12" s="35"/>
      <c r="G12" s="35"/>
      <c r="H12" s="35"/>
      <c r="I12" s="107" t="s">
        <v>31</v>
      </c>
      <c r="J12" s="106" t="s">
        <v>32</v>
      </c>
      <c r="K12" s="35"/>
      <c r="L12" s="105"/>
      <c r="S12" s="35"/>
      <c r="T12" s="35"/>
      <c r="U12" s="35"/>
      <c r="V12" s="35"/>
      <c r="W12" s="35"/>
      <c r="X12" s="35"/>
      <c r="Y12" s="35"/>
      <c r="Z12" s="35"/>
      <c r="AA12" s="35"/>
      <c r="AB12" s="35"/>
      <c r="AC12" s="35"/>
      <c r="AD12" s="35"/>
      <c r="AE12" s="35"/>
    </row>
    <row r="13" spans="1:46" s="2" customFormat="1" ht="18" customHeight="1">
      <c r="A13" s="35"/>
      <c r="B13" s="40"/>
      <c r="C13" s="35"/>
      <c r="D13" s="35"/>
      <c r="E13" s="106" t="s">
        <v>33</v>
      </c>
      <c r="F13" s="35"/>
      <c r="G13" s="35"/>
      <c r="H13" s="35"/>
      <c r="I13" s="107" t="s">
        <v>34</v>
      </c>
      <c r="J13" s="106" t="s">
        <v>35</v>
      </c>
      <c r="K13" s="35"/>
      <c r="L13" s="105"/>
      <c r="S13" s="35"/>
      <c r="T13" s="35"/>
      <c r="U13" s="35"/>
      <c r="V13" s="35"/>
      <c r="W13" s="35"/>
      <c r="X13" s="35"/>
      <c r="Y13" s="35"/>
      <c r="Z13" s="35"/>
      <c r="AA13" s="35"/>
      <c r="AB13" s="35"/>
      <c r="AC13" s="35"/>
      <c r="AD13" s="35"/>
      <c r="AE13" s="35"/>
    </row>
    <row r="14" spans="1:46" s="2" customFormat="1" ht="6.95" customHeight="1">
      <c r="A14" s="35"/>
      <c r="B14" s="40"/>
      <c r="C14" s="35"/>
      <c r="D14" s="35"/>
      <c r="E14" s="35"/>
      <c r="F14" s="35"/>
      <c r="G14" s="35"/>
      <c r="H14" s="35"/>
      <c r="I14" s="104"/>
      <c r="J14" s="35"/>
      <c r="K14" s="35"/>
      <c r="L14" s="105"/>
      <c r="S14" s="35"/>
      <c r="T14" s="35"/>
      <c r="U14" s="35"/>
      <c r="V14" s="35"/>
      <c r="W14" s="35"/>
      <c r="X14" s="35"/>
      <c r="Y14" s="35"/>
      <c r="Z14" s="35"/>
      <c r="AA14" s="35"/>
      <c r="AB14" s="35"/>
      <c r="AC14" s="35"/>
      <c r="AD14" s="35"/>
      <c r="AE14" s="35"/>
    </row>
    <row r="15" spans="1:46" s="2" customFormat="1" ht="12" customHeight="1">
      <c r="A15" s="35"/>
      <c r="B15" s="40"/>
      <c r="C15" s="35"/>
      <c r="D15" s="103" t="s">
        <v>36</v>
      </c>
      <c r="E15" s="35"/>
      <c r="F15" s="35"/>
      <c r="G15" s="35"/>
      <c r="H15" s="35"/>
      <c r="I15" s="107" t="s">
        <v>31</v>
      </c>
      <c r="J15" s="30" t="str">
        <f>'Rekapitulace stavby'!AN13</f>
        <v>Vyplň údaj</v>
      </c>
      <c r="K15" s="35"/>
      <c r="L15" s="105"/>
      <c r="S15" s="35"/>
      <c r="T15" s="35"/>
      <c r="U15" s="35"/>
      <c r="V15" s="35"/>
      <c r="W15" s="35"/>
      <c r="X15" s="35"/>
      <c r="Y15" s="35"/>
      <c r="Z15" s="35"/>
      <c r="AA15" s="35"/>
      <c r="AB15" s="35"/>
      <c r="AC15" s="35"/>
      <c r="AD15" s="35"/>
      <c r="AE15" s="35"/>
    </row>
    <row r="16" spans="1:46" s="2" customFormat="1" ht="18" customHeight="1">
      <c r="A16" s="35"/>
      <c r="B16" s="40"/>
      <c r="C16" s="35"/>
      <c r="D16" s="35"/>
      <c r="E16" s="359" t="str">
        <f>'Rekapitulace stavby'!E14</f>
        <v>Vyplň údaj</v>
      </c>
      <c r="F16" s="360"/>
      <c r="G16" s="360"/>
      <c r="H16" s="360"/>
      <c r="I16" s="107" t="s">
        <v>34</v>
      </c>
      <c r="J16" s="30" t="str">
        <f>'Rekapitulace stavby'!AN14</f>
        <v>Vyplň údaj</v>
      </c>
      <c r="K16" s="35"/>
      <c r="L16" s="105"/>
      <c r="S16" s="35"/>
      <c r="T16" s="35"/>
      <c r="U16" s="35"/>
      <c r="V16" s="35"/>
      <c r="W16" s="35"/>
      <c r="X16" s="35"/>
      <c r="Y16" s="35"/>
      <c r="Z16" s="35"/>
      <c r="AA16" s="35"/>
      <c r="AB16" s="35"/>
      <c r="AC16" s="35"/>
      <c r="AD16" s="35"/>
      <c r="AE16" s="35"/>
    </row>
    <row r="17" spans="1:31" s="2" customFormat="1" ht="6.95" customHeight="1">
      <c r="A17" s="35"/>
      <c r="B17" s="40"/>
      <c r="C17" s="35"/>
      <c r="D17" s="35"/>
      <c r="E17" s="35"/>
      <c r="F17" s="35"/>
      <c r="G17" s="35"/>
      <c r="H17" s="35"/>
      <c r="I17" s="104"/>
      <c r="J17" s="35"/>
      <c r="K17" s="35"/>
      <c r="L17" s="105"/>
      <c r="S17" s="35"/>
      <c r="T17" s="35"/>
      <c r="U17" s="35"/>
      <c r="V17" s="35"/>
      <c r="W17" s="35"/>
      <c r="X17" s="35"/>
      <c r="Y17" s="35"/>
      <c r="Z17" s="35"/>
      <c r="AA17" s="35"/>
      <c r="AB17" s="35"/>
      <c r="AC17" s="35"/>
      <c r="AD17" s="35"/>
      <c r="AE17" s="35"/>
    </row>
    <row r="18" spans="1:31" s="2" customFormat="1" ht="12" customHeight="1">
      <c r="A18" s="35"/>
      <c r="B18" s="40"/>
      <c r="C18" s="35"/>
      <c r="D18" s="103" t="s">
        <v>38</v>
      </c>
      <c r="E18" s="35"/>
      <c r="F18" s="35"/>
      <c r="G18" s="35"/>
      <c r="H18" s="35"/>
      <c r="I18" s="107" t="s">
        <v>31</v>
      </c>
      <c r="J18" s="106" t="s">
        <v>32</v>
      </c>
      <c r="K18" s="35"/>
      <c r="L18" s="105"/>
      <c r="S18" s="35"/>
      <c r="T18" s="35"/>
      <c r="U18" s="35"/>
      <c r="V18" s="35"/>
      <c r="W18" s="35"/>
      <c r="X18" s="35"/>
      <c r="Y18" s="35"/>
      <c r="Z18" s="35"/>
      <c r="AA18" s="35"/>
      <c r="AB18" s="35"/>
      <c r="AC18" s="35"/>
      <c r="AD18" s="35"/>
      <c r="AE18" s="35"/>
    </row>
    <row r="19" spans="1:31" s="2" customFormat="1" ht="18" customHeight="1">
      <c r="A19" s="35"/>
      <c r="B19" s="40"/>
      <c r="C19" s="35"/>
      <c r="D19" s="35"/>
      <c r="E19" s="106" t="s">
        <v>33</v>
      </c>
      <c r="F19" s="35"/>
      <c r="G19" s="35"/>
      <c r="H19" s="35"/>
      <c r="I19" s="107" t="s">
        <v>34</v>
      </c>
      <c r="J19" s="106" t="s">
        <v>35</v>
      </c>
      <c r="K19" s="35"/>
      <c r="L19" s="105"/>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04"/>
      <c r="J20" s="35"/>
      <c r="K20" s="35"/>
      <c r="L20" s="105"/>
      <c r="S20" s="35"/>
      <c r="T20" s="35"/>
      <c r="U20" s="35"/>
      <c r="V20" s="35"/>
      <c r="W20" s="35"/>
      <c r="X20" s="35"/>
      <c r="Y20" s="35"/>
      <c r="Z20" s="35"/>
      <c r="AA20" s="35"/>
      <c r="AB20" s="35"/>
      <c r="AC20" s="35"/>
      <c r="AD20" s="35"/>
      <c r="AE20" s="35"/>
    </row>
    <row r="21" spans="1:31" s="2" customFormat="1" ht="12" customHeight="1">
      <c r="A21" s="35"/>
      <c r="B21" s="40"/>
      <c r="C21" s="35"/>
      <c r="D21" s="103" t="s">
        <v>40</v>
      </c>
      <c r="E21" s="35"/>
      <c r="F21" s="35"/>
      <c r="G21" s="35"/>
      <c r="H21" s="35"/>
      <c r="I21" s="107" t="s">
        <v>31</v>
      </c>
      <c r="J21" s="106" t="s">
        <v>41</v>
      </c>
      <c r="K21" s="35"/>
      <c r="L21" s="105"/>
      <c r="S21" s="35"/>
      <c r="T21" s="35"/>
      <c r="U21" s="35"/>
      <c r="V21" s="35"/>
      <c r="W21" s="35"/>
      <c r="X21" s="35"/>
      <c r="Y21" s="35"/>
      <c r="Z21" s="35"/>
      <c r="AA21" s="35"/>
      <c r="AB21" s="35"/>
      <c r="AC21" s="35"/>
      <c r="AD21" s="35"/>
      <c r="AE21" s="35"/>
    </row>
    <row r="22" spans="1:31" s="2" customFormat="1" ht="18" customHeight="1">
      <c r="A22" s="35"/>
      <c r="B22" s="40"/>
      <c r="C22" s="35"/>
      <c r="D22" s="35"/>
      <c r="E22" s="106" t="s">
        <v>42</v>
      </c>
      <c r="F22" s="35"/>
      <c r="G22" s="35"/>
      <c r="H22" s="35"/>
      <c r="I22" s="107" t="s">
        <v>34</v>
      </c>
      <c r="J22" s="106" t="s">
        <v>43</v>
      </c>
      <c r="K22" s="35"/>
      <c r="L22" s="105"/>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04"/>
      <c r="J23" s="35"/>
      <c r="K23" s="35"/>
      <c r="L23" s="105"/>
      <c r="S23" s="35"/>
      <c r="T23" s="35"/>
      <c r="U23" s="35"/>
      <c r="V23" s="35"/>
      <c r="W23" s="35"/>
      <c r="X23" s="35"/>
      <c r="Y23" s="35"/>
      <c r="Z23" s="35"/>
      <c r="AA23" s="35"/>
      <c r="AB23" s="35"/>
      <c r="AC23" s="35"/>
      <c r="AD23" s="35"/>
      <c r="AE23" s="35"/>
    </row>
    <row r="24" spans="1:31" s="2" customFormat="1" ht="12" customHeight="1">
      <c r="A24" s="35"/>
      <c r="B24" s="40"/>
      <c r="C24" s="35"/>
      <c r="D24" s="103" t="s">
        <v>44</v>
      </c>
      <c r="E24" s="35"/>
      <c r="F24" s="35"/>
      <c r="G24" s="35"/>
      <c r="H24" s="35"/>
      <c r="I24" s="104"/>
      <c r="J24" s="35"/>
      <c r="K24" s="35"/>
      <c r="L24" s="105"/>
      <c r="S24" s="35"/>
      <c r="T24" s="35"/>
      <c r="U24" s="35"/>
      <c r="V24" s="35"/>
      <c r="W24" s="35"/>
      <c r="X24" s="35"/>
      <c r="Y24" s="35"/>
      <c r="Z24" s="35"/>
      <c r="AA24" s="35"/>
      <c r="AB24" s="35"/>
      <c r="AC24" s="35"/>
      <c r="AD24" s="35"/>
      <c r="AE24" s="35"/>
    </row>
    <row r="25" spans="1:31" s="8" customFormat="1" ht="47.25" customHeight="1">
      <c r="A25" s="112"/>
      <c r="B25" s="113"/>
      <c r="C25" s="112"/>
      <c r="D25" s="112"/>
      <c r="E25" s="361" t="s">
        <v>45</v>
      </c>
      <c r="F25" s="361"/>
      <c r="G25" s="361"/>
      <c r="H25" s="361"/>
      <c r="I25" s="114"/>
      <c r="J25" s="112"/>
      <c r="K25" s="112"/>
      <c r="L25" s="115"/>
      <c r="S25" s="112"/>
      <c r="T25" s="112"/>
      <c r="U25" s="112"/>
      <c r="V25" s="112"/>
      <c r="W25" s="112"/>
      <c r="X25" s="112"/>
      <c r="Y25" s="112"/>
      <c r="Z25" s="112"/>
      <c r="AA25" s="112"/>
      <c r="AB25" s="112"/>
      <c r="AC25" s="112"/>
      <c r="AD25" s="112"/>
      <c r="AE25" s="112"/>
    </row>
    <row r="26" spans="1:31" s="2" customFormat="1" ht="6.95" customHeight="1">
      <c r="A26" s="35"/>
      <c r="B26" s="40"/>
      <c r="C26" s="35"/>
      <c r="D26" s="35"/>
      <c r="E26" s="35"/>
      <c r="F26" s="35"/>
      <c r="G26" s="35"/>
      <c r="H26" s="35"/>
      <c r="I26" s="104"/>
      <c r="J26" s="35"/>
      <c r="K26" s="35"/>
      <c r="L26" s="105"/>
      <c r="S26" s="35"/>
      <c r="T26" s="35"/>
      <c r="U26" s="35"/>
      <c r="V26" s="35"/>
      <c r="W26" s="35"/>
      <c r="X26" s="35"/>
      <c r="Y26" s="35"/>
      <c r="Z26" s="35"/>
      <c r="AA26" s="35"/>
      <c r="AB26" s="35"/>
      <c r="AC26" s="35"/>
      <c r="AD26" s="35"/>
      <c r="AE26" s="35"/>
    </row>
    <row r="27" spans="1:31" s="2" customFormat="1" ht="6.95" customHeight="1">
      <c r="A27" s="35"/>
      <c r="B27" s="40"/>
      <c r="C27" s="35"/>
      <c r="D27" s="116"/>
      <c r="E27" s="116"/>
      <c r="F27" s="116"/>
      <c r="G27" s="116"/>
      <c r="H27" s="116"/>
      <c r="I27" s="117"/>
      <c r="J27" s="116"/>
      <c r="K27" s="116"/>
      <c r="L27" s="105"/>
      <c r="S27" s="35"/>
      <c r="T27" s="35"/>
      <c r="U27" s="35"/>
      <c r="V27" s="35"/>
      <c r="W27" s="35"/>
      <c r="X27" s="35"/>
      <c r="Y27" s="35"/>
      <c r="Z27" s="35"/>
      <c r="AA27" s="35"/>
      <c r="AB27" s="35"/>
      <c r="AC27" s="35"/>
      <c r="AD27" s="35"/>
      <c r="AE27" s="35"/>
    </row>
    <row r="28" spans="1:31" s="2" customFormat="1" ht="25.35" customHeight="1">
      <c r="A28" s="35"/>
      <c r="B28" s="40"/>
      <c r="C28" s="35"/>
      <c r="D28" s="118" t="s">
        <v>46</v>
      </c>
      <c r="E28" s="35"/>
      <c r="F28" s="35"/>
      <c r="G28" s="35"/>
      <c r="H28" s="35"/>
      <c r="I28" s="104"/>
      <c r="J28" s="119">
        <f>ROUND(J85, 2)</f>
        <v>0</v>
      </c>
      <c r="K28" s="35"/>
      <c r="L28" s="105"/>
      <c r="S28" s="35"/>
      <c r="T28" s="35"/>
      <c r="U28" s="35"/>
      <c r="V28" s="35"/>
      <c r="W28" s="35"/>
      <c r="X28" s="35"/>
      <c r="Y28" s="35"/>
      <c r="Z28" s="35"/>
      <c r="AA28" s="35"/>
      <c r="AB28" s="35"/>
      <c r="AC28" s="35"/>
      <c r="AD28" s="35"/>
      <c r="AE28" s="35"/>
    </row>
    <row r="29" spans="1:31" s="2" customFormat="1" ht="6.95" customHeight="1">
      <c r="A29" s="35"/>
      <c r="B29" s="40"/>
      <c r="C29" s="35"/>
      <c r="D29" s="116"/>
      <c r="E29" s="116"/>
      <c r="F29" s="116"/>
      <c r="G29" s="116"/>
      <c r="H29" s="116"/>
      <c r="I29" s="117"/>
      <c r="J29" s="116"/>
      <c r="K29" s="116"/>
      <c r="L29" s="105"/>
      <c r="S29" s="35"/>
      <c r="T29" s="35"/>
      <c r="U29" s="35"/>
      <c r="V29" s="35"/>
      <c r="W29" s="35"/>
      <c r="X29" s="35"/>
      <c r="Y29" s="35"/>
      <c r="Z29" s="35"/>
      <c r="AA29" s="35"/>
      <c r="AB29" s="35"/>
      <c r="AC29" s="35"/>
      <c r="AD29" s="35"/>
      <c r="AE29" s="35"/>
    </row>
    <row r="30" spans="1:31" s="2" customFormat="1" ht="14.45" customHeight="1">
      <c r="A30" s="35"/>
      <c r="B30" s="40"/>
      <c r="C30" s="35"/>
      <c r="D30" s="35"/>
      <c r="E30" s="35"/>
      <c r="F30" s="120" t="s">
        <v>48</v>
      </c>
      <c r="G30" s="35"/>
      <c r="H30" s="35"/>
      <c r="I30" s="121" t="s">
        <v>47</v>
      </c>
      <c r="J30" s="120" t="s">
        <v>49</v>
      </c>
      <c r="K30" s="35"/>
      <c r="L30" s="105"/>
      <c r="S30" s="35"/>
      <c r="T30" s="35"/>
      <c r="U30" s="35"/>
      <c r="V30" s="35"/>
      <c r="W30" s="35"/>
      <c r="X30" s="35"/>
      <c r="Y30" s="35"/>
      <c r="Z30" s="35"/>
      <c r="AA30" s="35"/>
      <c r="AB30" s="35"/>
      <c r="AC30" s="35"/>
      <c r="AD30" s="35"/>
      <c r="AE30" s="35"/>
    </row>
    <row r="31" spans="1:31" s="2" customFormat="1" ht="14.45" customHeight="1">
      <c r="A31" s="35"/>
      <c r="B31" s="40"/>
      <c r="C31" s="35"/>
      <c r="D31" s="122" t="s">
        <v>50</v>
      </c>
      <c r="E31" s="103" t="s">
        <v>51</v>
      </c>
      <c r="F31" s="123">
        <f>ROUND((SUM(BE85:BE334)),  2)</f>
        <v>0</v>
      </c>
      <c r="G31" s="35"/>
      <c r="H31" s="35"/>
      <c r="I31" s="124">
        <v>0.21</v>
      </c>
      <c r="J31" s="123">
        <f>ROUND(((SUM(BE85:BE334))*I31),  2)</f>
        <v>0</v>
      </c>
      <c r="K31" s="35"/>
      <c r="L31" s="105"/>
      <c r="S31" s="35"/>
      <c r="T31" s="35"/>
      <c r="U31" s="35"/>
      <c r="V31" s="35"/>
      <c r="W31" s="35"/>
      <c r="X31" s="35"/>
      <c r="Y31" s="35"/>
      <c r="Z31" s="35"/>
      <c r="AA31" s="35"/>
      <c r="AB31" s="35"/>
      <c r="AC31" s="35"/>
      <c r="AD31" s="35"/>
      <c r="AE31" s="35"/>
    </row>
    <row r="32" spans="1:31" s="2" customFormat="1" ht="14.45" customHeight="1">
      <c r="A32" s="35"/>
      <c r="B32" s="40"/>
      <c r="C32" s="35"/>
      <c r="D32" s="35"/>
      <c r="E32" s="103" t="s">
        <v>52</v>
      </c>
      <c r="F32" s="123">
        <f>ROUND((SUM(BF85:BF334)),  2)</f>
        <v>0</v>
      </c>
      <c r="G32" s="35"/>
      <c r="H32" s="35"/>
      <c r="I32" s="124">
        <v>0.15</v>
      </c>
      <c r="J32" s="123">
        <f>ROUND(((SUM(BF85:BF334))*I32),  2)</f>
        <v>0</v>
      </c>
      <c r="K32" s="35"/>
      <c r="L32" s="105"/>
      <c r="S32" s="35"/>
      <c r="T32" s="35"/>
      <c r="U32" s="35"/>
      <c r="V32" s="35"/>
      <c r="W32" s="35"/>
      <c r="X32" s="35"/>
      <c r="Y32" s="35"/>
      <c r="Z32" s="35"/>
      <c r="AA32" s="35"/>
      <c r="AB32" s="35"/>
      <c r="AC32" s="35"/>
      <c r="AD32" s="35"/>
      <c r="AE32" s="35"/>
    </row>
    <row r="33" spans="1:31" s="2" customFormat="1" ht="14.45" hidden="1" customHeight="1">
      <c r="A33" s="35"/>
      <c r="B33" s="40"/>
      <c r="C33" s="35"/>
      <c r="D33" s="35"/>
      <c r="E33" s="103" t="s">
        <v>53</v>
      </c>
      <c r="F33" s="123">
        <f>ROUND((SUM(BG85:BG334)),  2)</f>
        <v>0</v>
      </c>
      <c r="G33" s="35"/>
      <c r="H33" s="35"/>
      <c r="I33" s="124">
        <v>0.21</v>
      </c>
      <c r="J33" s="123">
        <f>0</f>
        <v>0</v>
      </c>
      <c r="K33" s="35"/>
      <c r="L33" s="105"/>
      <c r="S33" s="35"/>
      <c r="T33" s="35"/>
      <c r="U33" s="35"/>
      <c r="V33" s="35"/>
      <c r="W33" s="35"/>
      <c r="X33" s="35"/>
      <c r="Y33" s="35"/>
      <c r="Z33" s="35"/>
      <c r="AA33" s="35"/>
      <c r="AB33" s="35"/>
      <c r="AC33" s="35"/>
      <c r="AD33" s="35"/>
      <c r="AE33" s="35"/>
    </row>
    <row r="34" spans="1:31" s="2" customFormat="1" ht="14.45" hidden="1" customHeight="1">
      <c r="A34" s="35"/>
      <c r="B34" s="40"/>
      <c r="C34" s="35"/>
      <c r="D34" s="35"/>
      <c r="E34" s="103" t="s">
        <v>54</v>
      </c>
      <c r="F34" s="123">
        <f>ROUND((SUM(BH85:BH334)),  2)</f>
        <v>0</v>
      </c>
      <c r="G34" s="35"/>
      <c r="H34" s="35"/>
      <c r="I34" s="124">
        <v>0.15</v>
      </c>
      <c r="J34" s="123">
        <f>0</f>
        <v>0</v>
      </c>
      <c r="K34" s="35"/>
      <c r="L34" s="105"/>
      <c r="S34" s="35"/>
      <c r="T34" s="35"/>
      <c r="U34" s="35"/>
      <c r="V34" s="35"/>
      <c r="W34" s="35"/>
      <c r="X34" s="35"/>
      <c r="Y34" s="35"/>
      <c r="Z34" s="35"/>
      <c r="AA34" s="35"/>
      <c r="AB34" s="35"/>
      <c r="AC34" s="35"/>
      <c r="AD34" s="35"/>
      <c r="AE34" s="35"/>
    </row>
    <row r="35" spans="1:31" s="2" customFormat="1" ht="14.45" hidden="1" customHeight="1">
      <c r="A35" s="35"/>
      <c r="B35" s="40"/>
      <c r="C35" s="35"/>
      <c r="D35" s="35"/>
      <c r="E35" s="103" t="s">
        <v>55</v>
      </c>
      <c r="F35" s="123">
        <f>ROUND((SUM(BI85:BI334)),  2)</f>
        <v>0</v>
      </c>
      <c r="G35" s="35"/>
      <c r="H35" s="35"/>
      <c r="I35" s="124">
        <v>0</v>
      </c>
      <c r="J35" s="123">
        <f>0</f>
        <v>0</v>
      </c>
      <c r="K35" s="35"/>
      <c r="L35" s="105"/>
      <c r="S35" s="35"/>
      <c r="T35" s="35"/>
      <c r="U35" s="35"/>
      <c r="V35" s="35"/>
      <c r="W35" s="35"/>
      <c r="X35" s="35"/>
      <c r="Y35" s="35"/>
      <c r="Z35" s="35"/>
      <c r="AA35" s="35"/>
      <c r="AB35" s="35"/>
      <c r="AC35" s="35"/>
      <c r="AD35" s="35"/>
      <c r="AE35" s="35"/>
    </row>
    <row r="36" spans="1:31" s="2" customFormat="1" ht="6.95" customHeight="1">
      <c r="A36" s="35"/>
      <c r="B36" s="40"/>
      <c r="C36" s="35"/>
      <c r="D36" s="35"/>
      <c r="E36" s="35"/>
      <c r="F36" s="35"/>
      <c r="G36" s="35"/>
      <c r="H36" s="35"/>
      <c r="I36" s="104"/>
      <c r="J36" s="35"/>
      <c r="K36" s="35"/>
      <c r="L36" s="105"/>
      <c r="S36" s="35"/>
      <c r="T36" s="35"/>
      <c r="U36" s="35"/>
      <c r="V36" s="35"/>
      <c r="W36" s="35"/>
      <c r="X36" s="35"/>
      <c r="Y36" s="35"/>
      <c r="Z36" s="35"/>
      <c r="AA36" s="35"/>
      <c r="AB36" s="35"/>
      <c r="AC36" s="35"/>
      <c r="AD36" s="35"/>
      <c r="AE36" s="35"/>
    </row>
    <row r="37" spans="1:31" s="2" customFormat="1" ht="25.35" customHeight="1">
      <c r="A37" s="35"/>
      <c r="B37" s="40"/>
      <c r="C37" s="125"/>
      <c r="D37" s="126" t="s">
        <v>56</v>
      </c>
      <c r="E37" s="127"/>
      <c r="F37" s="127"/>
      <c r="G37" s="128" t="s">
        <v>57</v>
      </c>
      <c r="H37" s="129" t="s">
        <v>58</v>
      </c>
      <c r="I37" s="130"/>
      <c r="J37" s="131">
        <f>SUM(J28:J35)</f>
        <v>0</v>
      </c>
      <c r="K37" s="132"/>
      <c r="L37" s="105"/>
      <c r="S37" s="35"/>
      <c r="T37" s="35"/>
      <c r="U37" s="35"/>
      <c r="V37" s="35"/>
      <c r="W37" s="35"/>
      <c r="X37" s="35"/>
      <c r="Y37" s="35"/>
      <c r="Z37" s="35"/>
      <c r="AA37" s="35"/>
      <c r="AB37" s="35"/>
      <c r="AC37" s="35"/>
      <c r="AD37" s="35"/>
      <c r="AE37" s="35"/>
    </row>
    <row r="38" spans="1:31" s="2" customFormat="1" ht="14.45" customHeight="1">
      <c r="A38" s="35"/>
      <c r="B38" s="133"/>
      <c r="C38" s="134"/>
      <c r="D38" s="134"/>
      <c r="E38" s="134"/>
      <c r="F38" s="134"/>
      <c r="G38" s="134"/>
      <c r="H38" s="134"/>
      <c r="I38" s="135"/>
      <c r="J38" s="134"/>
      <c r="K38" s="134"/>
      <c r="L38" s="105"/>
      <c r="S38" s="35"/>
      <c r="T38" s="35"/>
      <c r="U38" s="35"/>
      <c r="V38" s="35"/>
      <c r="W38" s="35"/>
      <c r="X38" s="35"/>
      <c r="Y38" s="35"/>
      <c r="Z38" s="35"/>
      <c r="AA38" s="35"/>
      <c r="AB38" s="35"/>
      <c r="AC38" s="35"/>
      <c r="AD38" s="35"/>
      <c r="AE38" s="35"/>
    </row>
    <row r="42" spans="1:31" s="2" customFormat="1" ht="6.95" customHeight="1">
      <c r="A42" s="35"/>
      <c r="B42" s="136"/>
      <c r="C42" s="137"/>
      <c r="D42" s="137"/>
      <c r="E42" s="137"/>
      <c r="F42" s="137"/>
      <c r="G42" s="137"/>
      <c r="H42" s="137"/>
      <c r="I42" s="138"/>
      <c r="J42" s="137"/>
      <c r="K42" s="137"/>
      <c r="L42" s="105"/>
      <c r="S42" s="35"/>
      <c r="T42" s="35"/>
      <c r="U42" s="35"/>
      <c r="V42" s="35"/>
      <c r="W42" s="35"/>
      <c r="X42" s="35"/>
      <c r="Y42" s="35"/>
      <c r="Z42" s="35"/>
      <c r="AA42" s="35"/>
      <c r="AB42" s="35"/>
      <c r="AC42" s="35"/>
      <c r="AD42" s="35"/>
      <c r="AE42" s="35"/>
    </row>
    <row r="43" spans="1:31" s="2" customFormat="1" ht="24.95" customHeight="1">
      <c r="A43" s="35"/>
      <c r="B43" s="36"/>
      <c r="C43" s="23" t="s">
        <v>88</v>
      </c>
      <c r="D43" s="37"/>
      <c r="E43" s="37"/>
      <c r="F43" s="37"/>
      <c r="G43" s="37"/>
      <c r="H43" s="37"/>
      <c r="I43" s="104"/>
      <c r="J43" s="37"/>
      <c r="K43" s="37"/>
      <c r="L43" s="105"/>
      <c r="S43" s="35"/>
      <c r="T43" s="35"/>
      <c r="U43" s="35"/>
      <c r="V43" s="35"/>
      <c r="W43" s="35"/>
      <c r="X43" s="35"/>
      <c r="Y43" s="35"/>
      <c r="Z43" s="35"/>
      <c r="AA43" s="35"/>
      <c r="AB43" s="35"/>
      <c r="AC43" s="35"/>
      <c r="AD43" s="35"/>
      <c r="AE43" s="35"/>
    </row>
    <row r="44" spans="1:31" s="2" customFormat="1" ht="6.95" customHeight="1">
      <c r="A44" s="35"/>
      <c r="B44" s="36"/>
      <c r="C44" s="37"/>
      <c r="D44" s="37"/>
      <c r="E44" s="37"/>
      <c r="F44" s="37"/>
      <c r="G44" s="37"/>
      <c r="H44" s="37"/>
      <c r="I44" s="104"/>
      <c r="J44" s="37"/>
      <c r="K44" s="37"/>
      <c r="L44" s="105"/>
      <c r="S44" s="35"/>
      <c r="T44" s="35"/>
      <c r="U44" s="35"/>
      <c r="V44" s="35"/>
      <c r="W44" s="35"/>
      <c r="X44" s="35"/>
      <c r="Y44" s="35"/>
      <c r="Z44" s="35"/>
      <c r="AA44" s="35"/>
      <c r="AB44" s="35"/>
      <c r="AC44" s="35"/>
      <c r="AD44" s="35"/>
      <c r="AE44" s="35"/>
    </row>
    <row r="45" spans="1:31" s="2" customFormat="1" ht="12" customHeight="1">
      <c r="A45" s="35"/>
      <c r="B45" s="36"/>
      <c r="C45" s="29" t="s">
        <v>16</v>
      </c>
      <c r="D45" s="37"/>
      <c r="E45" s="37"/>
      <c r="F45" s="37"/>
      <c r="G45" s="37"/>
      <c r="H45" s="37"/>
      <c r="I45" s="104"/>
      <c r="J45" s="37"/>
      <c r="K45" s="37"/>
      <c r="L45" s="105"/>
      <c r="S45" s="35"/>
      <c r="T45" s="35"/>
      <c r="U45" s="35"/>
      <c r="V45" s="35"/>
      <c r="W45" s="35"/>
      <c r="X45" s="35"/>
      <c r="Y45" s="35"/>
      <c r="Z45" s="35"/>
      <c r="AA45" s="35"/>
      <c r="AB45" s="35"/>
      <c r="AC45" s="35"/>
      <c r="AD45" s="35"/>
      <c r="AE45" s="35"/>
    </row>
    <row r="46" spans="1:31" s="2" customFormat="1" ht="16.5" customHeight="1">
      <c r="A46" s="35"/>
      <c r="B46" s="36"/>
      <c r="C46" s="37"/>
      <c r="D46" s="37"/>
      <c r="E46" s="336" t="str">
        <f>E7</f>
        <v>DSP Bílina - přesunutí dešťové kanalizace a vsakovacího objektu</v>
      </c>
      <c r="F46" s="362"/>
      <c r="G46" s="362"/>
      <c r="H46" s="362"/>
      <c r="I46" s="104"/>
      <c r="J46" s="37"/>
      <c r="K46" s="37"/>
      <c r="L46" s="105"/>
      <c r="S46" s="35"/>
      <c r="T46" s="35"/>
      <c r="U46" s="35"/>
      <c r="V46" s="35"/>
      <c r="W46" s="35"/>
      <c r="X46" s="35"/>
      <c r="Y46" s="35"/>
      <c r="Z46" s="35"/>
      <c r="AA46" s="35"/>
      <c r="AB46" s="35"/>
      <c r="AC46" s="35"/>
      <c r="AD46" s="35"/>
      <c r="AE46" s="35"/>
    </row>
    <row r="47" spans="1:31" s="2" customFormat="1" ht="6.95" customHeight="1">
      <c r="A47" s="35"/>
      <c r="B47" s="36"/>
      <c r="C47" s="37"/>
      <c r="D47" s="37"/>
      <c r="E47" s="37"/>
      <c r="F47" s="37"/>
      <c r="G47" s="37"/>
      <c r="H47" s="37"/>
      <c r="I47" s="104"/>
      <c r="J47" s="37"/>
      <c r="K47" s="37"/>
      <c r="L47" s="105"/>
      <c r="S47" s="35"/>
      <c r="T47" s="35"/>
      <c r="U47" s="35"/>
      <c r="V47" s="35"/>
      <c r="W47" s="35"/>
      <c r="X47" s="35"/>
      <c r="Y47" s="35"/>
      <c r="Z47" s="35"/>
      <c r="AA47" s="35"/>
      <c r="AB47" s="35"/>
      <c r="AC47" s="35"/>
      <c r="AD47" s="35"/>
      <c r="AE47" s="35"/>
    </row>
    <row r="48" spans="1:31" s="2" customFormat="1" ht="12" customHeight="1">
      <c r="A48" s="35"/>
      <c r="B48" s="36"/>
      <c r="C48" s="29" t="s">
        <v>22</v>
      </c>
      <c r="D48" s="37"/>
      <c r="E48" s="37"/>
      <c r="F48" s="27" t="str">
        <f>F10</f>
        <v>Bílina, okr.Teplice</v>
      </c>
      <c r="G48" s="37"/>
      <c r="H48" s="37"/>
      <c r="I48" s="107" t="s">
        <v>24</v>
      </c>
      <c r="J48" s="60" t="str">
        <f>IF(J10="","",J10)</f>
        <v>11. 6. 2020</v>
      </c>
      <c r="K48" s="37"/>
      <c r="L48" s="105"/>
      <c r="S48" s="35"/>
      <c r="T48" s="35"/>
      <c r="U48" s="35"/>
      <c r="V48" s="35"/>
      <c r="W48" s="35"/>
      <c r="X48" s="35"/>
      <c r="Y48" s="35"/>
      <c r="Z48" s="35"/>
      <c r="AA48" s="35"/>
      <c r="AB48" s="35"/>
      <c r="AC48" s="35"/>
      <c r="AD48" s="35"/>
      <c r="AE48" s="35"/>
    </row>
    <row r="49" spans="1:47" s="2" customFormat="1" ht="6.95" customHeight="1">
      <c r="A49" s="35"/>
      <c r="B49" s="36"/>
      <c r="C49" s="37"/>
      <c r="D49" s="37"/>
      <c r="E49" s="37"/>
      <c r="F49" s="37"/>
      <c r="G49" s="37"/>
      <c r="H49" s="37"/>
      <c r="I49" s="104"/>
      <c r="J49" s="37"/>
      <c r="K49" s="37"/>
      <c r="L49" s="105"/>
      <c r="S49" s="35"/>
      <c r="T49" s="35"/>
      <c r="U49" s="35"/>
      <c r="V49" s="35"/>
      <c r="W49" s="35"/>
      <c r="X49" s="35"/>
      <c r="Y49" s="35"/>
      <c r="Z49" s="35"/>
      <c r="AA49" s="35"/>
      <c r="AB49" s="35"/>
      <c r="AC49" s="35"/>
      <c r="AD49" s="35"/>
      <c r="AE49" s="35"/>
    </row>
    <row r="50" spans="1:47" s="2" customFormat="1" ht="25.7" customHeight="1">
      <c r="A50" s="35"/>
      <c r="B50" s="36"/>
      <c r="C50" s="29" t="s">
        <v>30</v>
      </c>
      <c r="D50" s="37"/>
      <c r="E50" s="37"/>
      <c r="F50" s="27" t="str">
        <f>E13</f>
        <v>PS projekty s.r.o., Revoluční 5, Teplice</v>
      </c>
      <c r="G50" s="37"/>
      <c r="H50" s="37"/>
      <c r="I50" s="107" t="s">
        <v>38</v>
      </c>
      <c r="J50" s="33" t="str">
        <f>E19</f>
        <v>PS projekty s.r.o., Revoluční 5, Teplice</v>
      </c>
      <c r="K50" s="37"/>
      <c r="L50" s="105"/>
      <c r="S50" s="35"/>
      <c r="T50" s="35"/>
      <c r="U50" s="35"/>
      <c r="V50" s="35"/>
      <c r="W50" s="35"/>
      <c r="X50" s="35"/>
      <c r="Y50" s="35"/>
      <c r="Z50" s="35"/>
      <c r="AA50" s="35"/>
      <c r="AB50" s="35"/>
      <c r="AC50" s="35"/>
      <c r="AD50" s="35"/>
      <c r="AE50" s="35"/>
    </row>
    <row r="51" spans="1:47" s="2" customFormat="1" ht="54.4" customHeight="1">
      <c r="A51" s="35"/>
      <c r="B51" s="36"/>
      <c r="C51" s="29" t="s">
        <v>36</v>
      </c>
      <c r="D51" s="37"/>
      <c r="E51" s="37"/>
      <c r="F51" s="27" t="str">
        <f>IF(E16="","",E16)</f>
        <v>Vyplň údaj</v>
      </c>
      <c r="G51" s="37"/>
      <c r="H51" s="37"/>
      <c r="I51" s="107" t="s">
        <v>40</v>
      </c>
      <c r="J51" s="33" t="str">
        <f>E22</f>
        <v>Zbyněk Jarolím-STAVINVEST, J.Hory 1639/17, Teplice</v>
      </c>
      <c r="K51" s="37"/>
      <c r="L51" s="105"/>
      <c r="S51" s="35"/>
      <c r="T51" s="35"/>
      <c r="U51" s="35"/>
      <c r="V51" s="35"/>
      <c r="W51" s="35"/>
      <c r="X51" s="35"/>
      <c r="Y51" s="35"/>
      <c r="Z51" s="35"/>
      <c r="AA51" s="35"/>
      <c r="AB51" s="35"/>
      <c r="AC51" s="35"/>
      <c r="AD51" s="35"/>
      <c r="AE51" s="35"/>
    </row>
    <row r="52" spans="1:47" s="2" customFormat="1" ht="10.35" customHeight="1">
      <c r="A52" s="35"/>
      <c r="B52" s="36"/>
      <c r="C52" s="37"/>
      <c r="D52" s="37"/>
      <c r="E52" s="37"/>
      <c r="F52" s="37"/>
      <c r="G52" s="37"/>
      <c r="H52" s="37"/>
      <c r="I52" s="104"/>
      <c r="J52" s="37"/>
      <c r="K52" s="37"/>
      <c r="L52" s="105"/>
      <c r="S52" s="35"/>
      <c r="T52" s="35"/>
      <c r="U52" s="35"/>
      <c r="V52" s="35"/>
      <c r="W52" s="35"/>
      <c r="X52" s="35"/>
      <c r="Y52" s="35"/>
      <c r="Z52" s="35"/>
      <c r="AA52" s="35"/>
      <c r="AB52" s="35"/>
      <c r="AC52" s="35"/>
      <c r="AD52" s="35"/>
      <c r="AE52" s="35"/>
    </row>
    <row r="53" spans="1:47" s="2" customFormat="1" ht="29.25" customHeight="1">
      <c r="A53" s="35"/>
      <c r="B53" s="36"/>
      <c r="C53" s="139" t="s">
        <v>89</v>
      </c>
      <c r="D53" s="140"/>
      <c r="E53" s="140"/>
      <c r="F53" s="140"/>
      <c r="G53" s="140"/>
      <c r="H53" s="140"/>
      <c r="I53" s="141"/>
      <c r="J53" s="142" t="s">
        <v>90</v>
      </c>
      <c r="K53" s="140"/>
      <c r="L53" s="105"/>
      <c r="S53" s="35"/>
      <c r="T53" s="35"/>
      <c r="U53" s="35"/>
      <c r="V53" s="35"/>
      <c r="W53" s="35"/>
      <c r="X53" s="35"/>
      <c r="Y53" s="35"/>
      <c r="Z53" s="35"/>
      <c r="AA53" s="35"/>
      <c r="AB53" s="35"/>
      <c r="AC53" s="35"/>
      <c r="AD53" s="35"/>
      <c r="AE53" s="35"/>
    </row>
    <row r="54" spans="1:47" s="2" customFormat="1" ht="10.35" customHeight="1">
      <c r="A54" s="35"/>
      <c r="B54" s="36"/>
      <c r="C54" s="37"/>
      <c r="D54" s="37"/>
      <c r="E54" s="37"/>
      <c r="F54" s="37"/>
      <c r="G54" s="37"/>
      <c r="H54" s="37"/>
      <c r="I54" s="104"/>
      <c r="J54" s="37"/>
      <c r="K54" s="37"/>
      <c r="L54" s="105"/>
      <c r="S54" s="35"/>
      <c r="T54" s="35"/>
      <c r="U54" s="35"/>
      <c r="V54" s="35"/>
      <c r="W54" s="35"/>
      <c r="X54" s="35"/>
      <c r="Y54" s="35"/>
      <c r="Z54" s="35"/>
      <c r="AA54" s="35"/>
      <c r="AB54" s="35"/>
      <c r="AC54" s="35"/>
      <c r="AD54" s="35"/>
      <c r="AE54" s="35"/>
    </row>
    <row r="55" spans="1:47" s="2" customFormat="1" ht="22.9" customHeight="1">
      <c r="A55" s="35"/>
      <c r="B55" s="36"/>
      <c r="C55" s="143" t="s">
        <v>78</v>
      </c>
      <c r="D55" s="37"/>
      <c r="E55" s="37"/>
      <c r="F55" s="37"/>
      <c r="G55" s="37"/>
      <c r="H55" s="37"/>
      <c r="I55" s="104"/>
      <c r="J55" s="78">
        <f>J85</f>
        <v>0</v>
      </c>
      <c r="K55" s="37"/>
      <c r="L55" s="105"/>
      <c r="S55" s="35"/>
      <c r="T55" s="35"/>
      <c r="U55" s="35"/>
      <c r="V55" s="35"/>
      <c r="W55" s="35"/>
      <c r="X55" s="35"/>
      <c r="Y55" s="35"/>
      <c r="Z55" s="35"/>
      <c r="AA55" s="35"/>
      <c r="AB55" s="35"/>
      <c r="AC55" s="35"/>
      <c r="AD55" s="35"/>
      <c r="AE55" s="35"/>
      <c r="AU55" s="17" t="s">
        <v>91</v>
      </c>
    </row>
    <row r="56" spans="1:47" s="9" customFormat="1" ht="24.95" customHeight="1">
      <c r="B56" s="144"/>
      <c r="C56" s="145"/>
      <c r="D56" s="146" t="s">
        <v>92</v>
      </c>
      <c r="E56" s="147"/>
      <c r="F56" s="147"/>
      <c r="G56" s="147"/>
      <c r="H56" s="147"/>
      <c r="I56" s="148"/>
      <c r="J56" s="149">
        <f>J86</f>
        <v>0</v>
      </c>
      <c r="K56" s="145"/>
      <c r="L56" s="150"/>
    </row>
    <row r="57" spans="1:47" s="10" customFormat="1" ht="19.899999999999999" customHeight="1">
      <c r="B57" s="151"/>
      <c r="C57" s="152"/>
      <c r="D57" s="153" t="s">
        <v>93</v>
      </c>
      <c r="E57" s="154"/>
      <c r="F57" s="154"/>
      <c r="G57" s="154"/>
      <c r="H57" s="154"/>
      <c r="I57" s="155"/>
      <c r="J57" s="156">
        <f>J87</f>
        <v>0</v>
      </c>
      <c r="K57" s="152"/>
      <c r="L57" s="157"/>
    </row>
    <row r="58" spans="1:47" s="10" customFormat="1" ht="19.899999999999999" customHeight="1">
      <c r="B58" s="151"/>
      <c r="C58" s="152"/>
      <c r="D58" s="153" t="s">
        <v>94</v>
      </c>
      <c r="E58" s="154"/>
      <c r="F58" s="154"/>
      <c r="G58" s="154"/>
      <c r="H58" s="154"/>
      <c r="I58" s="155"/>
      <c r="J58" s="156">
        <f>J195</f>
        <v>0</v>
      </c>
      <c r="K58" s="152"/>
      <c r="L58" s="157"/>
    </row>
    <row r="59" spans="1:47" s="10" customFormat="1" ht="19.899999999999999" customHeight="1">
      <c r="B59" s="151"/>
      <c r="C59" s="152"/>
      <c r="D59" s="153" t="s">
        <v>95</v>
      </c>
      <c r="E59" s="154"/>
      <c r="F59" s="154"/>
      <c r="G59" s="154"/>
      <c r="H59" s="154"/>
      <c r="I59" s="155"/>
      <c r="J59" s="156">
        <f>J201</f>
        <v>0</v>
      </c>
      <c r="K59" s="152"/>
      <c r="L59" s="157"/>
    </row>
    <row r="60" spans="1:47" s="10" customFormat="1" ht="19.899999999999999" customHeight="1">
      <c r="B60" s="151"/>
      <c r="C60" s="152"/>
      <c r="D60" s="153" t="s">
        <v>96</v>
      </c>
      <c r="E60" s="154"/>
      <c r="F60" s="154"/>
      <c r="G60" s="154"/>
      <c r="H60" s="154"/>
      <c r="I60" s="155"/>
      <c r="J60" s="156">
        <f>J216</f>
        <v>0</v>
      </c>
      <c r="K60" s="152"/>
      <c r="L60" s="157"/>
    </row>
    <row r="61" spans="1:47" s="10" customFormat="1" ht="19.899999999999999" customHeight="1">
      <c r="B61" s="151"/>
      <c r="C61" s="152"/>
      <c r="D61" s="153" t="s">
        <v>97</v>
      </c>
      <c r="E61" s="154"/>
      <c r="F61" s="154"/>
      <c r="G61" s="154"/>
      <c r="H61" s="154"/>
      <c r="I61" s="155"/>
      <c r="J61" s="156">
        <f>J300</f>
        <v>0</v>
      </c>
      <c r="K61" s="152"/>
      <c r="L61" s="157"/>
    </row>
    <row r="62" spans="1:47" s="10" customFormat="1" ht="19.899999999999999" customHeight="1">
      <c r="B62" s="151"/>
      <c r="C62" s="152"/>
      <c r="D62" s="153" t="s">
        <v>98</v>
      </c>
      <c r="E62" s="154"/>
      <c r="F62" s="154"/>
      <c r="G62" s="154"/>
      <c r="H62" s="154"/>
      <c r="I62" s="155"/>
      <c r="J62" s="156">
        <f>J304</f>
        <v>0</v>
      </c>
      <c r="K62" s="152"/>
      <c r="L62" s="157"/>
    </row>
    <row r="63" spans="1:47" s="10" customFormat="1" ht="19.899999999999999" customHeight="1">
      <c r="B63" s="151"/>
      <c r="C63" s="152"/>
      <c r="D63" s="153" t="s">
        <v>99</v>
      </c>
      <c r="E63" s="154"/>
      <c r="F63" s="154"/>
      <c r="G63" s="154"/>
      <c r="H63" s="154"/>
      <c r="I63" s="155"/>
      <c r="J63" s="156">
        <f>J315</f>
        <v>0</v>
      </c>
      <c r="K63" s="152"/>
      <c r="L63" s="157"/>
    </row>
    <row r="64" spans="1:47" s="9" customFormat="1" ht="24.95" customHeight="1">
      <c r="B64" s="144"/>
      <c r="C64" s="145"/>
      <c r="D64" s="146" t="s">
        <v>100</v>
      </c>
      <c r="E64" s="147"/>
      <c r="F64" s="147"/>
      <c r="G64" s="147"/>
      <c r="H64" s="147"/>
      <c r="I64" s="148"/>
      <c r="J64" s="149">
        <f>J318</f>
        <v>0</v>
      </c>
      <c r="K64" s="145"/>
      <c r="L64" s="150"/>
    </row>
    <row r="65" spans="1:31" s="10" customFormat="1" ht="19.899999999999999" customHeight="1">
      <c r="B65" s="151"/>
      <c r="C65" s="152"/>
      <c r="D65" s="153" t="s">
        <v>101</v>
      </c>
      <c r="E65" s="154"/>
      <c r="F65" s="154"/>
      <c r="G65" s="154"/>
      <c r="H65" s="154"/>
      <c r="I65" s="155"/>
      <c r="J65" s="156">
        <f>J319</f>
        <v>0</v>
      </c>
      <c r="K65" s="152"/>
      <c r="L65" s="157"/>
    </row>
    <row r="66" spans="1:31" s="9" customFormat="1" ht="24.95" customHeight="1">
      <c r="B66" s="144"/>
      <c r="C66" s="145"/>
      <c r="D66" s="146" t="s">
        <v>102</v>
      </c>
      <c r="E66" s="147"/>
      <c r="F66" s="147"/>
      <c r="G66" s="147"/>
      <c r="H66" s="147"/>
      <c r="I66" s="148"/>
      <c r="J66" s="149">
        <f>J331</f>
        <v>0</v>
      </c>
      <c r="K66" s="145"/>
      <c r="L66" s="150"/>
    </row>
    <row r="67" spans="1:31" s="10" customFormat="1" ht="19.899999999999999" customHeight="1">
      <c r="B67" s="151"/>
      <c r="C67" s="152"/>
      <c r="D67" s="153" t="s">
        <v>103</v>
      </c>
      <c r="E67" s="154"/>
      <c r="F67" s="154"/>
      <c r="G67" s="154"/>
      <c r="H67" s="154"/>
      <c r="I67" s="155"/>
      <c r="J67" s="156">
        <f>J332</f>
        <v>0</v>
      </c>
      <c r="K67" s="152"/>
      <c r="L67" s="157"/>
    </row>
    <row r="68" spans="1:31" s="2" customFormat="1" ht="21.75" customHeight="1">
      <c r="A68" s="35"/>
      <c r="B68" s="36"/>
      <c r="C68" s="37"/>
      <c r="D68" s="37"/>
      <c r="E68" s="37"/>
      <c r="F68" s="37"/>
      <c r="G68" s="37"/>
      <c r="H68" s="37"/>
      <c r="I68" s="104"/>
      <c r="J68" s="37"/>
      <c r="K68" s="37"/>
      <c r="L68" s="105"/>
      <c r="S68" s="35"/>
      <c r="T68" s="35"/>
      <c r="U68" s="35"/>
      <c r="V68" s="35"/>
      <c r="W68" s="35"/>
      <c r="X68" s="35"/>
      <c r="Y68" s="35"/>
      <c r="Z68" s="35"/>
      <c r="AA68" s="35"/>
      <c r="AB68" s="35"/>
      <c r="AC68" s="35"/>
      <c r="AD68" s="35"/>
      <c r="AE68" s="35"/>
    </row>
    <row r="69" spans="1:31" s="2" customFormat="1" ht="6.95" customHeight="1">
      <c r="A69" s="35"/>
      <c r="B69" s="48"/>
      <c r="C69" s="49"/>
      <c r="D69" s="49"/>
      <c r="E69" s="49"/>
      <c r="F69" s="49"/>
      <c r="G69" s="49"/>
      <c r="H69" s="49"/>
      <c r="I69" s="135"/>
      <c r="J69" s="49"/>
      <c r="K69" s="49"/>
      <c r="L69" s="105"/>
      <c r="S69" s="35"/>
      <c r="T69" s="35"/>
      <c r="U69" s="35"/>
      <c r="V69" s="35"/>
      <c r="W69" s="35"/>
      <c r="X69" s="35"/>
      <c r="Y69" s="35"/>
      <c r="Z69" s="35"/>
      <c r="AA69" s="35"/>
      <c r="AB69" s="35"/>
      <c r="AC69" s="35"/>
      <c r="AD69" s="35"/>
      <c r="AE69" s="35"/>
    </row>
    <row r="73" spans="1:31" s="2" customFormat="1" ht="6.95" customHeight="1">
      <c r="A73" s="35"/>
      <c r="B73" s="50"/>
      <c r="C73" s="51"/>
      <c r="D73" s="51"/>
      <c r="E73" s="51"/>
      <c r="F73" s="51"/>
      <c r="G73" s="51"/>
      <c r="H73" s="51"/>
      <c r="I73" s="138"/>
      <c r="J73" s="51"/>
      <c r="K73" s="51"/>
      <c r="L73" s="105"/>
      <c r="S73" s="35"/>
      <c r="T73" s="35"/>
      <c r="U73" s="35"/>
      <c r="V73" s="35"/>
      <c r="W73" s="35"/>
      <c r="X73" s="35"/>
      <c r="Y73" s="35"/>
      <c r="Z73" s="35"/>
      <c r="AA73" s="35"/>
      <c r="AB73" s="35"/>
      <c r="AC73" s="35"/>
      <c r="AD73" s="35"/>
      <c r="AE73" s="35"/>
    </row>
    <row r="74" spans="1:31" s="2" customFormat="1" ht="24.95" customHeight="1">
      <c r="A74" s="35"/>
      <c r="B74" s="36"/>
      <c r="C74" s="23" t="s">
        <v>104</v>
      </c>
      <c r="D74" s="37"/>
      <c r="E74" s="37"/>
      <c r="F74" s="37"/>
      <c r="G74" s="37"/>
      <c r="H74" s="37"/>
      <c r="I74" s="104"/>
      <c r="J74" s="37"/>
      <c r="K74" s="37"/>
      <c r="L74" s="105"/>
      <c r="S74" s="35"/>
      <c r="T74" s="35"/>
      <c r="U74" s="35"/>
      <c r="V74" s="35"/>
      <c r="W74" s="35"/>
      <c r="X74" s="35"/>
      <c r="Y74" s="35"/>
      <c r="Z74" s="35"/>
      <c r="AA74" s="35"/>
      <c r="AB74" s="35"/>
      <c r="AC74" s="35"/>
      <c r="AD74" s="35"/>
      <c r="AE74" s="35"/>
    </row>
    <row r="75" spans="1:31" s="2" customFormat="1" ht="6.95" customHeight="1">
      <c r="A75" s="35"/>
      <c r="B75" s="36"/>
      <c r="C75" s="37"/>
      <c r="D75" s="37"/>
      <c r="E75" s="37"/>
      <c r="F75" s="37"/>
      <c r="G75" s="37"/>
      <c r="H75" s="37"/>
      <c r="I75" s="104"/>
      <c r="J75" s="37"/>
      <c r="K75" s="37"/>
      <c r="L75" s="105"/>
      <c r="S75" s="35"/>
      <c r="T75" s="35"/>
      <c r="U75" s="35"/>
      <c r="V75" s="35"/>
      <c r="W75" s="35"/>
      <c r="X75" s="35"/>
      <c r="Y75" s="35"/>
      <c r="Z75" s="35"/>
      <c r="AA75" s="35"/>
      <c r="AB75" s="35"/>
      <c r="AC75" s="35"/>
      <c r="AD75" s="35"/>
      <c r="AE75" s="35"/>
    </row>
    <row r="76" spans="1:31" s="2" customFormat="1" ht="12" customHeight="1">
      <c r="A76" s="35"/>
      <c r="B76" s="36"/>
      <c r="C76" s="29" t="s">
        <v>16</v>
      </c>
      <c r="D76" s="37"/>
      <c r="E76" s="37"/>
      <c r="F76" s="37"/>
      <c r="G76" s="37"/>
      <c r="H76" s="37"/>
      <c r="I76" s="104"/>
      <c r="J76" s="37"/>
      <c r="K76" s="37"/>
      <c r="L76" s="105"/>
      <c r="S76" s="35"/>
      <c r="T76" s="35"/>
      <c r="U76" s="35"/>
      <c r="V76" s="35"/>
      <c r="W76" s="35"/>
      <c r="X76" s="35"/>
      <c r="Y76" s="35"/>
      <c r="Z76" s="35"/>
      <c r="AA76" s="35"/>
      <c r="AB76" s="35"/>
      <c r="AC76" s="35"/>
      <c r="AD76" s="35"/>
      <c r="AE76" s="35"/>
    </row>
    <row r="77" spans="1:31" s="2" customFormat="1" ht="16.5" customHeight="1">
      <c r="A77" s="35"/>
      <c r="B77" s="36"/>
      <c r="C77" s="37"/>
      <c r="D77" s="37"/>
      <c r="E77" s="336" t="str">
        <f>E7</f>
        <v>DSP Bílina - přesunutí dešťové kanalizace a vsakovacího objektu</v>
      </c>
      <c r="F77" s="362"/>
      <c r="G77" s="362"/>
      <c r="H77" s="362"/>
      <c r="I77" s="104"/>
      <c r="J77" s="37"/>
      <c r="K77" s="37"/>
      <c r="L77" s="105"/>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104"/>
      <c r="J78" s="37"/>
      <c r="K78" s="37"/>
      <c r="L78" s="105"/>
      <c r="S78" s="35"/>
      <c r="T78" s="35"/>
      <c r="U78" s="35"/>
      <c r="V78" s="35"/>
      <c r="W78" s="35"/>
      <c r="X78" s="35"/>
      <c r="Y78" s="35"/>
      <c r="Z78" s="35"/>
      <c r="AA78" s="35"/>
      <c r="AB78" s="35"/>
      <c r="AC78" s="35"/>
      <c r="AD78" s="35"/>
      <c r="AE78" s="35"/>
    </row>
    <row r="79" spans="1:31" s="2" customFormat="1" ht="12" customHeight="1">
      <c r="A79" s="35"/>
      <c r="B79" s="36"/>
      <c r="C79" s="29" t="s">
        <v>22</v>
      </c>
      <c r="D79" s="37"/>
      <c r="E79" s="37"/>
      <c r="F79" s="27" t="str">
        <f>F10</f>
        <v>Bílina, okr.Teplice</v>
      </c>
      <c r="G79" s="37"/>
      <c r="H79" s="37"/>
      <c r="I79" s="107" t="s">
        <v>24</v>
      </c>
      <c r="J79" s="60" t="str">
        <f>IF(J10="","",J10)</f>
        <v>11. 6. 2020</v>
      </c>
      <c r="K79" s="37"/>
      <c r="L79" s="105"/>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104"/>
      <c r="J80" s="37"/>
      <c r="K80" s="37"/>
      <c r="L80" s="105"/>
      <c r="S80" s="35"/>
      <c r="T80" s="35"/>
      <c r="U80" s="35"/>
      <c r="V80" s="35"/>
      <c r="W80" s="35"/>
      <c r="X80" s="35"/>
      <c r="Y80" s="35"/>
      <c r="Z80" s="35"/>
      <c r="AA80" s="35"/>
      <c r="AB80" s="35"/>
      <c r="AC80" s="35"/>
      <c r="AD80" s="35"/>
      <c r="AE80" s="35"/>
    </row>
    <row r="81" spans="1:65" s="2" customFormat="1" ht="25.7" customHeight="1">
      <c r="A81" s="35"/>
      <c r="B81" s="36"/>
      <c r="C81" s="29" t="s">
        <v>30</v>
      </c>
      <c r="D81" s="37"/>
      <c r="E81" s="37"/>
      <c r="F81" s="27" t="str">
        <f>E13</f>
        <v>PS projekty s.r.o., Revoluční 5, Teplice</v>
      </c>
      <c r="G81" s="37"/>
      <c r="H81" s="37"/>
      <c r="I81" s="107" t="s">
        <v>38</v>
      </c>
      <c r="J81" s="33" t="str">
        <f>E19</f>
        <v>PS projekty s.r.o., Revoluční 5, Teplice</v>
      </c>
      <c r="K81" s="37"/>
      <c r="L81" s="105"/>
      <c r="S81" s="35"/>
      <c r="T81" s="35"/>
      <c r="U81" s="35"/>
      <c r="V81" s="35"/>
      <c r="W81" s="35"/>
      <c r="X81" s="35"/>
      <c r="Y81" s="35"/>
      <c r="Z81" s="35"/>
      <c r="AA81" s="35"/>
      <c r="AB81" s="35"/>
      <c r="AC81" s="35"/>
      <c r="AD81" s="35"/>
      <c r="AE81" s="35"/>
    </row>
    <row r="82" spans="1:65" s="2" customFormat="1" ht="54.4" customHeight="1">
      <c r="A82" s="35"/>
      <c r="B82" s="36"/>
      <c r="C82" s="29" t="s">
        <v>36</v>
      </c>
      <c r="D82" s="37"/>
      <c r="E82" s="37"/>
      <c r="F82" s="27" t="str">
        <f>IF(E16="","",E16)</f>
        <v>Vyplň údaj</v>
      </c>
      <c r="G82" s="37"/>
      <c r="H82" s="37"/>
      <c r="I82" s="107" t="s">
        <v>40</v>
      </c>
      <c r="J82" s="33" t="str">
        <f>E22</f>
        <v>Zbyněk Jarolím-STAVINVEST, J.Hory 1639/17, Teplice</v>
      </c>
      <c r="K82" s="37"/>
      <c r="L82" s="105"/>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104"/>
      <c r="J83" s="37"/>
      <c r="K83" s="37"/>
      <c r="L83" s="105"/>
      <c r="S83" s="35"/>
      <c r="T83" s="35"/>
      <c r="U83" s="35"/>
      <c r="V83" s="35"/>
      <c r="W83" s="35"/>
      <c r="X83" s="35"/>
      <c r="Y83" s="35"/>
      <c r="Z83" s="35"/>
      <c r="AA83" s="35"/>
      <c r="AB83" s="35"/>
      <c r="AC83" s="35"/>
      <c r="AD83" s="35"/>
      <c r="AE83" s="35"/>
    </row>
    <row r="84" spans="1:65" s="11" customFormat="1" ht="29.25" customHeight="1">
      <c r="A84" s="158"/>
      <c r="B84" s="159"/>
      <c r="C84" s="160" t="s">
        <v>105</v>
      </c>
      <c r="D84" s="161" t="s">
        <v>65</v>
      </c>
      <c r="E84" s="161" t="s">
        <v>61</v>
      </c>
      <c r="F84" s="161" t="s">
        <v>62</v>
      </c>
      <c r="G84" s="161" t="s">
        <v>106</v>
      </c>
      <c r="H84" s="161" t="s">
        <v>107</v>
      </c>
      <c r="I84" s="162" t="s">
        <v>108</v>
      </c>
      <c r="J84" s="161" t="s">
        <v>90</v>
      </c>
      <c r="K84" s="163" t="s">
        <v>109</v>
      </c>
      <c r="L84" s="164"/>
      <c r="M84" s="69" t="s">
        <v>43</v>
      </c>
      <c r="N84" s="70" t="s">
        <v>50</v>
      </c>
      <c r="O84" s="70" t="s">
        <v>110</v>
      </c>
      <c r="P84" s="70" t="s">
        <v>111</v>
      </c>
      <c r="Q84" s="70" t="s">
        <v>112</v>
      </c>
      <c r="R84" s="70" t="s">
        <v>113</v>
      </c>
      <c r="S84" s="70" t="s">
        <v>114</v>
      </c>
      <c r="T84" s="71" t="s">
        <v>115</v>
      </c>
      <c r="U84" s="158"/>
      <c r="V84" s="158"/>
      <c r="W84" s="158"/>
      <c r="X84" s="158"/>
      <c r="Y84" s="158"/>
      <c r="Z84" s="158"/>
      <c r="AA84" s="158"/>
      <c r="AB84" s="158"/>
      <c r="AC84" s="158"/>
      <c r="AD84" s="158"/>
      <c r="AE84" s="158"/>
    </row>
    <row r="85" spans="1:65" s="2" customFormat="1" ht="22.9" customHeight="1">
      <c r="A85" s="35"/>
      <c r="B85" s="36"/>
      <c r="C85" s="76" t="s">
        <v>116</v>
      </c>
      <c r="D85" s="37"/>
      <c r="E85" s="37"/>
      <c r="F85" s="37"/>
      <c r="G85" s="37"/>
      <c r="H85" s="37"/>
      <c r="I85" s="104"/>
      <c r="J85" s="165">
        <f>BK85</f>
        <v>0</v>
      </c>
      <c r="K85" s="37"/>
      <c r="L85" s="40"/>
      <c r="M85" s="72"/>
      <c r="N85" s="166"/>
      <c r="O85" s="73"/>
      <c r="P85" s="167">
        <f>P86+P318+P331</f>
        <v>0</v>
      </c>
      <c r="Q85" s="73"/>
      <c r="R85" s="167">
        <f>R86+R318+R331</f>
        <v>45.679777900000005</v>
      </c>
      <c r="S85" s="73"/>
      <c r="T85" s="168">
        <f>T86+T318+T331</f>
        <v>0.16819200000000001</v>
      </c>
      <c r="U85" s="35"/>
      <c r="V85" s="35"/>
      <c r="W85" s="35"/>
      <c r="X85" s="35"/>
      <c r="Y85" s="35"/>
      <c r="Z85" s="35"/>
      <c r="AA85" s="35"/>
      <c r="AB85" s="35"/>
      <c r="AC85" s="35"/>
      <c r="AD85" s="35"/>
      <c r="AE85" s="35"/>
      <c r="AT85" s="17" t="s">
        <v>79</v>
      </c>
      <c r="AU85" s="17" t="s">
        <v>91</v>
      </c>
      <c r="BK85" s="169">
        <f>BK86+BK318+BK331</f>
        <v>0</v>
      </c>
    </row>
    <row r="86" spans="1:65" s="12" customFormat="1" ht="25.9" customHeight="1">
      <c r="B86" s="170"/>
      <c r="C86" s="171"/>
      <c r="D86" s="172" t="s">
        <v>79</v>
      </c>
      <c r="E86" s="173" t="s">
        <v>117</v>
      </c>
      <c r="F86" s="173" t="s">
        <v>118</v>
      </c>
      <c r="G86" s="171"/>
      <c r="H86" s="171"/>
      <c r="I86" s="174"/>
      <c r="J86" s="175">
        <f>BK86</f>
        <v>0</v>
      </c>
      <c r="K86" s="171"/>
      <c r="L86" s="176"/>
      <c r="M86" s="177"/>
      <c r="N86" s="178"/>
      <c r="O86" s="178"/>
      <c r="P86" s="179">
        <f>P87+P195+P201+P216+P300+P304+P315</f>
        <v>0</v>
      </c>
      <c r="Q86" s="178"/>
      <c r="R86" s="179">
        <f>R87+R195+R201+R216+R300+R304+R315</f>
        <v>45.658277900000002</v>
      </c>
      <c r="S86" s="178"/>
      <c r="T86" s="180">
        <f>T87+T195+T201+T216+T300+T304+T315</f>
        <v>0.16819200000000001</v>
      </c>
      <c r="AR86" s="181" t="s">
        <v>85</v>
      </c>
      <c r="AT86" s="182" t="s">
        <v>79</v>
      </c>
      <c r="AU86" s="182" t="s">
        <v>80</v>
      </c>
      <c r="AY86" s="181" t="s">
        <v>119</v>
      </c>
      <c r="BK86" s="183">
        <f>BK87+BK195+BK201+BK216+BK300+BK304+BK315</f>
        <v>0</v>
      </c>
    </row>
    <row r="87" spans="1:65" s="12" customFormat="1" ht="22.9" customHeight="1">
      <c r="B87" s="170"/>
      <c r="C87" s="171"/>
      <c r="D87" s="172" t="s">
        <v>79</v>
      </c>
      <c r="E87" s="184" t="s">
        <v>85</v>
      </c>
      <c r="F87" s="184" t="s">
        <v>120</v>
      </c>
      <c r="G87" s="171"/>
      <c r="H87" s="171"/>
      <c r="I87" s="174"/>
      <c r="J87" s="185">
        <f>BK87</f>
        <v>0</v>
      </c>
      <c r="K87" s="171"/>
      <c r="L87" s="176"/>
      <c r="M87" s="177"/>
      <c r="N87" s="178"/>
      <c r="O87" s="178"/>
      <c r="P87" s="179">
        <f>SUM(P88:P194)</f>
        <v>0</v>
      </c>
      <c r="Q87" s="178"/>
      <c r="R87" s="179">
        <f>SUM(R88:R194)</f>
        <v>41.563679740000005</v>
      </c>
      <c r="S87" s="178"/>
      <c r="T87" s="180">
        <f>SUM(T88:T194)</f>
        <v>0</v>
      </c>
      <c r="AR87" s="181" t="s">
        <v>85</v>
      </c>
      <c r="AT87" s="182" t="s">
        <v>79</v>
      </c>
      <c r="AU87" s="182" t="s">
        <v>85</v>
      </c>
      <c r="AY87" s="181" t="s">
        <v>119</v>
      </c>
      <c r="BK87" s="183">
        <f>SUM(BK88:BK194)</f>
        <v>0</v>
      </c>
    </row>
    <row r="88" spans="1:65" s="2" customFormat="1" ht="16.5" customHeight="1">
      <c r="A88" s="35"/>
      <c r="B88" s="36"/>
      <c r="C88" s="186" t="s">
        <v>85</v>
      </c>
      <c r="D88" s="186" t="s">
        <v>121</v>
      </c>
      <c r="E88" s="187" t="s">
        <v>122</v>
      </c>
      <c r="F88" s="188" t="s">
        <v>123</v>
      </c>
      <c r="G88" s="189" t="s">
        <v>124</v>
      </c>
      <c r="H88" s="190">
        <v>2</v>
      </c>
      <c r="I88" s="191"/>
      <c r="J88" s="192">
        <f>ROUND(I88*H88,2)</f>
        <v>0</v>
      </c>
      <c r="K88" s="188" t="s">
        <v>125</v>
      </c>
      <c r="L88" s="40"/>
      <c r="M88" s="193" t="s">
        <v>43</v>
      </c>
      <c r="N88" s="194" t="s">
        <v>52</v>
      </c>
      <c r="O88" s="65"/>
      <c r="P88" s="195">
        <f>O88*H88</f>
        <v>0</v>
      </c>
      <c r="Q88" s="195">
        <v>0</v>
      </c>
      <c r="R88" s="195">
        <f>Q88*H88</f>
        <v>0</v>
      </c>
      <c r="S88" s="195">
        <v>0</v>
      </c>
      <c r="T88" s="196">
        <f>S88*H88</f>
        <v>0</v>
      </c>
      <c r="U88" s="35"/>
      <c r="V88" s="35"/>
      <c r="W88" s="35"/>
      <c r="X88" s="35"/>
      <c r="Y88" s="35"/>
      <c r="Z88" s="35"/>
      <c r="AA88" s="35"/>
      <c r="AB88" s="35"/>
      <c r="AC88" s="35"/>
      <c r="AD88" s="35"/>
      <c r="AE88" s="35"/>
      <c r="AR88" s="197" t="s">
        <v>126</v>
      </c>
      <c r="AT88" s="197" t="s">
        <v>121</v>
      </c>
      <c r="AU88" s="197" t="s">
        <v>127</v>
      </c>
      <c r="AY88" s="17" t="s">
        <v>119</v>
      </c>
      <c r="BE88" s="198">
        <f>IF(N88="základní",J88,0)</f>
        <v>0</v>
      </c>
      <c r="BF88" s="198">
        <f>IF(N88="snížená",J88,0)</f>
        <v>0</v>
      </c>
      <c r="BG88" s="198">
        <f>IF(N88="zákl. přenesená",J88,0)</f>
        <v>0</v>
      </c>
      <c r="BH88" s="198">
        <f>IF(N88="sníž. přenesená",J88,0)</f>
        <v>0</v>
      </c>
      <c r="BI88" s="198">
        <f>IF(N88="nulová",J88,0)</f>
        <v>0</v>
      </c>
      <c r="BJ88" s="17" t="s">
        <v>127</v>
      </c>
      <c r="BK88" s="198">
        <f>ROUND(I88*H88,2)</f>
        <v>0</v>
      </c>
      <c r="BL88" s="17" t="s">
        <v>126</v>
      </c>
      <c r="BM88" s="197" t="s">
        <v>128</v>
      </c>
    </row>
    <row r="89" spans="1:65" s="2" customFormat="1" ht="107.25">
      <c r="A89" s="35"/>
      <c r="B89" s="36"/>
      <c r="C89" s="37"/>
      <c r="D89" s="199" t="s">
        <v>129</v>
      </c>
      <c r="E89" s="37"/>
      <c r="F89" s="200" t="s">
        <v>130</v>
      </c>
      <c r="G89" s="37"/>
      <c r="H89" s="37"/>
      <c r="I89" s="104"/>
      <c r="J89" s="37"/>
      <c r="K89" s="37"/>
      <c r="L89" s="40"/>
      <c r="M89" s="201"/>
      <c r="N89" s="202"/>
      <c r="O89" s="65"/>
      <c r="P89" s="65"/>
      <c r="Q89" s="65"/>
      <c r="R89" s="65"/>
      <c r="S89" s="65"/>
      <c r="T89" s="66"/>
      <c r="U89" s="35"/>
      <c r="V89" s="35"/>
      <c r="W89" s="35"/>
      <c r="X89" s="35"/>
      <c r="Y89" s="35"/>
      <c r="Z89" s="35"/>
      <c r="AA89" s="35"/>
      <c r="AB89" s="35"/>
      <c r="AC89" s="35"/>
      <c r="AD89" s="35"/>
      <c r="AE89" s="35"/>
      <c r="AT89" s="17" t="s">
        <v>129</v>
      </c>
      <c r="AU89" s="17" t="s">
        <v>127</v>
      </c>
    </row>
    <row r="90" spans="1:65" s="13" customFormat="1" ht="11.25">
      <c r="B90" s="203"/>
      <c r="C90" s="204"/>
      <c r="D90" s="199" t="s">
        <v>131</v>
      </c>
      <c r="E90" s="205" t="s">
        <v>43</v>
      </c>
      <c r="F90" s="206" t="s">
        <v>132</v>
      </c>
      <c r="G90" s="204"/>
      <c r="H90" s="207">
        <v>2</v>
      </c>
      <c r="I90" s="208"/>
      <c r="J90" s="204"/>
      <c r="K90" s="204"/>
      <c r="L90" s="209"/>
      <c r="M90" s="210"/>
      <c r="N90" s="211"/>
      <c r="O90" s="211"/>
      <c r="P90" s="211"/>
      <c r="Q90" s="211"/>
      <c r="R90" s="211"/>
      <c r="S90" s="211"/>
      <c r="T90" s="212"/>
      <c r="AT90" s="213" t="s">
        <v>131</v>
      </c>
      <c r="AU90" s="213" t="s">
        <v>127</v>
      </c>
      <c r="AV90" s="13" t="s">
        <v>127</v>
      </c>
      <c r="AW90" s="13" t="s">
        <v>39</v>
      </c>
      <c r="AX90" s="13" t="s">
        <v>80</v>
      </c>
      <c r="AY90" s="213" t="s">
        <v>119</v>
      </c>
    </row>
    <row r="91" spans="1:65" s="2" customFormat="1" ht="16.5" customHeight="1">
      <c r="A91" s="35"/>
      <c r="B91" s="36"/>
      <c r="C91" s="186" t="s">
        <v>127</v>
      </c>
      <c r="D91" s="186" t="s">
        <v>121</v>
      </c>
      <c r="E91" s="187" t="s">
        <v>133</v>
      </c>
      <c r="F91" s="188" t="s">
        <v>134</v>
      </c>
      <c r="G91" s="189" t="s">
        <v>124</v>
      </c>
      <c r="H91" s="190">
        <v>2</v>
      </c>
      <c r="I91" s="191"/>
      <c r="J91" s="192">
        <f>ROUND(I91*H91,2)</f>
        <v>0</v>
      </c>
      <c r="K91" s="188" t="s">
        <v>125</v>
      </c>
      <c r="L91" s="40"/>
      <c r="M91" s="193" t="s">
        <v>43</v>
      </c>
      <c r="N91" s="194" t="s">
        <v>52</v>
      </c>
      <c r="O91" s="65"/>
      <c r="P91" s="195">
        <f>O91*H91</f>
        <v>0</v>
      </c>
      <c r="Q91" s="195">
        <v>0</v>
      </c>
      <c r="R91" s="195">
        <f>Q91*H91</f>
        <v>0</v>
      </c>
      <c r="S91" s="195">
        <v>0</v>
      </c>
      <c r="T91" s="196">
        <f>S91*H91</f>
        <v>0</v>
      </c>
      <c r="U91" s="35"/>
      <c r="V91" s="35"/>
      <c r="W91" s="35"/>
      <c r="X91" s="35"/>
      <c r="Y91" s="35"/>
      <c r="Z91" s="35"/>
      <c r="AA91" s="35"/>
      <c r="AB91" s="35"/>
      <c r="AC91" s="35"/>
      <c r="AD91" s="35"/>
      <c r="AE91" s="35"/>
      <c r="AR91" s="197" t="s">
        <v>126</v>
      </c>
      <c r="AT91" s="197" t="s">
        <v>121</v>
      </c>
      <c r="AU91" s="197" t="s">
        <v>127</v>
      </c>
      <c r="AY91" s="17" t="s">
        <v>119</v>
      </c>
      <c r="BE91" s="198">
        <f>IF(N91="základní",J91,0)</f>
        <v>0</v>
      </c>
      <c r="BF91" s="198">
        <f>IF(N91="snížená",J91,0)</f>
        <v>0</v>
      </c>
      <c r="BG91" s="198">
        <f>IF(N91="zákl. přenesená",J91,0)</f>
        <v>0</v>
      </c>
      <c r="BH91" s="198">
        <f>IF(N91="sníž. přenesená",J91,0)</f>
        <v>0</v>
      </c>
      <c r="BI91" s="198">
        <f>IF(N91="nulová",J91,0)</f>
        <v>0</v>
      </c>
      <c r="BJ91" s="17" t="s">
        <v>127</v>
      </c>
      <c r="BK91" s="198">
        <f>ROUND(I91*H91,2)</f>
        <v>0</v>
      </c>
      <c r="BL91" s="17" t="s">
        <v>126</v>
      </c>
      <c r="BM91" s="197" t="s">
        <v>135</v>
      </c>
    </row>
    <row r="92" spans="1:65" s="2" customFormat="1" ht="48.75">
      <c r="A92" s="35"/>
      <c r="B92" s="36"/>
      <c r="C92" s="37"/>
      <c r="D92" s="199" t="s">
        <v>129</v>
      </c>
      <c r="E92" s="37"/>
      <c r="F92" s="200" t="s">
        <v>136</v>
      </c>
      <c r="G92" s="37"/>
      <c r="H92" s="37"/>
      <c r="I92" s="104"/>
      <c r="J92" s="37"/>
      <c r="K92" s="37"/>
      <c r="L92" s="40"/>
      <c r="M92" s="201"/>
      <c r="N92" s="202"/>
      <c r="O92" s="65"/>
      <c r="P92" s="65"/>
      <c r="Q92" s="65"/>
      <c r="R92" s="65"/>
      <c r="S92" s="65"/>
      <c r="T92" s="66"/>
      <c r="U92" s="35"/>
      <c r="V92" s="35"/>
      <c r="W92" s="35"/>
      <c r="X92" s="35"/>
      <c r="Y92" s="35"/>
      <c r="Z92" s="35"/>
      <c r="AA92" s="35"/>
      <c r="AB92" s="35"/>
      <c r="AC92" s="35"/>
      <c r="AD92" s="35"/>
      <c r="AE92" s="35"/>
      <c r="AT92" s="17" t="s">
        <v>129</v>
      </c>
      <c r="AU92" s="17" t="s">
        <v>127</v>
      </c>
    </row>
    <row r="93" spans="1:65" s="13" customFormat="1" ht="11.25">
      <c r="B93" s="203"/>
      <c r="C93" s="204"/>
      <c r="D93" s="199" t="s">
        <v>131</v>
      </c>
      <c r="E93" s="205" t="s">
        <v>43</v>
      </c>
      <c r="F93" s="206" t="s">
        <v>132</v>
      </c>
      <c r="G93" s="204"/>
      <c r="H93" s="207">
        <v>2</v>
      </c>
      <c r="I93" s="208"/>
      <c r="J93" s="204"/>
      <c r="K93" s="204"/>
      <c r="L93" s="209"/>
      <c r="M93" s="210"/>
      <c r="N93" s="211"/>
      <c r="O93" s="211"/>
      <c r="P93" s="211"/>
      <c r="Q93" s="211"/>
      <c r="R93" s="211"/>
      <c r="S93" s="211"/>
      <c r="T93" s="212"/>
      <c r="AT93" s="213" t="s">
        <v>131</v>
      </c>
      <c r="AU93" s="213" t="s">
        <v>127</v>
      </c>
      <c r="AV93" s="13" t="s">
        <v>127</v>
      </c>
      <c r="AW93" s="13" t="s">
        <v>39</v>
      </c>
      <c r="AX93" s="13" t="s">
        <v>80</v>
      </c>
      <c r="AY93" s="213" t="s">
        <v>119</v>
      </c>
    </row>
    <row r="94" spans="1:65" s="2" customFormat="1" ht="16.5" customHeight="1">
      <c r="A94" s="35"/>
      <c r="B94" s="36"/>
      <c r="C94" s="186" t="s">
        <v>137</v>
      </c>
      <c r="D94" s="186" t="s">
        <v>121</v>
      </c>
      <c r="E94" s="187" t="s">
        <v>138</v>
      </c>
      <c r="F94" s="188" t="s">
        <v>139</v>
      </c>
      <c r="G94" s="189" t="s">
        <v>124</v>
      </c>
      <c r="H94" s="190">
        <v>2</v>
      </c>
      <c r="I94" s="191"/>
      <c r="J94" s="192">
        <f>ROUND(I94*H94,2)</f>
        <v>0</v>
      </c>
      <c r="K94" s="188" t="s">
        <v>125</v>
      </c>
      <c r="L94" s="40"/>
      <c r="M94" s="193" t="s">
        <v>43</v>
      </c>
      <c r="N94" s="194" t="s">
        <v>52</v>
      </c>
      <c r="O94" s="65"/>
      <c r="P94" s="195">
        <f>O94*H94</f>
        <v>0</v>
      </c>
      <c r="Q94" s="195">
        <v>0</v>
      </c>
      <c r="R94" s="195">
        <f>Q94*H94</f>
        <v>0</v>
      </c>
      <c r="S94" s="195">
        <v>0</v>
      </c>
      <c r="T94" s="196">
        <f>S94*H94</f>
        <v>0</v>
      </c>
      <c r="U94" s="35"/>
      <c r="V94" s="35"/>
      <c r="W94" s="35"/>
      <c r="X94" s="35"/>
      <c r="Y94" s="35"/>
      <c r="Z94" s="35"/>
      <c r="AA94" s="35"/>
      <c r="AB94" s="35"/>
      <c r="AC94" s="35"/>
      <c r="AD94" s="35"/>
      <c r="AE94" s="35"/>
      <c r="AR94" s="197" t="s">
        <v>126</v>
      </c>
      <c r="AT94" s="197" t="s">
        <v>121</v>
      </c>
      <c r="AU94" s="197" t="s">
        <v>127</v>
      </c>
      <c r="AY94" s="17" t="s">
        <v>119</v>
      </c>
      <c r="BE94" s="198">
        <f>IF(N94="základní",J94,0)</f>
        <v>0</v>
      </c>
      <c r="BF94" s="198">
        <f>IF(N94="snížená",J94,0)</f>
        <v>0</v>
      </c>
      <c r="BG94" s="198">
        <f>IF(N94="zákl. přenesená",J94,0)</f>
        <v>0</v>
      </c>
      <c r="BH94" s="198">
        <f>IF(N94="sníž. přenesená",J94,0)</f>
        <v>0</v>
      </c>
      <c r="BI94" s="198">
        <f>IF(N94="nulová",J94,0)</f>
        <v>0</v>
      </c>
      <c r="BJ94" s="17" t="s">
        <v>127</v>
      </c>
      <c r="BK94" s="198">
        <f>ROUND(I94*H94,2)</f>
        <v>0</v>
      </c>
      <c r="BL94" s="17" t="s">
        <v>126</v>
      </c>
      <c r="BM94" s="197" t="s">
        <v>140</v>
      </c>
    </row>
    <row r="95" spans="1:65" s="2" customFormat="1" ht="78">
      <c r="A95" s="35"/>
      <c r="B95" s="36"/>
      <c r="C95" s="37"/>
      <c r="D95" s="199" t="s">
        <v>129</v>
      </c>
      <c r="E95" s="37"/>
      <c r="F95" s="200" t="s">
        <v>141</v>
      </c>
      <c r="G95" s="37"/>
      <c r="H95" s="37"/>
      <c r="I95" s="104"/>
      <c r="J95" s="37"/>
      <c r="K95" s="37"/>
      <c r="L95" s="40"/>
      <c r="M95" s="201"/>
      <c r="N95" s="202"/>
      <c r="O95" s="65"/>
      <c r="P95" s="65"/>
      <c r="Q95" s="65"/>
      <c r="R95" s="65"/>
      <c r="S95" s="65"/>
      <c r="T95" s="66"/>
      <c r="U95" s="35"/>
      <c r="V95" s="35"/>
      <c r="W95" s="35"/>
      <c r="X95" s="35"/>
      <c r="Y95" s="35"/>
      <c r="Z95" s="35"/>
      <c r="AA95" s="35"/>
      <c r="AB95" s="35"/>
      <c r="AC95" s="35"/>
      <c r="AD95" s="35"/>
      <c r="AE95" s="35"/>
      <c r="AT95" s="17" t="s">
        <v>129</v>
      </c>
      <c r="AU95" s="17" t="s">
        <v>127</v>
      </c>
    </row>
    <row r="96" spans="1:65" s="13" customFormat="1" ht="11.25">
      <c r="B96" s="203"/>
      <c r="C96" s="204"/>
      <c r="D96" s="199" t="s">
        <v>131</v>
      </c>
      <c r="E96" s="205" t="s">
        <v>43</v>
      </c>
      <c r="F96" s="206" t="s">
        <v>132</v>
      </c>
      <c r="G96" s="204"/>
      <c r="H96" s="207">
        <v>2</v>
      </c>
      <c r="I96" s="208"/>
      <c r="J96" s="204"/>
      <c r="K96" s="204"/>
      <c r="L96" s="209"/>
      <c r="M96" s="210"/>
      <c r="N96" s="211"/>
      <c r="O96" s="211"/>
      <c r="P96" s="211"/>
      <c r="Q96" s="211"/>
      <c r="R96" s="211"/>
      <c r="S96" s="211"/>
      <c r="T96" s="212"/>
      <c r="AT96" s="213" t="s">
        <v>131</v>
      </c>
      <c r="AU96" s="213" t="s">
        <v>127</v>
      </c>
      <c r="AV96" s="13" t="s">
        <v>127</v>
      </c>
      <c r="AW96" s="13" t="s">
        <v>39</v>
      </c>
      <c r="AX96" s="13" t="s">
        <v>80</v>
      </c>
      <c r="AY96" s="213" t="s">
        <v>119</v>
      </c>
    </row>
    <row r="97" spans="1:65" s="2" customFormat="1" ht="44.25" customHeight="1">
      <c r="A97" s="35"/>
      <c r="B97" s="36"/>
      <c r="C97" s="186" t="s">
        <v>126</v>
      </c>
      <c r="D97" s="186" t="s">
        <v>121</v>
      </c>
      <c r="E97" s="187" t="s">
        <v>142</v>
      </c>
      <c r="F97" s="188" t="s">
        <v>143</v>
      </c>
      <c r="G97" s="189" t="s">
        <v>144</v>
      </c>
      <c r="H97" s="190">
        <v>1.2</v>
      </c>
      <c r="I97" s="191"/>
      <c r="J97" s="192">
        <f>ROUND(I97*H97,2)</f>
        <v>0</v>
      </c>
      <c r="K97" s="188" t="s">
        <v>125</v>
      </c>
      <c r="L97" s="40"/>
      <c r="M97" s="193" t="s">
        <v>43</v>
      </c>
      <c r="N97" s="194" t="s">
        <v>52</v>
      </c>
      <c r="O97" s="65"/>
      <c r="P97" s="195">
        <f>O97*H97</f>
        <v>0</v>
      </c>
      <c r="Q97" s="195">
        <v>8.6800000000000002E-3</v>
      </c>
      <c r="R97" s="195">
        <f>Q97*H97</f>
        <v>1.0416E-2</v>
      </c>
      <c r="S97" s="195">
        <v>0</v>
      </c>
      <c r="T97" s="196">
        <f>S97*H97</f>
        <v>0</v>
      </c>
      <c r="U97" s="35"/>
      <c r="V97" s="35"/>
      <c r="W97" s="35"/>
      <c r="X97" s="35"/>
      <c r="Y97" s="35"/>
      <c r="Z97" s="35"/>
      <c r="AA97" s="35"/>
      <c r="AB97" s="35"/>
      <c r="AC97" s="35"/>
      <c r="AD97" s="35"/>
      <c r="AE97" s="35"/>
      <c r="AR97" s="197" t="s">
        <v>126</v>
      </c>
      <c r="AT97" s="197" t="s">
        <v>121</v>
      </c>
      <c r="AU97" s="197" t="s">
        <v>127</v>
      </c>
      <c r="AY97" s="17" t="s">
        <v>119</v>
      </c>
      <c r="BE97" s="198">
        <f>IF(N97="základní",J97,0)</f>
        <v>0</v>
      </c>
      <c r="BF97" s="198">
        <f>IF(N97="snížená",J97,0)</f>
        <v>0</v>
      </c>
      <c r="BG97" s="198">
        <f>IF(N97="zákl. přenesená",J97,0)</f>
        <v>0</v>
      </c>
      <c r="BH97" s="198">
        <f>IF(N97="sníž. přenesená",J97,0)</f>
        <v>0</v>
      </c>
      <c r="BI97" s="198">
        <f>IF(N97="nulová",J97,0)</f>
        <v>0</v>
      </c>
      <c r="BJ97" s="17" t="s">
        <v>127</v>
      </c>
      <c r="BK97" s="198">
        <f>ROUND(I97*H97,2)</f>
        <v>0</v>
      </c>
      <c r="BL97" s="17" t="s">
        <v>126</v>
      </c>
      <c r="BM97" s="197" t="s">
        <v>145</v>
      </c>
    </row>
    <row r="98" spans="1:65" s="2" customFormat="1" ht="58.5">
      <c r="A98" s="35"/>
      <c r="B98" s="36"/>
      <c r="C98" s="37"/>
      <c r="D98" s="199" t="s">
        <v>129</v>
      </c>
      <c r="E98" s="37"/>
      <c r="F98" s="200" t="s">
        <v>146</v>
      </c>
      <c r="G98" s="37"/>
      <c r="H98" s="37"/>
      <c r="I98" s="104"/>
      <c r="J98" s="37"/>
      <c r="K98" s="37"/>
      <c r="L98" s="40"/>
      <c r="M98" s="201"/>
      <c r="N98" s="202"/>
      <c r="O98" s="65"/>
      <c r="P98" s="65"/>
      <c r="Q98" s="65"/>
      <c r="R98" s="65"/>
      <c r="S98" s="65"/>
      <c r="T98" s="66"/>
      <c r="U98" s="35"/>
      <c r="V98" s="35"/>
      <c r="W98" s="35"/>
      <c r="X98" s="35"/>
      <c r="Y98" s="35"/>
      <c r="Z98" s="35"/>
      <c r="AA98" s="35"/>
      <c r="AB98" s="35"/>
      <c r="AC98" s="35"/>
      <c r="AD98" s="35"/>
      <c r="AE98" s="35"/>
      <c r="AT98" s="17" t="s">
        <v>129</v>
      </c>
      <c r="AU98" s="17" t="s">
        <v>127</v>
      </c>
    </row>
    <row r="99" spans="1:65" s="13" customFormat="1" ht="11.25">
      <c r="B99" s="203"/>
      <c r="C99" s="204"/>
      <c r="D99" s="199" t="s">
        <v>131</v>
      </c>
      <c r="E99" s="205" t="s">
        <v>43</v>
      </c>
      <c r="F99" s="206" t="s">
        <v>147</v>
      </c>
      <c r="G99" s="204"/>
      <c r="H99" s="207">
        <v>1.2</v>
      </c>
      <c r="I99" s="208"/>
      <c r="J99" s="204"/>
      <c r="K99" s="204"/>
      <c r="L99" s="209"/>
      <c r="M99" s="210"/>
      <c r="N99" s="211"/>
      <c r="O99" s="211"/>
      <c r="P99" s="211"/>
      <c r="Q99" s="211"/>
      <c r="R99" s="211"/>
      <c r="S99" s="211"/>
      <c r="T99" s="212"/>
      <c r="AT99" s="213" t="s">
        <v>131</v>
      </c>
      <c r="AU99" s="213" t="s">
        <v>127</v>
      </c>
      <c r="AV99" s="13" t="s">
        <v>127</v>
      </c>
      <c r="AW99" s="13" t="s">
        <v>39</v>
      </c>
      <c r="AX99" s="13" t="s">
        <v>80</v>
      </c>
      <c r="AY99" s="213" t="s">
        <v>119</v>
      </c>
    </row>
    <row r="100" spans="1:65" s="2" customFormat="1" ht="21.75" customHeight="1">
      <c r="A100" s="35"/>
      <c r="B100" s="36"/>
      <c r="C100" s="186" t="s">
        <v>148</v>
      </c>
      <c r="D100" s="186" t="s">
        <v>121</v>
      </c>
      <c r="E100" s="187" t="s">
        <v>149</v>
      </c>
      <c r="F100" s="188" t="s">
        <v>150</v>
      </c>
      <c r="G100" s="189" t="s">
        <v>151</v>
      </c>
      <c r="H100" s="190">
        <v>6.75</v>
      </c>
      <c r="I100" s="191"/>
      <c r="J100" s="192">
        <f>ROUND(I100*H100,2)</f>
        <v>0</v>
      </c>
      <c r="K100" s="188" t="s">
        <v>125</v>
      </c>
      <c r="L100" s="40"/>
      <c r="M100" s="193" t="s">
        <v>43</v>
      </c>
      <c r="N100" s="194" t="s">
        <v>52</v>
      </c>
      <c r="O100" s="65"/>
      <c r="P100" s="195">
        <f>O100*H100</f>
        <v>0</v>
      </c>
      <c r="Q100" s="195">
        <v>0</v>
      </c>
      <c r="R100" s="195">
        <f>Q100*H100</f>
        <v>0</v>
      </c>
      <c r="S100" s="195">
        <v>0</v>
      </c>
      <c r="T100" s="196">
        <f>S100*H100</f>
        <v>0</v>
      </c>
      <c r="U100" s="35"/>
      <c r="V100" s="35"/>
      <c r="W100" s="35"/>
      <c r="X100" s="35"/>
      <c r="Y100" s="35"/>
      <c r="Z100" s="35"/>
      <c r="AA100" s="35"/>
      <c r="AB100" s="35"/>
      <c r="AC100" s="35"/>
      <c r="AD100" s="35"/>
      <c r="AE100" s="35"/>
      <c r="AR100" s="197" t="s">
        <v>126</v>
      </c>
      <c r="AT100" s="197" t="s">
        <v>121</v>
      </c>
      <c r="AU100" s="197" t="s">
        <v>127</v>
      </c>
      <c r="AY100" s="17" t="s">
        <v>119</v>
      </c>
      <c r="BE100" s="198">
        <f>IF(N100="základní",J100,0)</f>
        <v>0</v>
      </c>
      <c r="BF100" s="198">
        <f>IF(N100="snížená",J100,0)</f>
        <v>0</v>
      </c>
      <c r="BG100" s="198">
        <f>IF(N100="zákl. přenesená",J100,0)</f>
        <v>0</v>
      </c>
      <c r="BH100" s="198">
        <f>IF(N100="sníž. přenesená",J100,0)</f>
        <v>0</v>
      </c>
      <c r="BI100" s="198">
        <f>IF(N100="nulová",J100,0)</f>
        <v>0</v>
      </c>
      <c r="BJ100" s="17" t="s">
        <v>127</v>
      </c>
      <c r="BK100" s="198">
        <f>ROUND(I100*H100,2)</f>
        <v>0</v>
      </c>
      <c r="BL100" s="17" t="s">
        <v>126</v>
      </c>
      <c r="BM100" s="197" t="s">
        <v>152</v>
      </c>
    </row>
    <row r="101" spans="1:65" s="2" customFormat="1" ht="39">
      <c r="A101" s="35"/>
      <c r="B101" s="36"/>
      <c r="C101" s="37"/>
      <c r="D101" s="199" t="s">
        <v>129</v>
      </c>
      <c r="E101" s="37"/>
      <c r="F101" s="200" t="s">
        <v>153</v>
      </c>
      <c r="G101" s="37"/>
      <c r="H101" s="37"/>
      <c r="I101" s="104"/>
      <c r="J101" s="37"/>
      <c r="K101" s="37"/>
      <c r="L101" s="40"/>
      <c r="M101" s="201"/>
      <c r="N101" s="202"/>
      <c r="O101" s="65"/>
      <c r="P101" s="65"/>
      <c r="Q101" s="65"/>
      <c r="R101" s="65"/>
      <c r="S101" s="65"/>
      <c r="T101" s="66"/>
      <c r="U101" s="35"/>
      <c r="V101" s="35"/>
      <c r="W101" s="35"/>
      <c r="X101" s="35"/>
      <c r="Y101" s="35"/>
      <c r="Z101" s="35"/>
      <c r="AA101" s="35"/>
      <c r="AB101" s="35"/>
      <c r="AC101" s="35"/>
      <c r="AD101" s="35"/>
      <c r="AE101" s="35"/>
      <c r="AT101" s="17" t="s">
        <v>129</v>
      </c>
      <c r="AU101" s="17" t="s">
        <v>127</v>
      </c>
    </row>
    <row r="102" spans="1:65" s="13" customFormat="1" ht="11.25">
      <c r="B102" s="203"/>
      <c r="C102" s="204"/>
      <c r="D102" s="199" t="s">
        <v>131</v>
      </c>
      <c r="E102" s="205" t="s">
        <v>43</v>
      </c>
      <c r="F102" s="206" t="s">
        <v>154</v>
      </c>
      <c r="G102" s="204"/>
      <c r="H102" s="207">
        <v>6.75</v>
      </c>
      <c r="I102" s="208"/>
      <c r="J102" s="204"/>
      <c r="K102" s="204"/>
      <c r="L102" s="209"/>
      <c r="M102" s="210"/>
      <c r="N102" s="211"/>
      <c r="O102" s="211"/>
      <c r="P102" s="211"/>
      <c r="Q102" s="211"/>
      <c r="R102" s="211"/>
      <c r="S102" s="211"/>
      <c r="T102" s="212"/>
      <c r="AT102" s="213" t="s">
        <v>131</v>
      </c>
      <c r="AU102" s="213" t="s">
        <v>127</v>
      </c>
      <c r="AV102" s="13" t="s">
        <v>127</v>
      </c>
      <c r="AW102" s="13" t="s">
        <v>39</v>
      </c>
      <c r="AX102" s="13" t="s">
        <v>80</v>
      </c>
      <c r="AY102" s="213" t="s">
        <v>119</v>
      </c>
    </row>
    <row r="103" spans="1:65" s="2" customFormat="1" ht="21.75" customHeight="1">
      <c r="A103" s="35"/>
      <c r="B103" s="36"/>
      <c r="C103" s="186" t="s">
        <v>155</v>
      </c>
      <c r="D103" s="186" t="s">
        <v>121</v>
      </c>
      <c r="E103" s="187" t="s">
        <v>156</v>
      </c>
      <c r="F103" s="188" t="s">
        <v>157</v>
      </c>
      <c r="G103" s="189" t="s">
        <v>151</v>
      </c>
      <c r="H103" s="190">
        <v>6.75</v>
      </c>
      <c r="I103" s="191"/>
      <c r="J103" s="192">
        <f>ROUND(I103*H103,2)</f>
        <v>0</v>
      </c>
      <c r="K103" s="188" t="s">
        <v>125</v>
      </c>
      <c r="L103" s="40"/>
      <c r="M103" s="193" t="s">
        <v>43</v>
      </c>
      <c r="N103" s="194" t="s">
        <v>52</v>
      </c>
      <c r="O103" s="65"/>
      <c r="P103" s="195">
        <f>O103*H103</f>
        <v>0</v>
      </c>
      <c r="Q103" s="195">
        <v>0</v>
      </c>
      <c r="R103" s="195">
        <f>Q103*H103</f>
        <v>0</v>
      </c>
      <c r="S103" s="195">
        <v>0</v>
      </c>
      <c r="T103" s="196">
        <f>S103*H103</f>
        <v>0</v>
      </c>
      <c r="U103" s="35"/>
      <c r="V103" s="35"/>
      <c r="W103" s="35"/>
      <c r="X103" s="35"/>
      <c r="Y103" s="35"/>
      <c r="Z103" s="35"/>
      <c r="AA103" s="35"/>
      <c r="AB103" s="35"/>
      <c r="AC103" s="35"/>
      <c r="AD103" s="35"/>
      <c r="AE103" s="35"/>
      <c r="AR103" s="197" t="s">
        <v>126</v>
      </c>
      <c r="AT103" s="197" t="s">
        <v>121</v>
      </c>
      <c r="AU103" s="197" t="s">
        <v>127</v>
      </c>
      <c r="AY103" s="17" t="s">
        <v>119</v>
      </c>
      <c r="BE103" s="198">
        <f>IF(N103="základní",J103,0)</f>
        <v>0</v>
      </c>
      <c r="BF103" s="198">
        <f>IF(N103="snížená",J103,0)</f>
        <v>0</v>
      </c>
      <c r="BG103" s="198">
        <f>IF(N103="zákl. přenesená",J103,0)</f>
        <v>0</v>
      </c>
      <c r="BH103" s="198">
        <f>IF(N103="sníž. přenesená",J103,0)</f>
        <v>0</v>
      </c>
      <c r="BI103" s="198">
        <f>IF(N103="nulová",J103,0)</f>
        <v>0</v>
      </c>
      <c r="BJ103" s="17" t="s">
        <v>127</v>
      </c>
      <c r="BK103" s="198">
        <f>ROUND(I103*H103,2)</f>
        <v>0</v>
      </c>
      <c r="BL103" s="17" t="s">
        <v>126</v>
      </c>
      <c r="BM103" s="197" t="s">
        <v>158</v>
      </c>
    </row>
    <row r="104" spans="1:65" s="2" customFormat="1" ht="48.75">
      <c r="A104" s="35"/>
      <c r="B104" s="36"/>
      <c r="C104" s="37"/>
      <c r="D104" s="199" t="s">
        <v>129</v>
      </c>
      <c r="E104" s="37"/>
      <c r="F104" s="200" t="s">
        <v>159</v>
      </c>
      <c r="G104" s="37"/>
      <c r="H104" s="37"/>
      <c r="I104" s="104"/>
      <c r="J104" s="37"/>
      <c r="K104" s="37"/>
      <c r="L104" s="40"/>
      <c r="M104" s="201"/>
      <c r="N104" s="202"/>
      <c r="O104" s="65"/>
      <c r="P104" s="65"/>
      <c r="Q104" s="65"/>
      <c r="R104" s="65"/>
      <c r="S104" s="65"/>
      <c r="T104" s="66"/>
      <c r="U104" s="35"/>
      <c r="V104" s="35"/>
      <c r="W104" s="35"/>
      <c r="X104" s="35"/>
      <c r="Y104" s="35"/>
      <c r="Z104" s="35"/>
      <c r="AA104" s="35"/>
      <c r="AB104" s="35"/>
      <c r="AC104" s="35"/>
      <c r="AD104" s="35"/>
      <c r="AE104" s="35"/>
      <c r="AT104" s="17" t="s">
        <v>129</v>
      </c>
      <c r="AU104" s="17" t="s">
        <v>127</v>
      </c>
    </row>
    <row r="105" spans="1:65" s="13" customFormat="1" ht="11.25">
      <c r="B105" s="203"/>
      <c r="C105" s="204"/>
      <c r="D105" s="199" t="s">
        <v>131</v>
      </c>
      <c r="E105" s="205" t="s">
        <v>43</v>
      </c>
      <c r="F105" s="206" t="s">
        <v>160</v>
      </c>
      <c r="G105" s="204"/>
      <c r="H105" s="207">
        <v>6.75</v>
      </c>
      <c r="I105" s="208"/>
      <c r="J105" s="204"/>
      <c r="K105" s="204"/>
      <c r="L105" s="209"/>
      <c r="M105" s="210"/>
      <c r="N105" s="211"/>
      <c r="O105" s="211"/>
      <c r="P105" s="211"/>
      <c r="Q105" s="211"/>
      <c r="R105" s="211"/>
      <c r="S105" s="211"/>
      <c r="T105" s="212"/>
      <c r="AT105" s="213" t="s">
        <v>131</v>
      </c>
      <c r="AU105" s="213" t="s">
        <v>127</v>
      </c>
      <c r="AV105" s="13" t="s">
        <v>127</v>
      </c>
      <c r="AW105" s="13" t="s">
        <v>39</v>
      </c>
      <c r="AX105" s="13" t="s">
        <v>80</v>
      </c>
      <c r="AY105" s="213" t="s">
        <v>119</v>
      </c>
    </row>
    <row r="106" spans="1:65" s="2" customFormat="1" ht="21.75" customHeight="1">
      <c r="A106" s="35"/>
      <c r="B106" s="36"/>
      <c r="C106" s="186" t="s">
        <v>161</v>
      </c>
      <c r="D106" s="186" t="s">
        <v>121</v>
      </c>
      <c r="E106" s="187" t="s">
        <v>162</v>
      </c>
      <c r="F106" s="188" t="s">
        <v>163</v>
      </c>
      <c r="G106" s="189" t="s">
        <v>151</v>
      </c>
      <c r="H106" s="190">
        <v>1189.684</v>
      </c>
      <c r="I106" s="191"/>
      <c r="J106" s="192">
        <f>ROUND(I106*H106,2)</f>
        <v>0</v>
      </c>
      <c r="K106" s="188" t="s">
        <v>125</v>
      </c>
      <c r="L106" s="40"/>
      <c r="M106" s="193" t="s">
        <v>43</v>
      </c>
      <c r="N106" s="194" t="s">
        <v>52</v>
      </c>
      <c r="O106" s="65"/>
      <c r="P106" s="195">
        <f>O106*H106</f>
        <v>0</v>
      </c>
      <c r="Q106" s="195">
        <v>0</v>
      </c>
      <c r="R106" s="195">
        <f>Q106*H106</f>
        <v>0</v>
      </c>
      <c r="S106" s="195">
        <v>0</v>
      </c>
      <c r="T106" s="196">
        <f>S106*H106</f>
        <v>0</v>
      </c>
      <c r="U106" s="35"/>
      <c r="V106" s="35"/>
      <c r="W106" s="35"/>
      <c r="X106" s="35"/>
      <c r="Y106" s="35"/>
      <c r="Z106" s="35"/>
      <c r="AA106" s="35"/>
      <c r="AB106" s="35"/>
      <c r="AC106" s="35"/>
      <c r="AD106" s="35"/>
      <c r="AE106" s="35"/>
      <c r="AR106" s="197" t="s">
        <v>126</v>
      </c>
      <c r="AT106" s="197" t="s">
        <v>121</v>
      </c>
      <c r="AU106" s="197" t="s">
        <v>127</v>
      </c>
      <c r="AY106" s="17" t="s">
        <v>119</v>
      </c>
      <c r="BE106" s="198">
        <f>IF(N106="základní",J106,0)</f>
        <v>0</v>
      </c>
      <c r="BF106" s="198">
        <f>IF(N106="snížená",J106,0)</f>
        <v>0</v>
      </c>
      <c r="BG106" s="198">
        <f>IF(N106="zákl. přenesená",J106,0)</f>
        <v>0</v>
      </c>
      <c r="BH106" s="198">
        <f>IF(N106="sníž. přenesená",J106,0)</f>
        <v>0</v>
      </c>
      <c r="BI106" s="198">
        <f>IF(N106="nulová",J106,0)</f>
        <v>0</v>
      </c>
      <c r="BJ106" s="17" t="s">
        <v>127</v>
      </c>
      <c r="BK106" s="198">
        <f>ROUND(I106*H106,2)</f>
        <v>0</v>
      </c>
      <c r="BL106" s="17" t="s">
        <v>126</v>
      </c>
      <c r="BM106" s="197" t="s">
        <v>164</v>
      </c>
    </row>
    <row r="107" spans="1:65" s="2" customFormat="1" ht="48.75">
      <c r="A107" s="35"/>
      <c r="B107" s="36"/>
      <c r="C107" s="37"/>
      <c r="D107" s="199" t="s">
        <v>129</v>
      </c>
      <c r="E107" s="37"/>
      <c r="F107" s="200" t="s">
        <v>159</v>
      </c>
      <c r="G107" s="37"/>
      <c r="H107" s="37"/>
      <c r="I107" s="104"/>
      <c r="J107" s="37"/>
      <c r="K107" s="37"/>
      <c r="L107" s="40"/>
      <c r="M107" s="201"/>
      <c r="N107" s="202"/>
      <c r="O107" s="65"/>
      <c r="P107" s="65"/>
      <c r="Q107" s="65"/>
      <c r="R107" s="65"/>
      <c r="S107" s="65"/>
      <c r="T107" s="66"/>
      <c r="U107" s="35"/>
      <c r="V107" s="35"/>
      <c r="W107" s="35"/>
      <c r="X107" s="35"/>
      <c r="Y107" s="35"/>
      <c r="Z107" s="35"/>
      <c r="AA107" s="35"/>
      <c r="AB107" s="35"/>
      <c r="AC107" s="35"/>
      <c r="AD107" s="35"/>
      <c r="AE107" s="35"/>
      <c r="AT107" s="17" t="s">
        <v>129</v>
      </c>
      <c r="AU107" s="17" t="s">
        <v>127</v>
      </c>
    </row>
    <row r="108" spans="1:65" s="13" customFormat="1" ht="11.25">
      <c r="B108" s="203"/>
      <c r="C108" s="204"/>
      <c r="D108" s="199" t="s">
        <v>131</v>
      </c>
      <c r="E108" s="205" t="s">
        <v>43</v>
      </c>
      <c r="F108" s="206" t="s">
        <v>165</v>
      </c>
      <c r="G108" s="204"/>
      <c r="H108" s="207">
        <v>637.08799999999997</v>
      </c>
      <c r="I108" s="208"/>
      <c r="J108" s="204"/>
      <c r="K108" s="204"/>
      <c r="L108" s="209"/>
      <c r="M108" s="210"/>
      <c r="N108" s="211"/>
      <c r="O108" s="211"/>
      <c r="P108" s="211"/>
      <c r="Q108" s="211"/>
      <c r="R108" s="211"/>
      <c r="S108" s="211"/>
      <c r="T108" s="212"/>
      <c r="AT108" s="213" t="s">
        <v>131</v>
      </c>
      <c r="AU108" s="213" t="s">
        <v>127</v>
      </c>
      <c r="AV108" s="13" t="s">
        <v>127</v>
      </c>
      <c r="AW108" s="13" t="s">
        <v>39</v>
      </c>
      <c r="AX108" s="13" t="s">
        <v>80</v>
      </c>
      <c r="AY108" s="213" t="s">
        <v>119</v>
      </c>
    </row>
    <row r="109" spans="1:65" s="13" customFormat="1" ht="11.25">
      <c r="B109" s="203"/>
      <c r="C109" s="204"/>
      <c r="D109" s="199" t="s">
        <v>131</v>
      </c>
      <c r="E109" s="205" t="s">
        <v>43</v>
      </c>
      <c r="F109" s="206" t="s">
        <v>166</v>
      </c>
      <c r="G109" s="204"/>
      <c r="H109" s="207">
        <v>220.4</v>
      </c>
      <c r="I109" s="208"/>
      <c r="J109" s="204"/>
      <c r="K109" s="204"/>
      <c r="L109" s="209"/>
      <c r="M109" s="210"/>
      <c r="N109" s="211"/>
      <c r="O109" s="211"/>
      <c r="P109" s="211"/>
      <c r="Q109" s="211"/>
      <c r="R109" s="211"/>
      <c r="S109" s="211"/>
      <c r="T109" s="212"/>
      <c r="AT109" s="213" t="s">
        <v>131</v>
      </c>
      <c r="AU109" s="213" t="s">
        <v>127</v>
      </c>
      <c r="AV109" s="13" t="s">
        <v>127</v>
      </c>
      <c r="AW109" s="13" t="s">
        <v>39</v>
      </c>
      <c r="AX109" s="13" t="s">
        <v>80</v>
      </c>
      <c r="AY109" s="213" t="s">
        <v>119</v>
      </c>
    </row>
    <row r="110" spans="1:65" s="13" customFormat="1" ht="11.25">
      <c r="B110" s="203"/>
      <c r="C110" s="204"/>
      <c r="D110" s="199" t="s">
        <v>131</v>
      </c>
      <c r="E110" s="205" t="s">
        <v>43</v>
      </c>
      <c r="F110" s="206" t="s">
        <v>167</v>
      </c>
      <c r="G110" s="204"/>
      <c r="H110" s="207">
        <v>332.19600000000003</v>
      </c>
      <c r="I110" s="208"/>
      <c r="J110" s="204"/>
      <c r="K110" s="204"/>
      <c r="L110" s="209"/>
      <c r="M110" s="210"/>
      <c r="N110" s="211"/>
      <c r="O110" s="211"/>
      <c r="P110" s="211"/>
      <c r="Q110" s="211"/>
      <c r="R110" s="211"/>
      <c r="S110" s="211"/>
      <c r="T110" s="212"/>
      <c r="AT110" s="213" t="s">
        <v>131</v>
      </c>
      <c r="AU110" s="213" t="s">
        <v>127</v>
      </c>
      <c r="AV110" s="13" t="s">
        <v>127</v>
      </c>
      <c r="AW110" s="13" t="s">
        <v>39</v>
      </c>
      <c r="AX110" s="13" t="s">
        <v>80</v>
      </c>
      <c r="AY110" s="213" t="s">
        <v>119</v>
      </c>
    </row>
    <row r="111" spans="1:65" s="2" customFormat="1" ht="21.75" customHeight="1">
      <c r="A111" s="35"/>
      <c r="B111" s="36"/>
      <c r="C111" s="186" t="s">
        <v>168</v>
      </c>
      <c r="D111" s="186" t="s">
        <v>121</v>
      </c>
      <c r="E111" s="187" t="s">
        <v>169</v>
      </c>
      <c r="F111" s="188" t="s">
        <v>170</v>
      </c>
      <c r="G111" s="189" t="s">
        <v>151</v>
      </c>
      <c r="H111" s="190">
        <v>266.87900000000002</v>
      </c>
      <c r="I111" s="191"/>
      <c r="J111" s="192">
        <f>ROUND(I111*H111,2)</f>
        <v>0</v>
      </c>
      <c r="K111" s="188" t="s">
        <v>125</v>
      </c>
      <c r="L111" s="40"/>
      <c r="M111" s="193" t="s">
        <v>43</v>
      </c>
      <c r="N111" s="194" t="s">
        <v>52</v>
      </c>
      <c r="O111" s="65"/>
      <c r="P111" s="195">
        <f>O111*H111</f>
        <v>0</v>
      </c>
      <c r="Q111" s="195">
        <v>0</v>
      </c>
      <c r="R111" s="195">
        <f>Q111*H111</f>
        <v>0</v>
      </c>
      <c r="S111" s="195">
        <v>0</v>
      </c>
      <c r="T111" s="196">
        <f>S111*H111</f>
        <v>0</v>
      </c>
      <c r="U111" s="35"/>
      <c r="V111" s="35"/>
      <c r="W111" s="35"/>
      <c r="X111" s="35"/>
      <c r="Y111" s="35"/>
      <c r="Z111" s="35"/>
      <c r="AA111" s="35"/>
      <c r="AB111" s="35"/>
      <c r="AC111" s="35"/>
      <c r="AD111" s="35"/>
      <c r="AE111" s="35"/>
      <c r="AR111" s="197" t="s">
        <v>126</v>
      </c>
      <c r="AT111" s="197" t="s">
        <v>121</v>
      </c>
      <c r="AU111" s="197" t="s">
        <v>127</v>
      </c>
      <c r="AY111" s="17" t="s">
        <v>119</v>
      </c>
      <c r="BE111" s="198">
        <f>IF(N111="základní",J111,0)</f>
        <v>0</v>
      </c>
      <c r="BF111" s="198">
        <f>IF(N111="snížená",J111,0)</f>
        <v>0</v>
      </c>
      <c r="BG111" s="198">
        <f>IF(N111="zákl. přenesená",J111,0)</f>
        <v>0</v>
      </c>
      <c r="BH111" s="198">
        <f>IF(N111="sníž. přenesená",J111,0)</f>
        <v>0</v>
      </c>
      <c r="BI111" s="198">
        <f>IF(N111="nulová",J111,0)</f>
        <v>0</v>
      </c>
      <c r="BJ111" s="17" t="s">
        <v>127</v>
      </c>
      <c r="BK111" s="198">
        <f>ROUND(I111*H111,2)</f>
        <v>0</v>
      </c>
      <c r="BL111" s="17" t="s">
        <v>126</v>
      </c>
      <c r="BM111" s="197" t="s">
        <v>171</v>
      </c>
    </row>
    <row r="112" spans="1:65" s="2" customFormat="1" ht="39">
      <c r="A112" s="35"/>
      <c r="B112" s="36"/>
      <c r="C112" s="37"/>
      <c r="D112" s="199" t="s">
        <v>129</v>
      </c>
      <c r="E112" s="37"/>
      <c r="F112" s="200" t="s">
        <v>172</v>
      </c>
      <c r="G112" s="37"/>
      <c r="H112" s="37"/>
      <c r="I112" s="104"/>
      <c r="J112" s="37"/>
      <c r="K112" s="37"/>
      <c r="L112" s="40"/>
      <c r="M112" s="201"/>
      <c r="N112" s="202"/>
      <c r="O112" s="65"/>
      <c r="P112" s="65"/>
      <c r="Q112" s="65"/>
      <c r="R112" s="65"/>
      <c r="S112" s="65"/>
      <c r="T112" s="66"/>
      <c r="U112" s="35"/>
      <c r="V112" s="35"/>
      <c r="W112" s="35"/>
      <c r="X112" s="35"/>
      <c r="Y112" s="35"/>
      <c r="Z112" s="35"/>
      <c r="AA112" s="35"/>
      <c r="AB112" s="35"/>
      <c r="AC112" s="35"/>
      <c r="AD112" s="35"/>
      <c r="AE112" s="35"/>
      <c r="AT112" s="17" t="s">
        <v>129</v>
      </c>
      <c r="AU112" s="17" t="s">
        <v>127</v>
      </c>
    </row>
    <row r="113" spans="1:65" s="13" customFormat="1" ht="11.25">
      <c r="B113" s="203"/>
      <c r="C113" s="204"/>
      <c r="D113" s="199" t="s">
        <v>131</v>
      </c>
      <c r="E113" s="205" t="s">
        <v>43</v>
      </c>
      <c r="F113" s="206" t="s">
        <v>173</v>
      </c>
      <c r="G113" s="204"/>
      <c r="H113" s="207">
        <v>15.372</v>
      </c>
      <c r="I113" s="208"/>
      <c r="J113" s="204"/>
      <c r="K113" s="204"/>
      <c r="L113" s="209"/>
      <c r="M113" s="210"/>
      <c r="N113" s="211"/>
      <c r="O113" s="211"/>
      <c r="P113" s="211"/>
      <c r="Q113" s="211"/>
      <c r="R113" s="211"/>
      <c r="S113" s="211"/>
      <c r="T113" s="212"/>
      <c r="AT113" s="213" t="s">
        <v>131</v>
      </c>
      <c r="AU113" s="213" t="s">
        <v>127</v>
      </c>
      <c r="AV113" s="13" t="s">
        <v>127</v>
      </c>
      <c r="AW113" s="13" t="s">
        <v>39</v>
      </c>
      <c r="AX113" s="13" t="s">
        <v>80</v>
      </c>
      <c r="AY113" s="213" t="s">
        <v>119</v>
      </c>
    </row>
    <row r="114" spans="1:65" s="13" customFormat="1" ht="11.25">
      <c r="B114" s="203"/>
      <c r="C114" s="204"/>
      <c r="D114" s="199" t="s">
        <v>131</v>
      </c>
      <c r="E114" s="205" t="s">
        <v>43</v>
      </c>
      <c r="F114" s="206" t="s">
        <v>174</v>
      </c>
      <c r="G114" s="204"/>
      <c r="H114" s="207">
        <v>96.894000000000005</v>
      </c>
      <c r="I114" s="208"/>
      <c r="J114" s="204"/>
      <c r="K114" s="204"/>
      <c r="L114" s="209"/>
      <c r="M114" s="210"/>
      <c r="N114" s="211"/>
      <c r="O114" s="211"/>
      <c r="P114" s="211"/>
      <c r="Q114" s="211"/>
      <c r="R114" s="211"/>
      <c r="S114" s="211"/>
      <c r="T114" s="212"/>
      <c r="AT114" s="213" t="s">
        <v>131</v>
      </c>
      <c r="AU114" s="213" t="s">
        <v>127</v>
      </c>
      <c r="AV114" s="13" t="s">
        <v>127</v>
      </c>
      <c r="AW114" s="13" t="s">
        <v>39</v>
      </c>
      <c r="AX114" s="13" t="s">
        <v>80</v>
      </c>
      <c r="AY114" s="213" t="s">
        <v>119</v>
      </c>
    </row>
    <row r="115" spans="1:65" s="13" customFormat="1" ht="11.25">
      <c r="B115" s="203"/>
      <c r="C115" s="204"/>
      <c r="D115" s="199" t="s">
        <v>131</v>
      </c>
      <c r="E115" s="205" t="s">
        <v>43</v>
      </c>
      <c r="F115" s="206" t="s">
        <v>175</v>
      </c>
      <c r="G115" s="204"/>
      <c r="H115" s="207">
        <v>45.667000000000002</v>
      </c>
      <c r="I115" s="208"/>
      <c r="J115" s="204"/>
      <c r="K115" s="204"/>
      <c r="L115" s="209"/>
      <c r="M115" s="210"/>
      <c r="N115" s="211"/>
      <c r="O115" s="211"/>
      <c r="P115" s="211"/>
      <c r="Q115" s="211"/>
      <c r="R115" s="211"/>
      <c r="S115" s="211"/>
      <c r="T115" s="212"/>
      <c r="AT115" s="213" t="s">
        <v>131</v>
      </c>
      <c r="AU115" s="213" t="s">
        <v>127</v>
      </c>
      <c r="AV115" s="13" t="s">
        <v>127</v>
      </c>
      <c r="AW115" s="13" t="s">
        <v>39</v>
      </c>
      <c r="AX115" s="13" t="s">
        <v>80</v>
      </c>
      <c r="AY115" s="213" t="s">
        <v>119</v>
      </c>
    </row>
    <row r="116" spans="1:65" s="13" customFormat="1" ht="11.25">
      <c r="B116" s="203"/>
      <c r="C116" s="204"/>
      <c r="D116" s="199" t="s">
        <v>131</v>
      </c>
      <c r="E116" s="205" t="s">
        <v>43</v>
      </c>
      <c r="F116" s="206" t="s">
        <v>176</v>
      </c>
      <c r="G116" s="204"/>
      <c r="H116" s="207">
        <v>10.234</v>
      </c>
      <c r="I116" s="208"/>
      <c r="J116" s="204"/>
      <c r="K116" s="204"/>
      <c r="L116" s="209"/>
      <c r="M116" s="210"/>
      <c r="N116" s="211"/>
      <c r="O116" s="211"/>
      <c r="P116" s="211"/>
      <c r="Q116" s="211"/>
      <c r="R116" s="211"/>
      <c r="S116" s="211"/>
      <c r="T116" s="212"/>
      <c r="AT116" s="213" t="s">
        <v>131</v>
      </c>
      <c r="AU116" s="213" t="s">
        <v>127</v>
      </c>
      <c r="AV116" s="13" t="s">
        <v>127</v>
      </c>
      <c r="AW116" s="13" t="s">
        <v>39</v>
      </c>
      <c r="AX116" s="13" t="s">
        <v>80</v>
      </c>
      <c r="AY116" s="213" t="s">
        <v>119</v>
      </c>
    </row>
    <row r="117" spans="1:65" s="13" customFormat="1" ht="11.25">
      <c r="B117" s="203"/>
      <c r="C117" s="204"/>
      <c r="D117" s="199" t="s">
        <v>131</v>
      </c>
      <c r="E117" s="205" t="s">
        <v>43</v>
      </c>
      <c r="F117" s="206" t="s">
        <v>177</v>
      </c>
      <c r="G117" s="204"/>
      <c r="H117" s="207">
        <v>49.838999999999999</v>
      </c>
      <c r="I117" s="208"/>
      <c r="J117" s="204"/>
      <c r="K117" s="204"/>
      <c r="L117" s="209"/>
      <c r="M117" s="210"/>
      <c r="N117" s="211"/>
      <c r="O117" s="211"/>
      <c r="P117" s="211"/>
      <c r="Q117" s="211"/>
      <c r="R117" s="211"/>
      <c r="S117" s="211"/>
      <c r="T117" s="212"/>
      <c r="AT117" s="213" t="s">
        <v>131</v>
      </c>
      <c r="AU117" s="213" t="s">
        <v>127</v>
      </c>
      <c r="AV117" s="13" t="s">
        <v>127</v>
      </c>
      <c r="AW117" s="13" t="s">
        <v>39</v>
      </c>
      <c r="AX117" s="13" t="s">
        <v>80</v>
      </c>
      <c r="AY117" s="213" t="s">
        <v>119</v>
      </c>
    </row>
    <row r="118" spans="1:65" s="13" customFormat="1" ht="11.25">
      <c r="B118" s="203"/>
      <c r="C118" s="204"/>
      <c r="D118" s="199" t="s">
        <v>131</v>
      </c>
      <c r="E118" s="205" t="s">
        <v>43</v>
      </c>
      <c r="F118" s="206" t="s">
        <v>178</v>
      </c>
      <c r="G118" s="204"/>
      <c r="H118" s="207">
        <v>40.156999999999996</v>
      </c>
      <c r="I118" s="208"/>
      <c r="J118" s="204"/>
      <c r="K118" s="204"/>
      <c r="L118" s="209"/>
      <c r="M118" s="210"/>
      <c r="N118" s="211"/>
      <c r="O118" s="211"/>
      <c r="P118" s="211"/>
      <c r="Q118" s="211"/>
      <c r="R118" s="211"/>
      <c r="S118" s="211"/>
      <c r="T118" s="212"/>
      <c r="AT118" s="213" t="s">
        <v>131</v>
      </c>
      <c r="AU118" s="213" t="s">
        <v>127</v>
      </c>
      <c r="AV118" s="13" t="s">
        <v>127</v>
      </c>
      <c r="AW118" s="13" t="s">
        <v>39</v>
      </c>
      <c r="AX118" s="13" t="s">
        <v>80</v>
      </c>
      <c r="AY118" s="213" t="s">
        <v>119</v>
      </c>
    </row>
    <row r="119" spans="1:65" s="13" customFormat="1" ht="11.25">
      <c r="B119" s="203"/>
      <c r="C119" s="204"/>
      <c r="D119" s="199" t="s">
        <v>131</v>
      </c>
      <c r="E119" s="205" t="s">
        <v>43</v>
      </c>
      <c r="F119" s="206" t="s">
        <v>179</v>
      </c>
      <c r="G119" s="204"/>
      <c r="H119" s="207">
        <v>5.0010000000000003</v>
      </c>
      <c r="I119" s="208"/>
      <c r="J119" s="204"/>
      <c r="K119" s="204"/>
      <c r="L119" s="209"/>
      <c r="M119" s="210"/>
      <c r="N119" s="211"/>
      <c r="O119" s="211"/>
      <c r="P119" s="211"/>
      <c r="Q119" s="211"/>
      <c r="R119" s="211"/>
      <c r="S119" s="211"/>
      <c r="T119" s="212"/>
      <c r="AT119" s="213" t="s">
        <v>131</v>
      </c>
      <c r="AU119" s="213" t="s">
        <v>127</v>
      </c>
      <c r="AV119" s="13" t="s">
        <v>127</v>
      </c>
      <c r="AW119" s="13" t="s">
        <v>39</v>
      </c>
      <c r="AX119" s="13" t="s">
        <v>80</v>
      </c>
      <c r="AY119" s="213" t="s">
        <v>119</v>
      </c>
    </row>
    <row r="120" spans="1:65" s="13" customFormat="1" ht="11.25">
      <c r="B120" s="203"/>
      <c r="C120" s="204"/>
      <c r="D120" s="199" t="s">
        <v>131</v>
      </c>
      <c r="E120" s="205" t="s">
        <v>43</v>
      </c>
      <c r="F120" s="206" t="s">
        <v>180</v>
      </c>
      <c r="G120" s="204"/>
      <c r="H120" s="207">
        <v>3.7149999999999999</v>
      </c>
      <c r="I120" s="208"/>
      <c r="J120" s="204"/>
      <c r="K120" s="204"/>
      <c r="L120" s="209"/>
      <c r="M120" s="210"/>
      <c r="N120" s="211"/>
      <c r="O120" s="211"/>
      <c r="P120" s="211"/>
      <c r="Q120" s="211"/>
      <c r="R120" s="211"/>
      <c r="S120" s="211"/>
      <c r="T120" s="212"/>
      <c r="AT120" s="213" t="s">
        <v>131</v>
      </c>
      <c r="AU120" s="213" t="s">
        <v>127</v>
      </c>
      <c r="AV120" s="13" t="s">
        <v>127</v>
      </c>
      <c r="AW120" s="13" t="s">
        <v>39</v>
      </c>
      <c r="AX120" s="13" t="s">
        <v>80</v>
      </c>
      <c r="AY120" s="213" t="s">
        <v>119</v>
      </c>
    </row>
    <row r="121" spans="1:65" s="2" customFormat="1" ht="21.75" customHeight="1">
      <c r="A121" s="35"/>
      <c r="B121" s="36"/>
      <c r="C121" s="186" t="s">
        <v>181</v>
      </c>
      <c r="D121" s="186" t="s">
        <v>121</v>
      </c>
      <c r="E121" s="187" t="s">
        <v>182</v>
      </c>
      <c r="F121" s="188" t="s">
        <v>183</v>
      </c>
      <c r="G121" s="189" t="s">
        <v>151</v>
      </c>
      <c r="H121" s="190">
        <v>63.709000000000003</v>
      </c>
      <c r="I121" s="191"/>
      <c r="J121" s="192">
        <f>ROUND(I121*H121,2)</f>
        <v>0</v>
      </c>
      <c r="K121" s="188" t="s">
        <v>125</v>
      </c>
      <c r="L121" s="40"/>
      <c r="M121" s="193" t="s">
        <v>43</v>
      </c>
      <c r="N121" s="194" t="s">
        <v>52</v>
      </c>
      <c r="O121" s="65"/>
      <c r="P121" s="195">
        <f>O121*H121</f>
        <v>0</v>
      </c>
      <c r="Q121" s="195">
        <v>0</v>
      </c>
      <c r="R121" s="195">
        <f>Q121*H121</f>
        <v>0</v>
      </c>
      <c r="S121" s="195">
        <v>0</v>
      </c>
      <c r="T121" s="196">
        <f>S121*H121</f>
        <v>0</v>
      </c>
      <c r="U121" s="35"/>
      <c r="V121" s="35"/>
      <c r="W121" s="35"/>
      <c r="X121" s="35"/>
      <c r="Y121" s="35"/>
      <c r="Z121" s="35"/>
      <c r="AA121" s="35"/>
      <c r="AB121" s="35"/>
      <c r="AC121" s="35"/>
      <c r="AD121" s="35"/>
      <c r="AE121" s="35"/>
      <c r="AR121" s="197" t="s">
        <v>126</v>
      </c>
      <c r="AT121" s="197" t="s">
        <v>121</v>
      </c>
      <c r="AU121" s="197" t="s">
        <v>127</v>
      </c>
      <c r="AY121" s="17" t="s">
        <v>119</v>
      </c>
      <c r="BE121" s="198">
        <f>IF(N121="základní",J121,0)</f>
        <v>0</v>
      </c>
      <c r="BF121" s="198">
        <f>IF(N121="snížená",J121,0)</f>
        <v>0</v>
      </c>
      <c r="BG121" s="198">
        <f>IF(N121="zákl. přenesená",J121,0)</f>
        <v>0</v>
      </c>
      <c r="BH121" s="198">
        <f>IF(N121="sníž. přenesená",J121,0)</f>
        <v>0</v>
      </c>
      <c r="BI121" s="198">
        <f>IF(N121="nulová",J121,0)</f>
        <v>0</v>
      </c>
      <c r="BJ121" s="17" t="s">
        <v>127</v>
      </c>
      <c r="BK121" s="198">
        <f>ROUND(I121*H121,2)</f>
        <v>0</v>
      </c>
      <c r="BL121" s="17" t="s">
        <v>126</v>
      </c>
      <c r="BM121" s="197" t="s">
        <v>184</v>
      </c>
    </row>
    <row r="122" spans="1:65" s="2" customFormat="1" ht="243.75">
      <c r="A122" s="35"/>
      <c r="B122" s="36"/>
      <c r="C122" s="37"/>
      <c r="D122" s="199" t="s">
        <v>129</v>
      </c>
      <c r="E122" s="37"/>
      <c r="F122" s="200" t="s">
        <v>185</v>
      </c>
      <c r="G122" s="37"/>
      <c r="H122" s="37"/>
      <c r="I122" s="104"/>
      <c r="J122" s="37"/>
      <c r="K122" s="37"/>
      <c r="L122" s="40"/>
      <c r="M122" s="201"/>
      <c r="N122" s="202"/>
      <c r="O122" s="65"/>
      <c r="P122" s="65"/>
      <c r="Q122" s="65"/>
      <c r="R122" s="65"/>
      <c r="S122" s="65"/>
      <c r="T122" s="66"/>
      <c r="U122" s="35"/>
      <c r="V122" s="35"/>
      <c r="W122" s="35"/>
      <c r="X122" s="35"/>
      <c r="Y122" s="35"/>
      <c r="Z122" s="35"/>
      <c r="AA122" s="35"/>
      <c r="AB122" s="35"/>
      <c r="AC122" s="35"/>
      <c r="AD122" s="35"/>
      <c r="AE122" s="35"/>
      <c r="AT122" s="17" t="s">
        <v>129</v>
      </c>
      <c r="AU122" s="17" t="s">
        <v>127</v>
      </c>
    </row>
    <row r="123" spans="1:65" s="13" customFormat="1" ht="22.5">
      <c r="B123" s="203"/>
      <c r="C123" s="204"/>
      <c r="D123" s="199" t="s">
        <v>131</v>
      </c>
      <c r="E123" s="205" t="s">
        <v>43</v>
      </c>
      <c r="F123" s="206" t="s">
        <v>186</v>
      </c>
      <c r="G123" s="204"/>
      <c r="H123" s="207">
        <v>63.709000000000003</v>
      </c>
      <c r="I123" s="208"/>
      <c r="J123" s="204"/>
      <c r="K123" s="204"/>
      <c r="L123" s="209"/>
      <c r="M123" s="210"/>
      <c r="N123" s="211"/>
      <c r="O123" s="211"/>
      <c r="P123" s="211"/>
      <c r="Q123" s="211"/>
      <c r="R123" s="211"/>
      <c r="S123" s="211"/>
      <c r="T123" s="212"/>
      <c r="AT123" s="213" t="s">
        <v>131</v>
      </c>
      <c r="AU123" s="213" t="s">
        <v>127</v>
      </c>
      <c r="AV123" s="13" t="s">
        <v>127</v>
      </c>
      <c r="AW123" s="13" t="s">
        <v>39</v>
      </c>
      <c r="AX123" s="13" t="s">
        <v>80</v>
      </c>
      <c r="AY123" s="213" t="s">
        <v>119</v>
      </c>
    </row>
    <row r="124" spans="1:65" s="2" customFormat="1" ht="16.5" customHeight="1">
      <c r="A124" s="35"/>
      <c r="B124" s="36"/>
      <c r="C124" s="186" t="s">
        <v>187</v>
      </c>
      <c r="D124" s="186" t="s">
        <v>121</v>
      </c>
      <c r="E124" s="187" t="s">
        <v>188</v>
      </c>
      <c r="F124" s="188" t="s">
        <v>189</v>
      </c>
      <c r="G124" s="189" t="s">
        <v>190</v>
      </c>
      <c r="H124" s="190">
        <v>81.456000000000003</v>
      </c>
      <c r="I124" s="191"/>
      <c r="J124" s="192">
        <f>ROUND(I124*H124,2)</f>
        <v>0</v>
      </c>
      <c r="K124" s="188" t="s">
        <v>125</v>
      </c>
      <c r="L124" s="40"/>
      <c r="M124" s="193" t="s">
        <v>43</v>
      </c>
      <c r="N124" s="194" t="s">
        <v>52</v>
      </c>
      <c r="O124" s="65"/>
      <c r="P124" s="195">
        <f>O124*H124</f>
        <v>0</v>
      </c>
      <c r="Q124" s="195">
        <v>8.4000000000000003E-4</v>
      </c>
      <c r="R124" s="195">
        <f>Q124*H124</f>
        <v>6.8423040000000004E-2</v>
      </c>
      <c r="S124" s="195">
        <v>0</v>
      </c>
      <c r="T124" s="196">
        <f>S124*H124</f>
        <v>0</v>
      </c>
      <c r="U124" s="35"/>
      <c r="V124" s="35"/>
      <c r="W124" s="35"/>
      <c r="X124" s="35"/>
      <c r="Y124" s="35"/>
      <c r="Z124" s="35"/>
      <c r="AA124" s="35"/>
      <c r="AB124" s="35"/>
      <c r="AC124" s="35"/>
      <c r="AD124" s="35"/>
      <c r="AE124" s="35"/>
      <c r="AR124" s="197" t="s">
        <v>126</v>
      </c>
      <c r="AT124" s="197" t="s">
        <v>121</v>
      </c>
      <c r="AU124" s="197" t="s">
        <v>127</v>
      </c>
      <c r="AY124" s="17" t="s">
        <v>119</v>
      </c>
      <c r="BE124" s="198">
        <f>IF(N124="základní",J124,0)</f>
        <v>0</v>
      </c>
      <c r="BF124" s="198">
        <f>IF(N124="snížená",J124,0)</f>
        <v>0</v>
      </c>
      <c r="BG124" s="198">
        <f>IF(N124="zákl. přenesená",J124,0)</f>
        <v>0</v>
      </c>
      <c r="BH124" s="198">
        <f>IF(N124="sníž. přenesená",J124,0)</f>
        <v>0</v>
      </c>
      <c r="BI124" s="198">
        <f>IF(N124="nulová",J124,0)</f>
        <v>0</v>
      </c>
      <c r="BJ124" s="17" t="s">
        <v>127</v>
      </c>
      <c r="BK124" s="198">
        <f>ROUND(I124*H124,2)</f>
        <v>0</v>
      </c>
      <c r="BL124" s="17" t="s">
        <v>126</v>
      </c>
      <c r="BM124" s="197" t="s">
        <v>191</v>
      </c>
    </row>
    <row r="125" spans="1:65" s="2" customFormat="1" ht="117">
      <c r="A125" s="35"/>
      <c r="B125" s="36"/>
      <c r="C125" s="37"/>
      <c r="D125" s="199" t="s">
        <v>129</v>
      </c>
      <c r="E125" s="37"/>
      <c r="F125" s="200" t="s">
        <v>192</v>
      </c>
      <c r="G125" s="37"/>
      <c r="H125" s="37"/>
      <c r="I125" s="104"/>
      <c r="J125" s="37"/>
      <c r="K125" s="37"/>
      <c r="L125" s="40"/>
      <c r="M125" s="201"/>
      <c r="N125" s="202"/>
      <c r="O125" s="65"/>
      <c r="P125" s="65"/>
      <c r="Q125" s="65"/>
      <c r="R125" s="65"/>
      <c r="S125" s="65"/>
      <c r="T125" s="66"/>
      <c r="U125" s="35"/>
      <c r="V125" s="35"/>
      <c r="W125" s="35"/>
      <c r="X125" s="35"/>
      <c r="Y125" s="35"/>
      <c r="Z125" s="35"/>
      <c r="AA125" s="35"/>
      <c r="AB125" s="35"/>
      <c r="AC125" s="35"/>
      <c r="AD125" s="35"/>
      <c r="AE125" s="35"/>
      <c r="AT125" s="17" t="s">
        <v>129</v>
      </c>
      <c r="AU125" s="17" t="s">
        <v>127</v>
      </c>
    </row>
    <row r="126" spans="1:65" s="13" customFormat="1" ht="11.25">
      <c r="B126" s="203"/>
      <c r="C126" s="204"/>
      <c r="D126" s="199" t="s">
        <v>131</v>
      </c>
      <c r="E126" s="205" t="s">
        <v>43</v>
      </c>
      <c r="F126" s="206" t="s">
        <v>193</v>
      </c>
      <c r="G126" s="204"/>
      <c r="H126" s="207">
        <v>66.929000000000002</v>
      </c>
      <c r="I126" s="208"/>
      <c r="J126" s="204"/>
      <c r="K126" s="204"/>
      <c r="L126" s="209"/>
      <c r="M126" s="210"/>
      <c r="N126" s="211"/>
      <c r="O126" s="211"/>
      <c r="P126" s="211"/>
      <c r="Q126" s="211"/>
      <c r="R126" s="211"/>
      <c r="S126" s="211"/>
      <c r="T126" s="212"/>
      <c r="AT126" s="213" t="s">
        <v>131</v>
      </c>
      <c r="AU126" s="213" t="s">
        <v>127</v>
      </c>
      <c r="AV126" s="13" t="s">
        <v>127</v>
      </c>
      <c r="AW126" s="13" t="s">
        <v>39</v>
      </c>
      <c r="AX126" s="13" t="s">
        <v>80</v>
      </c>
      <c r="AY126" s="213" t="s">
        <v>119</v>
      </c>
    </row>
    <row r="127" spans="1:65" s="13" customFormat="1" ht="11.25">
      <c r="B127" s="203"/>
      <c r="C127" s="204"/>
      <c r="D127" s="199" t="s">
        <v>131</v>
      </c>
      <c r="E127" s="205" t="s">
        <v>43</v>
      </c>
      <c r="F127" s="206" t="s">
        <v>194</v>
      </c>
      <c r="G127" s="204"/>
      <c r="H127" s="207">
        <v>8.3350000000000009</v>
      </c>
      <c r="I127" s="208"/>
      <c r="J127" s="204"/>
      <c r="K127" s="204"/>
      <c r="L127" s="209"/>
      <c r="M127" s="210"/>
      <c r="N127" s="211"/>
      <c r="O127" s="211"/>
      <c r="P127" s="211"/>
      <c r="Q127" s="211"/>
      <c r="R127" s="211"/>
      <c r="S127" s="211"/>
      <c r="T127" s="212"/>
      <c r="AT127" s="213" t="s">
        <v>131</v>
      </c>
      <c r="AU127" s="213" t="s">
        <v>127</v>
      </c>
      <c r="AV127" s="13" t="s">
        <v>127</v>
      </c>
      <c r="AW127" s="13" t="s">
        <v>39</v>
      </c>
      <c r="AX127" s="13" t="s">
        <v>80</v>
      </c>
      <c r="AY127" s="213" t="s">
        <v>119</v>
      </c>
    </row>
    <row r="128" spans="1:65" s="13" customFormat="1" ht="11.25">
      <c r="B128" s="203"/>
      <c r="C128" s="204"/>
      <c r="D128" s="199" t="s">
        <v>131</v>
      </c>
      <c r="E128" s="205" t="s">
        <v>43</v>
      </c>
      <c r="F128" s="206" t="s">
        <v>195</v>
      </c>
      <c r="G128" s="204"/>
      <c r="H128" s="207">
        <v>6.1920000000000002</v>
      </c>
      <c r="I128" s="208"/>
      <c r="J128" s="204"/>
      <c r="K128" s="204"/>
      <c r="L128" s="209"/>
      <c r="M128" s="210"/>
      <c r="N128" s="211"/>
      <c r="O128" s="211"/>
      <c r="P128" s="211"/>
      <c r="Q128" s="211"/>
      <c r="R128" s="211"/>
      <c r="S128" s="211"/>
      <c r="T128" s="212"/>
      <c r="AT128" s="213" t="s">
        <v>131</v>
      </c>
      <c r="AU128" s="213" t="s">
        <v>127</v>
      </c>
      <c r="AV128" s="13" t="s">
        <v>127</v>
      </c>
      <c r="AW128" s="13" t="s">
        <v>39</v>
      </c>
      <c r="AX128" s="13" t="s">
        <v>80</v>
      </c>
      <c r="AY128" s="213" t="s">
        <v>119</v>
      </c>
    </row>
    <row r="129" spans="1:65" s="2" customFormat="1" ht="16.5" customHeight="1">
      <c r="A129" s="35"/>
      <c r="B129" s="36"/>
      <c r="C129" s="186" t="s">
        <v>196</v>
      </c>
      <c r="D129" s="186" t="s">
        <v>121</v>
      </c>
      <c r="E129" s="187" t="s">
        <v>197</v>
      </c>
      <c r="F129" s="188" t="s">
        <v>198</v>
      </c>
      <c r="G129" s="189" t="s">
        <v>190</v>
      </c>
      <c r="H129" s="190">
        <v>363.34199999999998</v>
      </c>
      <c r="I129" s="191"/>
      <c r="J129" s="192">
        <f>ROUND(I129*H129,2)</f>
        <v>0</v>
      </c>
      <c r="K129" s="188" t="s">
        <v>125</v>
      </c>
      <c r="L129" s="40"/>
      <c r="M129" s="193" t="s">
        <v>43</v>
      </c>
      <c r="N129" s="194" t="s">
        <v>52</v>
      </c>
      <c r="O129" s="65"/>
      <c r="P129" s="195">
        <f>O129*H129</f>
        <v>0</v>
      </c>
      <c r="Q129" s="195">
        <v>8.4999999999999995E-4</v>
      </c>
      <c r="R129" s="195">
        <f>Q129*H129</f>
        <v>0.30884069999999997</v>
      </c>
      <c r="S129" s="195">
        <v>0</v>
      </c>
      <c r="T129" s="196">
        <f>S129*H129</f>
        <v>0</v>
      </c>
      <c r="U129" s="35"/>
      <c r="V129" s="35"/>
      <c r="W129" s="35"/>
      <c r="X129" s="35"/>
      <c r="Y129" s="35"/>
      <c r="Z129" s="35"/>
      <c r="AA129" s="35"/>
      <c r="AB129" s="35"/>
      <c r="AC129" s="35"/>
      <c r="AD129" s="35"/>
      <c r="AE129" s="35"/>
      <c r="AR129" s="197" t="s">
        <v>126</v>
      </c>
      <c r="AT129" s="197" t="s">
        <v>121</v>
      </c>
      <c r="AU129" s="197" t="s">
        <v>127</v>
      </c>
      <c r="AY129" s="17" t="s">
        <v>119</v>
      </c>
      <c r="BE129" s="198">
        <f>IF(N129="základní",J129,0)</f>
        <v>0</v>
      </c>
      <c r="BF129" s="198">
        <f>IF(N129="snížená",J129,0)</f>
        <v>0</v>
      </c>
      <c r="BG129" s="198">
        <f>IF(N129="zákl. přenesená",J129,0)</f>
        <v>0</v>
      </c>
      <c r="BH129" s="198">
        <f>IF(N129="sníž. přenesená",J129,0)</f>
        <v>0</v>
      </c>
      <c r="BI129" s="198">
        <f>IF(N129="nulová",J129,0)</f>
        <v>0</v>
      </c>
      <c r="BJ129" s="17" t="s">
        <v>127</v>
      </c>
      <c r="BK129" s="198">
        <f>ROUND(I129*H129,2)</f>
        <v>0</v>
      </c>
      <c r="BL129" s="17" t="s">
        <v>126</v>
      </c>
      <c r="BM129" s="197" t="s">
        <v>199</v>
      </c>
    </row>
    <row r="130" spans="1:65" s="2" customFormat="1" ht="117">
      <c r="A130" s="35"/>
      <c r="B130" s="36"/>
      <c r="C130" s="37"/>
      <c r="D130" s="199" t="s">
        <v>129</v>
      </c>
      <c r="E130" s="37"/>
      <c r="F130" s="200" t="s">
        <v>192</v>
      </c>
      <c r="G130" s="37"/>
      <c r="H130" s="37"/>
      <c r="I130" s="104"/>
      <c r="J130" s="37"/>
      <c r="K130" s="37"/>
      <c r="L130" s="40"/>
      <c r="M130" s="201"/>
      <c r="N130" s="202"/>
      <c r="O130" s="65"/>
      <c r="P130" s="65"/>
      <c r="Q130" s="65"/>
      <c r="R130" s="65"/>
      <c r="S130" s="65"/>
      <c r="T130" s="66"/>
      <c r="U130" s="35"/>
      <c r="V130" s="35"/>
      <c r="W130" s="35"/>
      <c r="X130" s="35"/>
      <c r="Y130" s="35"/>
      <c r="Z130" s="35"/>
      <c r="AA130" s="35"/>
      <c r="AB130" s="35"/>
      <c r="AC130" s="35"/>
      <c r="AD130" s="35"/>
      <c r="AE130" s="35"/>
      <c r="AT130" s="17" t="s">
        <v>129</v>
      </c>
      <c r="AU130" s="17" t="s">
        <v>127</v>
      </c>
    </row>
    <row r="131" spans="1:65" s="13" customFormat="1" ht="11.25">
      <c r="B131" s="203"/>
      <c r="C131" s="204"/>
      <c r="D131" s="199" t="s">
        <v>131</v>
      </c>
      <c r="E131" s="205" t="s">
        <v>43</v>
      </c>
      <c r="F131" s="206" t="s">
        <v>200</v>
      </c>
      <c r="G131" s="204"/>
      <c r="H131" s="207">
        <v>25.619</v>
      </c>
      <c r="I131" s="208"/>
      <c r="J131" s="204"/>
      <c r="K131" s="204"/>
      <c r="L131" s="209"/>
      <c r="M131" s="210"/>
      <c r="N131" s="211"/>
      <c r="O131" s="211"/>
      <c r="P131" s="211"/>
      <c r="Q131" s="211"/>
      <c r="R131" s="211"/>
      <c r="S131" s="211"/>
      <c r="T131" s="212"/>
      <c r="AT131" s="213" t="s">
        <v>131</v>
      </c>
      <c r="AU131" s="213" t="s">
        <v>127</v>
      </c>
      <c r="AV131" s="13" t="s">
        <v>127</v>
      </c>
      <c r="AW131" s="13" t="s">
        <v>39</v>
      </c>
      <c r="AX131" s="13" t="s">
        <v>80</v>
      </c>
      <c r="AY131" s="213" t="s">
        <v>119</v>
      </c>
    </row>
    <row r="132" spans="1:65" s="13" customFormat="1" ht="11.25">
      <c r="B132" s="203"/>
      <c r="C132" s="204"/>
      <c r="D132" s="199" t="s">
        <v>131</v>
      </c>
      <c r="E132" s="205" t="s">
        <v>43</v>
      </c>
      <c r="F132" s="206" t="s">
        <v>201</v>
      </c>
      <c r="G132" s="204"/>
      <c r="H132" s="207">
        <v>161.49</v>
      </c>
      <c r="I132" s="208"/>
      <c r="J132" s="204"/>
      <c r="K132" s="204"/>
      <c r="L132" s="209"/>
      <c r="M132" s="210"/>
      <c r="N132" s="211"/>
      <c r="O132" s="211"/>
      <c r="P132" s="211"/>
      <c r="Q132" s="211"/>
      <c r="R132" s="211"/>
      <c r="S132" s="211"/>
      <c r="T132" s="212"/>
      <c r="AT132" s="213" t="s">
        <v>131</v>
      </c>
      <c r="AU132" s="213" t="s">
        <v>127</v>
      </c>
      <c r="AV132" s="13" t="s">
        <v>127</v>
      </c>
      <c r="AW132" s="13" t="s">
        <v>39</v>
      </c>
      <c r="AX132" s="13" t="s">
        <v>80</v>
      </c>
      <c r="AY132" s="213" t="s">
        <v>119</v>
      </c>
    </row>
    <row r="133" spans="1:65" s="13" customFormat="1" ht="11.25">
      <c r="B133" s="203"/>
      <c r="C133" s="204"/>
      <c r="D133" s="199" t="s">
        <v>131</v>
      </c>
      <c r="E133" s="205" t="s">
        <v>43</v>
      </c>
      <c r="F133" s="206" t="s">
        <v>202</v>
      </c>
      <c r="G133" s="204"/>
      <c r="H133" s="207">
        <v>76.111999999999995</v>
      </c>
      <c r="I133" s="208"/>
      <c r="J133" s="204"/>
      <c r="K133" s="204"/>
      <c r="L133" s="209"/>
      <c r="M133" s="210"/>
      <c r="N133" s="211"/>
      <c r="O133" s="211"/>
      <c r="P133" s="211"/>
      <c r="Q133" s="211"/>
      <c r="R133" s="211"/>
      <c r="S133" s="211"/>
      <c r="T133" s="212"/>
      <c r="AT133" s="213" t="s">
        <v>131</v>
      </c>
      <c r="AU133" s="213" t="s">
        <v>127</v>
      </c>
      <c r="AV133" s="13" t="s">
        <v>127</v>
      </c>
      <c r="AW133" s="13" t="s">
        <v>39</v>
      </c>
      <c r="AX133" s="13" t="s">
        <v>80</v>
      </c>
      <c r="AY133" s="213" t="s">
        <v>119</v>
      </c>
    </row>
    <row r="134" spans="1:65" s="13" customFormat="1" ht="11.25">
      <c r="B134" s="203"/>
      <c r="C134" s="204"/>
      <c r="D134" s="199" t="s">
        <v>131</v>
      </c>
      <c r="E134" s="205" t="s">
        <v>43</v>
      </c>
      <c r="F134" s="206" t="s">
        <v>203</v>
      </c>
      <c r="G134" s="204"/>
      <c r="H134" s="207">
        <v>17.056000000000001</v>
      </c>
      <c r="I134" s="208"/>
      <c r="J134" s="204"/>
      <c r="K134" s="204"/>
      <c r="L134" s="209"/>
      <c r="M134" s="210"/>
      <c r="N134" s="211"/>
      <c r="O134" s="211"/>
      <c r="P134" s="211"/>
      <c r="Q134" s="211"/>
      <c r="R134" s="211"/>
      <c r="S134" s="211"/>
      <c r="T134" s="212"/>
      <c r="AT134" s="213" t="s">
        <v>131</v>
      </c>
      <c r="AU134" s="213" t="s">
        <v>127</v>
      </c>
      <c r="AV134" s="13" t="s">
        <v>127</v>
      </c>
      <c r="AW134" s="13" t="s">
        <v>39</v>
      </c>
      <c r="AX134" s="13" t="s">
        <v>80</v>
      </c>
      <c r="AY134" s="213" t="s">
        <v>119</v>
      </c>
    </row>
    <row r="135" spans="1:65" s="13" customFormat="1" ht="11.25">
      <c r="B135" s="203"/>
      <c r="C135" s="204"/>
      <c r="D135" s="199" t="s">
        <v>131</v>
      </c>
      <c r="E135" s="205" t="s">
        <v>43</v>
      </c>
      <c r="F135" s="206" t="s">
        <v>204</v>
      </c>
      <c r="G135" s="204"/>
      <c r="H135" s="207">
        <v>83.064999999999998</v>
      </c>
      <c r="I135" s="208"/>
      <c r="J135" s="204"/>
      <c r="K135" s="204"/>
      <c r="L135" s="209"/>
      <c r="M135" s="210"/>
      <c r="N135" s="211"/>
      <c r="O135" s="211"/>
      <c r="P135" s="211"/>
      <c r="Q135" s="211"/>
      <c r="R135" s="211"/>
      <c r="S135" s="211"/>
      <c r="T135" s="212"/>
      <c r="AT135" s="213" t="s">
        <v>131</v>
      </c>
      <c r="AU135" s="213" t="s">
        <v>127</v>
      </c>
      <c r="AV135" s="13" t="s">
        <v>127</v>
      </c>
      <c r="AW135" s="13" t="s">
        <v>39</v>
      </c>
      <c r="AX135" s="13" t="s">
        <v>80</v>
      </c>
      <c r="AY135" s="213" t="s">
        <v>119</v>
      </c>
    </row>
    <row r="136" spans="1:65" s="2" customFormat="1" ht="21.75" customHeight="1">
      <c r="A136" s="35"/>
      <c r="B136" s="36"/>
      <c r="C136" s="186" t="s">
        <v>205</v>
      </c>
      <c r="D136" s="186" t="s">
        <v>121</v>
      </c>
      <c r="E136" s="187" t="s">
        <v>206</v>
      </c>
      <c r="F136" s="188" t="s">
        <v>207</v>
      </c>
      <c r="G136" s="189" t="s">
        <v>190</v>
      </c>
      <c r="H136" s="190">
        <v>81.456000000000003</v>
      </c>
      <c r="I136" s="191"/>
      <c r="J136" s="192">
        <f>ROUND(I136*H136,2)</f>
        <v>0</v>
      </c>
      <c r="K136" s="188" t="s">
        <v>125</v>
      </c>
      <c r="L136" s="40"/>
      <c r="M136" s="193" t="s">
        <v>43</v>
      </c>
      <c r="N136" s="194" t="s">
        <v>52</v>
      </c>
      <c r="O136" s="65"/>
      <c r="P136" s="195">
        <f>O136*H136</f>
        <v>0</v>
      </c>
      <c r="Q136" s="195">
        <v>0</v>
      </c>
      <c r="R136" s="195">
        <f>Q136*H136</f>
        <v>0</v>
      </c>
      <c r="S136" s="195">
        <v>0</v>
      </c>
      <c r="T136" s="196">
        <f>S136*H136</f>
        <v>0</v>
      </c>
      <c r="U136" s="35"/>
      <c r="V136" s="35"/>
      <c r="W136" s="35"/>
      <c r="X136" s="35"/>
      <c r="Y136" s="35"/>
      <c r="Z136" s="35"/>
      <c r="AA136" s="35"/>
      <c r="AB136" s="35"/>
      <c r="AC136" s="35"/>
      <c r="AD136" s="35"/>
      <c r="AE136" s="35"/>
      <c r="AR136" s="197" t="s">
        <v>126</v>
      </c>
      <c r="AT136" s="197" t="s">
        <v>121</v>
      </c>
      <c r="AU136" s="197" t="s">
        <v>127</v>
      </c>
      <c r="AY136" s="17" t="s">
        <v>119</v>
      </c>
      <c r="BE136" s="198">
        <f>IF(N136="základní",J136,0)</f>
        <v>0</v>
      </c>
      <c r="BF136" s="198">
        <f>IF(N136="snížená",J136,0)</f>
        <v>0</v>
      </c>
      <c r="BG136" s="198">
        <f>IF(N136="zákl. přenesená",J136,0)</f>
        <v>0</v>
      </c>
      <c r="BH136" s="198">
        <f>IF(N136="sníž. přenesená",J136,0)</f>
        <v>0</v>
      </c>
      <c r="BI136" s="198">
        <f>IF(N136="nulová",J136,0)</f>
        <v>0</v>
      </c>
      <c r="BJ136" s="17" t="s">
        <v>127</v>
      </c>
      <c r="BK136" s="198">
        <f>ROUND(I136*H136,2)</f>
        <v>0</v>
      </c>
      <c r="BL136" s="17" t="s">
        <v>126</v>
      </c>
      <c r="BM136" s="197" t="s">
        <v>208</v>
      </c>
    </row>
    <row r="137" spans="1:65" s="2" customFormat="1" ht="21.75" customHeight="1">
      <c r="A137" s="35"/>
      <c r="B137" s="36"/>
      <c r="C137" s="186" t="s">
        <v>209</v>
      </c>
      <c r="D137" s="186" t="s">
        <v>121</v>
      </c>
      <c r="E137" s="187" t="s">
        <v>210</v>
      </c>
      <c r="F137" s="188" t="s">
        <v>211</v>
      </c>
      <c r="G137" s="189" t="s">
        <v>190</v>
      </c>
      <c r="H137" s="190">
        <v>363.34199999999998</v>
      </c>
      <c r="I137" s="191"/>
      <c r="J137" s="192">
        <f>ROUND(I137*H137,2)</f>
        <v>0</v>
      </c>
      <c r="K137" s="188" t="s">
        <v>125</v>
      </c>
      <c r="L137" s="40"/>
      <c r="M137" s="193" t="s">
        <v>43</v>
      </c>
      <c r="N137" s="194" t="s">
        <v>52</v>
      </c>
      <c r="O137" s="65"/>
      <c r="P137" s="195">
        <f>O137*H137</f>
        <v>0</v>
      </c>
      <c r="Q137" s="195">
        <v>0</v>
      </c>
      <c r="R137" s="195">
        <f>Q137*H137</f>
        <v>0</v>
      </c>
      <c r="S137" s="195">
        <v>0</v>
      </c>
      <c r="T137" s="196">
        <f>S137*H137</f>
        <v>0</v>
      </c>
      <c r="U137" s="35"/>
      <c r="V137" s="35"/>
      <c r="W137" s="35"/>
      <c r="X137" s="35"/>
      <c r="Y137" s="35"/>
      <c r="Z137" s="35"/>
      <c r="AA137" s="35"/>
      <c r="AB137" s="35"/>
      <c r="AC137" s="35"/>
      <c r="AD137" s="35"/>
      <c r="AE137" s="35"/>
      <c r="AR137" s="197" t="s">
        <v>126</v>
      </c>
      <c r="AT137" s="197" t="s">
        <v>121</v>
      </c>
      <c r="AU137" s="197" t="s">
        <v>127</v>
      </c>
      <c r="AY137" s="17" t="s">
        <v>119</v>
      </c>
      <c r="BE137" s="198">
        <f>IF(N137="základní",J137,0)</f>
        <v>0</v>
      </c>
      <c r="BF137" s="198">
        <f>IF(N137="snížená",J137,0)</f>
        <v>0</v>
      </c>
      <c r="BG137" s="198">
        <f>IF(N137="zákl. přenesená",J137,0)</f>
        <v>0</v>
      </c>
      <c r="BH137" s="198">
        <f>IF(N137="sníž. přenesená",J137,0)</f>
        <v>0</v>
      </c>
      <c r="BI137" s="198">
        <f>IF(N137="nulová",J137,0)</f>
        <v>0</v>
      </c>
      <c r="BJ137" s="17" t="s">
        <v>127</v>
      </c>
      <c r="BK137" s="198">
        <f>ROUND(I137*H137,2)</f>
        <v>0</v>
      </c>
      <c r="BL137" s="17" t="s">
        <v>126</v>
      </c>
      <c r="BM137" s="197" t="s">
        <v>212</v>
      </c>
    </row>
    <row r="138" spans="1:65" s="2" customFormat="1" ht="21.75" customHeight="1">
      <c r="A138" s="35"/>
      <c r="B138" s="36"/>
      <c r="C138" s="186" t="s">
        <v>213</v>
      </c>
      <c r="D138" s="186" t="s">
        <v>121</v>
      </c>
      <c r="E138" s="187" t="s">
        <v>214</v>
      </c>
      <c r="F138" s="188" t="s">
        <v>215</v>
      </c>
      <c r="G138" s="189" t="s">
        <v>124</v>
      </c>
      <c r="H138" s="190">
        <v>2</v>
      </c>
      <c r="I138" s="191"/>
      <c r="J138" s="192">
        <f>ROUND(I138*H138,2)</f>
        <v>0</v>
      </c>
      <c r="K138" s="188" t="s">
        <v>125</v>
      </c>
      <c r="L138" s="40"/>
      <c r="M138" s="193" t="s">
        <v>43</v>
      </c>
      <c r="N138" s="194" t="s">
        <v>52</v>
      </c>
      <c r="O138" s="65"/>
      <c r="P138" s="195">
        <f>O138*H138</f>
        <v>0</v>
      </c>
      <c r="Q138" s="195">
        <v>0</v>
      </c>
      <c r="R138" s="195">
        <f>Q138*H138</f>
        <v>0</v>
      </c>
      <c r="S138" s="195">
        <v>0</v>
      </c>
      <c r="T138" s="196">
        <f>S138*H138</f>
        <v>0</v>
      </c>
      <c r="U138" s="35"/>
      <c r="V138" s="35"/>
      <c r="W138" s="35"/>
      <c r="X138" s="35"/>
      <c r="Y138" s="35"/>
      <c r="Z138" s="35"/>
      <c r="AA138" s="35"/>
      <c r="AB138" s="35"/>
      <c r="AC138" s="35"/>
      <c r="AD138" s="35"/>
      <c r="AE138" s="35"/>
      <c r="AR138" s="197" t="s">
        <v>126</v>
      </c>
      <c r="AT138" s="197" t="s">
        <v>121</v>
      </c>
      <c r="AU138" s="197" t="s">
        <v>127</v>
      </c>
      <c r="AY138" s="17" t="s">
        <v>119</v>
      </c>
      <c r="BE138" s="198">
        <f>IF(N138="základní",J138,0)</f>
        <v>0</v>
      </c>
      <c r="BF138" s="198">
        <f>IF(N138="snížená",J138,0)</f>
        <v>0</v>
      </c>
      <c r="BG138" s="198">
        <f>IF(N138="zákl. přenesená",J138,0)</f>
        <v>0</v>
      </c>
      <c r="BH138" s="198">
        <f>IF(N138="sníž. přenesená",J138,0)</f>
        <v>0</v>
      </c>
      <c r="BI138" s="198">
        <f>IF(N138="nulová",J138,0)</f>
        <v>0</v>
      </c>
      <c r="BJ138" s="17" t="s">
        <v>127</v>
      </c>
      <c r="BK138" s="198">
        <f>ROUND(I138*H138,2)</f>
        <v>0</v>
      </c>
      <c r="BL138" s="17" t="s">
        <v>126</v>
      </c>
      <c r="BM138" s="197" t="s">
        <v>216</v>
      </c>
    </row>
    <row r="139" spans="1:65" s="2" customFormat="1" ht="39">
      <c r="A139" s="35"/>
      <c r="B139" s="36"/>
      <c r="C139" s="37"/>
      <c r="D139" s="199" t="s">
        <v>129</v>
      </c>
      <c r="E139" s="37"/>
      <c r="F139" s="200" t="s">
        <v>217</v>
      </c>
      <c r="G139" s="37"/>
      <c r="H139" s="37"/>
      <c r="I139" s="104"/>
      <c r="J139" s="37"/>
      <c r="K139" s="37"/>
      <c r="L139" s="40"/>
      <c r="M139" s="201"/>
      <c r="N139" s="202"/>
      <c r="O139" s="65"/>
      <c r="P139" s="65"/>
      <c r="Q139" s="65"/>
      <c r="R139" s="65"/>
      <c r="S139" s="65"/>
      <c r="T139" s="66"/>
      <c r="U139" s="35"/>
      <c r="V139" s="35"/>
      <c r="W139" s="35"/>
      <c r="X139" s="35"/>
      <c r="Y139" s="35"/>
      <c r="Z139" s="35"/>
      <c r="AA139" s="35"/>
      <c r="AB139" s="35"/>
      <c r="AC139" s="35"/>
      <c r="AD139" s="35"/>
      <c r="AE139" s="35"/>
      <c r="AT139" s="17" t="s">
        <v>129</v>
      </c>
      <c r="AU139" s="17" t="s">
        <v>127</v>
      </c>
    </row>
    <row r="140" spans="1:65" s="13" customFormat="1" ht="11.25">
      <c r="B140" s="203"/>
      <c r="C140" s="204"/>
      <c r="D140" s="199" t="s">
        <v>131</v>
      </c>
      <c r="E140" s="205" t="s">
        <v>43</v>
      </c>
      <c r="F140" s="206" t="s">
        <v>132</v>
      </c>
      <c r="G140" s="204"/>
      <c r="H140" s="207">
        <v>2</v>
      </c>
      <c r="I140" s="208"/>
      <c r="J140" s="204"/>
      <c r="K140" s="204"/>
      <c r="L140" s="209"/>
      <c r="M140" s="210"/>
      <c r="N140" s="211"/>
      <c r="O140" s="211"/>
      <c r="P140" s="211"/>
      <c r="Q140" s="211"/>
      <c r="R140" s="211"/>
      <c r="S140" s="211"/>
      <c r="T140" s="212"/>
      <c r="AT140" s="213" t="s">
        <v>131</v>
      </c>
      <c r="AU140" s="213" t="s">
        <v>127</v>
      </c>
      <c r="AV140" s="13" t="s">
        <v>127</v>
      </c>
      <c r="AW140" s="13" t="s">
        <v>39</v>
      </c>
      <c r="AX140" s="13" t="s">
        <v>80</v>
      </c>
      <c r="AY140" s="213" t="s">
        <v>119</v>
      </c>
    </row>
    <row r="141" spans="1:65" s="2" customFormat="1" ht="21.75" customHeight="1">
      <c r="A141" s="35"/>
      <c r="B141" s="36"/>
      <c r="C141" s="186" t="s">
        <v>8</v>
      </c>
      <c r="D141" s="186" t="s">
        <v>121</v>
      </c>
      <c r="E141" s="187" t="s">
        <v>218</v>
      </c>
      <c r="F141" s="188" t="s">
        <v>219</v>
      </c>
      <c r="G141" s="189" t="s">
        <v>124</v>
      </c>
      <c r="H141" s="190">
        <v>2</v>
      </c>
      <c r="I141" s="191"/>
      <c r="J141" s="192">
        <f>ROUND(I141*H141,2)</f>
        <v>0</v>
      </c>
      <c r="K141" s="188" t="s">
        <v>125</v>
      </c>
      <c r="L141" s="40"/>
      <c r="M141" s="193" t="s">
        <v>43</v>
      </c>
      <c r="N141" s="194" t="s">
        <v>52</v>
      </c>
      <c r="O141" s="65"/>
      <c r="P141" s="195">
        <f>O141*H141</f>
        <v>0</v>
      </c>
      <c r="Q141" s="195">
        <v>0</v>
      </c>
      <c r="R141" s="195">
        <f>Q141*H141</f>
        <v>0</v>
      </c>
      <c r="S141" s="195">
        <v>0</v>
      </c>
      <c r="T141" s="196">
        <f>S141*H141</f>
        <v>0</v>
      </c>
      <c r="U141" s="35"/>
      <c r="V141" s="35"/>
      <c r="W141" s="35"/>
      <c r="X141" s="35"/>
      <c r="Y141" s="35"/>
      <c r="Z141" s="35"/>
      <c r="AA141" s="35"/>
      <c r="AB141" s="35"/>
      <c r="AC141" s="35"/>
      <c r="AD141" s="35"/>
      <c r="AE141" s="35"/>
      <c r="AR141" s="197" t="s">
        <v>126</v>
      </c>
      <c r="AT141" s="197" t="s">
        <v>121</v>
      </c>
      <c r="AU141" s="197" t="s">
        <v>127</v>
      </c>
      <c r="AY141" s="17" t="s">
        <v>119</v>
      </c>
      <c r="BE141" s="198">
        <f>IF(N141="základní",J141,0)</f>
        <v>0</v>
      </c>
      <c r="BF141" s="198">
        <f>IF(N141="snížená",J141,0)</f>
        <v>0</v>
      </c>
      <c r="BG141" s="198">
        <f>IF(N141="zákl. přenesená",J141,0)</f>
        <v>0</v>
      </c>
      <c r="BH141" s="198">
        <f>IF(N141="sníž. přenesená",J141,0)</f>
        <v>0</v>
      </c>
      <c r="BI141" s="198">
        <f>IF(N141="nulová",J141,0)</f>
        <v>0</v>
      </c>
      <c r="BJ141" s="17" t="s">
        <v>127</v>
      </c>
      <c r="BK141" s="198">
        <f>ROUND(I141*H141,2)</f>
        <v>0</v>
      </c>
      <c r="BL141" s="17" t="s">
        <v>126</v>
      </c>
      <c r="BM141" s="197" t="s">
        <v>220</v>
      </c>
    </row>
    <row r="142" spans="1:65" s="2" customFormat="1" ht="39">
      <c r="A142" s="35"/>
      <c r="B142" s="36"/>
      <c r="C142" s="37"/>
      <c r="D142" s="199" t="s">
        <v>129</v>
      </c>
      <c r="E142" s="37"/>
      <c r="F142" s="200" t="s">
        <v>217</v>
      </c>
      <c r="G142" s="37"/>
      <c r="H142" s="37"/>
      <c r="I142" s="104"/>
      <c r="J142" s="37"/>
      <c r="K142" s="37"/>
      <c r="L142" s="40"/>
      <c r="M142" s="201"/>
      <c r="N142" s="202"/>
      <c r="O142" s="65"/>
      <c r="P142" s="65"/>
      <c r="Q142" s="65"/>
      <c r="R142" s="65"/>
      <c r="S142" s="65"/>
      <c r="T142" s="66"/>
      <c r="U142" s="35"/>
      <c r="V142" s="35"/>
      <c r="W142" s="35"/>
      <c r="X142" s="35"/>
      <c r="Y142" s="35"/>
      <c r="Z142" s="35"/>
      <c r="AA142" s="35"/>
      <c r="AB142" s="35"/>
      <c r="AC142" s="35"/>
      <c r="AD142" s="35"/>
      <c r="AE142" s="35"/>
      <c r="AT142" s="17" t="s">
        <v>129</v>
      </c>
      <c r="AU142" s="17" t="s">
        <v>127</v>
      </c>
    </row>
    <row r="143" spans="1:65" s="13" customFormat="1" ht="11.25">
      <c r="B143" s="203"/>
      <c r="C143" s="204"/>
      <c r="D143" s="199" t="s">
        <v>131</v>
      </c>
      <c r="E143" s="205" t="s">
        <v>43</v>
      </c>
      <c r="F143" s="206" t="s">
        <v>132</v>
      </c>
      <c r="G143" s="204"/>
      <c r="H143" s="207">
        <v>2</v>
      </c>
      <c r="I143" s="208"/>
      <c r="J143" s="204"/>
      <c r="K143" s="204"/>
      <c r="L143" s="209"/>
      <c r="M143" s="210"/>
      <c r="N143" s="211"/>
      <c r="O143" s="211"/>
      <c r="P143" s="211"/>
      <c r="Q143" s="211"/>
      <c r="R143" s="211"/>
      <c r="S143" s="211"/>
      <c r="T143" s="212"/>
      <c r="AT143" s="213" t="s">
        <v>131</v>
      </c>
      <c r="AU143" s="213" t="s">
        <v>127</v>
      </c>
      <c r="AV143" s="13" t="s">
        <v>127</v>
      </c>
      <c r="AW143" s="13" t="s">
        <v>39</v>
      </c>
      <c r="AX143" s="13" t="s">
        <v>80</v>
      </c>
      <c r="AY143" s="213" t="s">
        <v>119</v>
      </c>
    </row>
    <row r="144" spans="1:65" s="2" customFormat="1" ht="21.75" customHeight="1">
      <c r="A144" s="35"/>
      <c r="B144" s="36"/>
      <c r="C144" s="186" t="s">
        <v>221</v>
      </c>
      <c r="D144" s="186" t="s">
        <v>121</v>
      </c>
      <c r="E144" s="187" t="s">
        <v>222</v>
      </c>
      <c r="F144" s="188" t="s">
        <v>223</v>
      </c>
      <c r="G144" s="189" t="s">
        <v>124</v>
      </c>
      <c r="H144" s="190">
        <v>22</v>
      </c>
      <c r="I144" s="191"/>
      <c r="J144" s="192">
        <f>ROUND(I144*H144,2)</f>
        <v>0</v>
      </c>
      <c r="K144" s="188" t="s">
        <v>125</v>
      </c>
      <c r="L144" s="40"/>
      <c r="M144" s="193" t="s">
        <v>43</v>
      </c>
      <c r="N144" s="194" t="s">
        <v>52</v>
      </c>
      <c r="O144" s="65"/>
      <c r="P144" s="195">
        <f>O144*H144</f>
        <v>0</v>
      </c>
      <c r="Q144" s="195">
        <v>0</v>
      </c>
      <c r="R144" s="195">
        <f>Q144*H144</f>
        <v>0</v>
      </c>
      <c r="S144" s="195">
        <v>0</v>
      </c>
      <c r="T144" s="196">
        <f>S144*H144</f>
        <v>0</v>
      </c>
      <c r="U144" s="35"/>
      <c r="V144" s="35"/>
      <c r="W144" s="35"/>
      <c r="X144" s="35"/>
      <c r="Y144" s="35"/>
      <c r="Z144" s="35"/>
      <c r="AA144" s="35"/>
      <c r="AB144" s="35"/>
      <c r="AC144" s="35"/>
      <c r="AD144" s="35"/>
      <c r="AE144" s="35"/>
      <c r="AR144" s="197" t="s">
        <v>126</v>
      </c>
      <c r="AT144" s="197" t="s">
        <v>121</v>
      </c>
      <c r="AU144" s="197" t="s">
        <v>127</v>
      </c>
      <c r="AY144" s="17" t="s">
        <v>119</v>
      </c>
      <c r="BE144" s="198">
        <f>IF(N144="základní",J144,0)</f>
        <v>0</v>
      </c>
      <c r="BF144" s="198">
        <f>IF(N144="snížená",J144,0)</f>
        <v>0</v>
      </c>
      <c r="BG144" s="198">
        <f>IF(N144="zákl. přenesená",J144,0)</f>
        <v>0</v>
      </c>
      <c r="BH144" s="198">
        <f>IF(N144="sníž. přenesená",J144,0)</f>
        <v>0</v>
      </c>
      <c r="BI144" s="198">
        <f>IF(N144="nulová",J144,0)</f>
        <v>0</v>
      </c>
      <c r="BJ144" s="17" t="s">
        <v>127</v>
      </c>
      <c r="BK144" s="198">
        <f>ROUND(I144*H144,2)</f>
        <v>0</v>
      </c>
      <c r="BL144" s="17" t="s">
        <v>126</v>
      </c>
      <c r="BM144" s="197" t="s">
        <v>224</v>
      </c>
    </row>
    <row r="145" spans="1:65" s="2" customFormat="1" ht="39">
      <c r="A145" s="35"/>
      <c r="B145" s="36"/>
      <c r="C145" s="37"/>
      <c r="D145" s="199" t="s">
        <v>129</v>
      </c>
      <c r="E145" s="37"/>
      <c r="F145" s="200" t="s">
        <v>217</v>
      </c>
      <c r="G145" s="37"/>
      <c r="H145" s="37"/>
      <c r="I145" s="104"/>
      <c r="J145" s="37"/>
      <c r="K145" s="37"/>
      <c r="L145" s="40"/>
      <c r="M145" s="201"/>
      <c r="N145" s="202"/>
      <c r="O145" s="65"/>
      <c r="P145" s="65"/>
      <c r="Q145" s="65"/>
      <c r="R145" s="65"/>
      <c r="S145" s="65"/>
      <c r="T145" s="66"/>
      <c r="U145" s="35"/>
      <c r="V145" s="35"/>
      <c r="W145" s="35"/>
      <c r="X145" s="35"/>
      <c r="Y145" s="35"/>
      <c r="Z145" s="35"/>
      <c r="AA145" s="35"/>
      <c r="AB145" s="35"/>
      <c r="AC145" s="35"/>
      <c r="AD145" s="35"/>
      <c r="AE145" s="35"/>
      <c r="AT145" s="17" t="s">
        <v>129</v>
      </c>
      <c r="AU145" s="17" t="s">
        <v>127</v>
      </c>
    </row>
    <row r="146" spans="1:65" s="2" customFormat="1" ht="19.5">
      <c r="A146" s="35"/>
      <c r="B146" s="36"/>
      <c r="C146" s="37"/>
      <c r="D146" s="199" t="s">
        <v>225</v>
      </c>
      <c r="E146" s="37"/>
      <c r="F146" s="200" t="s">
        <v>226</v>
      </c>
      <c r="G146" s="37"/>
      <c r="H146" s="37"/>
      <c r="I146" s="104"/>
      <c r="J146" s="37"/>
      <c r="K146" s="37"/>
      <c r="L146" s="40"/>
      <c r="M146" s="201"/>
      <c r="N146" s="202"/>
      <c r="O146" s="65"/>
      <c r="P146" s="65"/>
      <c r="Q146" s="65"/>
      <c r="R146" s="65"/>
      <c r="S146" s="65"/>
      <c r="T146" s="66"/>
      <c r="U146" s="35"/>
      <c r="V146" s="35"/>
      <c r="W146" s="35"/>
      <c r="X146" s="35"/>
      <c r="Y146" s="35"/>
      <c r="Z146" s="35"/>
      <c r="AA146" s="35"/>
      <c r="AB146" s="35"/>
      <c r="AC146" s="35"/>
      <c r="AD146" s="35"/>
      <c r="AE146" s="35"/>
      <c r="AT146" s="17" t="s">
        <v>225</v>
      </c>
      <c r="AU146" s="17" t="s">
        <v>127</v>
      </c>
    </row>
    <row r="147" spans="1:65" s="13" customFormat="1" ht="11.25">
      <c r="B147" s="203"/>
      <c r="C147" s="204"/>
      <c r="D147" s="199" t="s">
        <v>131</v>
      </c>
      <c r="E147" s="204"/>
      <c r="F147" s="206" t="s">
        <v>227</v>
      </c>
      <c r="G147" s="204"/>
      <c r="H147" s="207">
        <v>22</v>
      </c>
      <c r="I147" s="208"/>
      <c r="J147" s="204"/>
      <c r="K147" s="204"/>
      <c r="L147" s="209"/>
      <c r="M147" s="210"/>
      <c r="N147" s="211"/>
      <c r="O147" s="211"/>
      <c r="P147" s="211"/>
      <c r="Q147" s="211"/>
      <c r="R147" s="211"/>
      <c r="S147" s="211"/>
      <c r="T147" s="212"/>
      <c r="AT147" s="213" t="s">
        <v>131</v>
      </c>
      <c r="AU147" s="213" t="s">
        <v>127</v>
      </c>
      <c r="AV147" s="13" t="s">
        <v>127</v>
      </c>
      <c r="AW147" s="13" t="s">
        <v>4</v>
      </c>
      <c r="AX147" s="13" t="s">
        <v>85</v>
      </c>
      <c r="AY147" s="213" t="s">
        <v>119</v>
      </c>
    </row>
    <row r="148" spans="1:65" s="2" customFormat="1" ht="21.75" customHeight="1">
      <c r="A148" s="35"/>
      <c r="B148" s="36"/>
      <c r="C148" s="186" t="s">
        <v>228</v>
      </c>
      <c r="D148" s="186" t="s">
        <v>121</v>
      </c>
      <c r="E148" s="187" t="s">
        <v>229</v>
      </c>
      <c r="F148" s="188" t="s">
        <v>230</v>
      </c>
      <c r="G148" s="189" t="s">
        <v>124</v>
      </c>
      <c r="H148" s="190">
        <v>22</v>
      </c>
      <c r="I148" s="191"/>
      <c r="J148" s="192">
        <f>ROUND(I148*H148,2)</f>
        <v>0</v>
      </c>
      <c r="K148" s="188" t="s">
        <v>125</v>
      </c>
      <c r="L148" s="40"/>
      <c r="M148" s="193" t="s">
        <v>43</v>
      </c>
      <c r="N148" s="194" t="s">
        <v>52</v>
      </c>
      <c r="O148" s="65"/>
      <c r="P148" s="195">
        <f>O148*H148</f>
        <v>0</v>
      </c>
      <c r="Q148" s="195">
        <v>0</v>
      </c>
      <c r="R148" s="195">
        <f>Q148*H148</f>
        <v>0</v>
      </c>
      <c r="S148" s="195">
        <v>0</v>
      </c>
      <c r="T148" s="196">
        <f>S148*H148</f>
        <v>0</v>
      </c>
      <c r="U148" s="35"/>
      <c r="V148" s="35"/>
      <c r="W148" s="35"/>
      <c r="X148" s="35"/>
      <c r="Y148" s="35"/>
      <c r="Z148" s="35"/>
      <c r="AA148" s="35"/>
      <c r="AB148" s="35"/>
      <c r="AC148" s="35"/>
      <c r="AD148" s="35"/>
      <c r="AE148" s="35"/>
      <c r="AR148" s="197" t="s">
        <v>126</v>
      </c>
      <c r="AT148" s="197" t="s">
        <v>121</v>
      </c>
      <c r="AU148" s="197" t="s">
        <v>127</v>
      </c>
      <c r="AY148" s="17" t="s">
        <v>119</v>
      </c>
      <c r="BE148" s="198">
        <f>IF(N148="základní",J148,0)</f>
        <v>0</v>
      </c>
      <c r="BF148" s="198">
        <f>IF(N148="snížená",J148,0)</f>
        <v>0</v>
      </c>
      <c r="BG148" s="198">
        <f>IF(N148="zákl. přenesená",J148,0)</f>
        <v>0</v>
      </c>
      <c r="BH148" s="198">
        <f>IF(N148="sníž. přenesená",J148,0)</f>
        <v>0</v>
      </c>
      <c r="BI148" s="198">
        <f>IF(N148="nulová",J148,0)</f>
        <v>0</v>
      </c>
      <c r="BJ148" s="17" t="s">
        <v>127</v>
      </c>
      <c r="BK148" s="198">
        <f>ROUND(I148*H148,2)</f>
        <v>0</v>
      </c>
      <c r="BL148" s="17" t="s">
        <v>126</v>
      </c>
      <c r="BM148" s="197" t="s">
        <v>231</v>
      </c>
    </row>
    <row r="149" spans="1:65" s="2" customFormat="1" ht="39">
      <c r="A149" s="35"/>
      <c r="B149" s="36"/>
      <c r="C149" s="37"/>
      <c r="D149" s="199" t="s">
        <v>129</v>
      </c>
      <c r="E149" s="37"/>
      <c r="F149" s="200" t="s">
        <v>217</v>
      </c>
      <c r="G149" s="37"/>
      <c r="H149" s="37"/>
      <c r="I149" s="104"/>
      <c r="J149" s="37"/>
      <c r="K149" s="37"/>
      <c r="L149" s="40"/>
      <c r="M149" s="201"/>
      <c r="N149" s="202"/>
      <c r="O149" s="65"/>
      <c r="P149" s="65"/>
      <c r="Q149" s="65"/>
      <c r="R149" s="65"/>
      <c r="S149" s="65"/>
      <c r="T149" s="66"/>
      <c r="U149" s="35"/>
      <c r="V149" s="35"/>
      <c r="W149" s="35"/>
      <c r="X149" s="35"/>
      <c r="Y149" s="35"/>
      <c r="Z149" s="35"/>
      <c r="AA149" s="35"/>
      <c r="AB149" s="35"/>
      <c r="AC149" s="35"/>
      <c r="AD149" s="35"/>
      <c r="AE149" s="35"/>
      <c r="AT149" s="17" t="s">
        <v>129</v>
      </c>
      <c r="AU149" s="17" t="s">
        <v>127</v>
      </c>
    </row>
    <row r="150" spans="1:65" s="2" customFormat="1" ht="19.5">
      <c r="A150" s="35"/>
      <c r="B150" s="36"/>
      <c r="C150" s="37"/>
      <c r="D150" s="199" t="s">
        <v>225</v>
      </c>
      <c r="E150" s="37"/>
      <c r="F150" s="200" t="s">
        <v>226</v>
      </c>
      <c r="G150" s="37"/>
      <c r="H150" s="37"/>
      <c r="I150" s="104"/>
      <c r="J150" s="37"/>
      <c r="K150" s="37"/>
      <c r="L150" s="40"/>
      <c r="M150" s="201"/>
      <c r="N150" s="202"/>
      <c r="O150" s="65"/>
      <c r="P150" s="65"/>
      <c r="Q150" s="65"/>
      <c r="R150" s="65"/>
      <c r="S150" s="65"/>
      <c r="T150" s="66"/>
      <c r="U150" s="35"/>
      <c r="V150" s="35"/>
      <c r="W150" s="35"/>
      <c r="X150" s="35"/>
      <c r="Y150" s="35"/>
      <c r="Z150" s="35"/>
      <c r="AA150" s="35"/>
      <c r="AB150" s="35"/>
      <c r="AC150" s="35"/>
      <c r="AD150" s="35"/>
      <c r="AE150" s="35"/>
      <c r="AT150" s="17" t="s">
        <v>225</v>
      </c>
      <c r="AU150" s="17" t="s">
        <v>127</v>
      </c>
    </row>
    <row r="151" spans="1:65" s="13" customFormat="1" ht="11.25">
      <c r="B151" s="203"/>
      <c r="C151" s="204"/>
      <c r="D151" s="199" t="s">
        <v>131</v>
      </c>
      <c r="E151" s="204"/>
      <c r="F151" s="206" t="s">
        <v>227</v>
      </c>
      <c r="G151" s="204"/>
      <c r="H151" s="207">
        <v>22</v>
      </c>
      <c r="I151" s="208"/>
      <c r="J151" s="204"/>
      <c r="K151" s="204"/>
      <c r="L151" s="209"/>
      <c r="M151" s="210"/>
      <c r="N151" s="211"/>
      <c r="O151" s="211"/>
      <c r="P151" s="211"/>
      <c r="Q151" s="211"/>
      <c r="R151" s="211"/>
      <c r="S151" s="211"/>
      <c r="T151" s="212"/>
      <c r="AT151" s="213" t="s">
        <v>131</v>
      </c>
      <c r="AU151" s="213" t="s">
        <v>127</v>
      </c>
      <c r="AV151" s="13" t="s">
        <v>127</v>
      </c>
      <c r="AW151" s="13" t="s">
        <v>4</v>
      </c>
      <c r="AX151" s="13" t="s">
        <v>85</v>
      </c>
      <c r="AY151" s="213" t="s">
        <v>119</v>
      </c>
    </row>
    <row r="152" spans="1:65" s="2" customFormat="1" ht="33" customHeight="1">
      <c r="A152" s="35"/>
      <c r="B152" s="36"/>
      <c r="C152" s="186" t="s">
        <v>232</v>
      </c>
      <c r="D152" s="186" t="s">
        <v>121</v>
      </c>
      <c r="E152" s="187" t="s">
        <v>233</v>
      </c>
      <c r="F152" s="188" t="s">
        <v>234</v>
      </c>
      <c r="G152" s="189" t="s">
        <v>151</v>
      </c>
      <c r="H152" s="190">
        <v>2882.7669999999998</v>
      </c>
      <c r="I152" s="191"/>
      <c r="J152" s="192">
        <f>ROUND(I152*H152,2)</f>
        <v>0</v>
      </c>
      <c r="K152" s="188" t="s">
        <v>125</v>
      </c>
      <c r="L152" s="40"/>
      <c r="M152" s="193" t="s">
        <v>43</v>
      </c>
      <c r="N152" s="194" t="s">
        <v>52</v>
      </c>
      <c r="O152" s="65"/>
      <c r="P152" s="195">
        <f>O152*H152</f>
        <v>0</v>
      </c>
      <c r="Q152" s="195">
        <v>0</v>
      </c>
      <c r="R152" s="195">
        <f>Q152*H152</f>
        <v>0</v>
      </c>
      <c r="S152" s="195">
        <v>0</v>
      </c>
      <c r="T152" s="196">
        <f>S152*H152</f>
        <v>0</v>
      </c>
      <c r="U152" s="35"/>
      <c r="V152" s="35"/>
      <c r="W152" s="35"/>
      <c r="X152" s="35"/>
      <c r="Y152" s="35"/>
      <c r="Z152" s="35"/>
      <c r="AA152" s="35"/>
      <c r="AB152" s="35"/>
      <c r="AC152" s="35"/>
      <c r="AD152" s="35"/>
      <c r="AE152" s="35"/>
      <c r="AR152" s="197" t="s">
        <v>126</v>
      </c>
      <c r="AT152" s="197" t="s">
        <v>121</v>
      </c>
      <c r="AU152" s="197" t="s">
        <v>127</v>
      </c>
      <c r="AY152" s="17" t="s">
        <v>119</v>
      </c>
      <c r="BE152" s="198">
        <f>IF(N152="základní",J152,0)</f>
        <v>0</v>
      </c>
      <c r="BF152" s="198">
        <f>IF(N152="snížená",J152,0)</f>
        <v>0</v>
      </c>
      <c r="BG152" s="198">
        <f>IF(N152="zákl. přenesená",J152,0)</f>
        <v>0</v>
      </c>
      <c r="BH152" s="198">
        <f>IF(N152="sníž. přenesená",J152,0)</f>
        <v>0</v>
      </c>
      <c r="BI152" s="198">
        <f>IF(N152="nulová",J152,0)</f>
        <v>0</v>
      </c>
      <c r="BJ152" s="17" t="s">
        <v>127</v>
      </c>
      <c r="BK152" s="198">
        <f>ROUND(I152*H152,2)</f>
        <v>0</v>
      </c>
      <c r="BL152" s="17" t="s">
        <v>126</v>
      </c>
      <c r="BM152" s="197" t="s">
        <v>235</v>
      </c>
    </row>
    <row r="153" spans="1:65" s="2" customFormat="1" ht="58.5">
      <c r="A153" s="35"/>
      <c r="B153" s="36"/>
      <c r="C153" s="37"/>
      <c r="D153" s="199" t="s">
        <v>129</v>
      </c>
      <c r="E153" s="37"/>
      <c r="F153" s="200" t="s">
        <v>236</v>
      </c>
      <c r="G153" s="37"/>
      <c r="H153" s="37"/>
      <c r="I153" s="104"/>
      <c r="J153" s="37"/>
      <c r="K153" s="37"/>
      <c r="L153" s="40"/>
      <c r="M153" s="201"/>
      <c r="N153" s="202"/>
      <c r="O153" s="65"/>
      <c r="P153" s="65"/>
      <c r="Q153" s="65"/>
      <c r="R153" s="65"/>
      <c r="S153" s="65"/>
      <c r="T153" s="66"/>
      <c r="U153" s="35"/>
      <c r="V153" s="35"/>
      <c r="W153" s="35"/>
      <c r="X153" s="35"/>
      <c r="Y153" s="35"/>
      <c r="Z153" s="35"/>
      <c r="AA153" s="35"/>
      <c r="AB153" s="35"/>
      <c r="AC153" s="35"/>
      <c r="AD153" s="35"/>
      <c r="AE153" s="35"/>
      <c r="AT153" s="17" t="s">
        <v>129</v>
      </c>
      <c r="AU153" s="17" t="s">
        <v>127</v>
      </c>
    </row>
    <row r="154" spans="1:65" s="13" customFormat="1" ht="11.25">
      <c r="B154" s="203"/>
      <c r="C154" s="204"/>
      <c r="D154" s="199" t="s">
        <v>131</v>
      </c>
      <c r="E154" s="205" t="s">
        <v>43</v>
      </c>
      <c r="F154" s="206" t="s">
        <v>237</v>
      </c>
      <c r="G154" s="204"/>
      <c r="H154" s="207">
        <v>1189.684</v>
      </c>
      <c r="I154" s="208"/>
      <c r="J154" s="204"/>
      <c r="K154" s="204"/>
      <c r="L154" s="209"/>
      <c r="M154" s="210"/>
      <c r="N154" s="211"/>
      <c r="O154" s="211"/>
      <c r="P154" s="211"/>
      <c r="Q154" s="211"/>
      <c r="R154" s="211"/>
      <c r="S154" s="211"/>
      <c r="T154" s="212"/>
      <c r="AT154" s="213" t="s">
        <v>131</v>
      </c>
      <c r="AU154" s="213" t="s">
        <v>127</v>
      </c>
      <c r="AV154" s="13" t="s">
        <v>127</v>
      </c>
      <c r="AW154" s="13" t="s">
        <v>39</v>
      </c>
      <c r="AX154" s="13" t="s">
        <v>80</v>
      </c>
      <c r="AY154" s="213" t="s">
        <v>119</v>
      </c>
    </row>
    <row r="155" spans="1:65" s="13" customFormat="1" ht="11.25">
      <c r="B155" s="203"/>
      <c r="C155" s="204"/>
      <c r="D155" s="199" t="s">
        <v>131</v>
      </c>
      <c r="E155" s="205" t="s">
        <v>43</v>
      </c>
      <c r="F155" s="206" t="s">
        <v>238</v>
      </c>
      <c r="G155" s="204"/>
      <c r="H155" s="207">
        <v>473.17500000000001</v>
      </c>
      <c r="I155" s="208"/>
      <c r="J155" s="204"/>
      <c r="K155" s="204"/>
      <c r="L155" s="209"/>
      <c r="M155" s="210"/>
      <c r="N155" s="211"/>
      <c r="O155" s="211"/>
      <c r="P155" s="211"/>
      <c r="Q155" s="211"/>
      <c r="R155" s="211"/>
      <c r="S155" s="211"/>
      <c r="T155" s="212"/>
      <c r="AT155" s="213" t="s">
        <v>131</v>
      </c>
      <c r="AU155" s="213" t="s">
        <v>127</v>
      </c>
      <c r="AV155" s="13" t="s">
        <v>127</v>
      </c>
      <c r="AW155" s="13" t="s">
        <v>39</v>
      </c>
      <c r="AX155" s="13" t="s">
        <v>80</v>
      </c>
      <c r="AY155" s="213" t="s">
        <v>119</v>
      </c>
    </row>
    <row r="156" spans="1:65" s="13" customFormat="1" ht="11.25">
      <c r="B156" s="203"/>
      <c r="C156" s="204"/>
      <c r="D156" s="199" t="s">
        <v>131</v>
      </c>
      <c r="E156" s="205" t="s">
        <v>43</v>
      </c>
      <c r="F156" s="206" t="s">
        <v>239</v>
      </c>
      <c r="G156" s="204"/>
      <c r="H156" s="207">
        <v>1219.9079999999999</v>
      </c>
      <c r="I156" s="208"/>
      <c r="J156" s="204"/>
      <c r="K156" s="204"/>
      <c r="L156" s="209"/>
      <c r="M156" s="210"/>
      <c r="N156" s="211"/>
      <c r="O156" s="211"/>
      <c r="P156" s="211"/>
      <c r="Q156" s="211"/>
      <c r="R156" s="211"/>
      <c r="S156" s="211"/>
      <c r="T156" s="212"/>
      <c r="AT156" s="213" t="s">
        <v>131</v>
      </c>
      <c r="AU156" s="213" t="s">
        <v>127</v>
      </c>
      <c r="AV156" s="13" t="s">
        <v>127</v>
      </c>
      <c r="AW156" s="13" t="s">
        <v>39</v>
      </c>
      <c r="AX156" s="13" t="s">
        <v>80</v>
      </c>
      <c r="AY156" s="213" t="s">
        <v>119</v>
      </c>
    </row>
    <row r="157" spans="1:65" s="2" customFormat="1" ht="33" customHeight="1">
      <c r="A157" s="35"/>
      <c r="B157" s="36"/>
      <c r="C157" s="186" t="s">
        <v>240</v>
      </c>
      <c r="D157" s="186" t="s">
        <v>121</v>
      </c>
      <c r="E157" s="187" t="s">
        <v>241</v>
      </c>
      <c r="F157" s="188" t="s">
        <v>242</v>
      </c>
      <c r="G157" s="189" t="s">
        <v>151</v>
      </c>
      <c r="H157" s="190">
        <v>165.86699999999999</v>
      </c>
      <c r="I157" s="191"/>
      <c r="J157" s="192">
        <f>ROUND(I157*H157,2)</f>
        <v>0</v>
      </c>
      <c r="K157" s="188" t="s">
        <v>125</v>
      </c>
      <c r="L157" s="40"/>
      <c r="M157" s="193" t="s">
        <v>43</v>
      </c>
      <c r="N157" s="194" t="s">
        <v>52</v>
      </c>
      <c r="O157" s="65"/>
      <c r="P157" s="195">
        <f>O157*H157</f>
        <v>0</v>
      </c>
      <c r="Q157" s="195">
        <v>0</v>
      </c>
      <c r="R157" s="195">
        <f>Q157*H157</f>
        <v>0</v>
      </c>
      <c r="S157" s="195">
        <v>0</v>
      </c>
      <c r="T157" s="196">
        <f>S157*H157</f>
        <v>0</v>
      </c>
      <c r="U157" s="35"/>
      <c r="V157" s="35"/>
      <c r="W157" s="35"/>
      <c r="X157" s="35"/>
      <c r="Y157" s="35"/>
      <c r="Z157" s="35"/>
      <c r="AA157" s="35"/>
      <c r="AB157" s="35"/>
      <c r="AC157" s="35"/>
      <c r="AD157" s="35"/>
      <c r="AE157" s="35"/>
      <c r="AR157" s="197" t="s">
        <v>126</v>
      </c>
      <c r="AT157" s="197" t="s">
        <v>121</v>
      </c>
      <c r="AU157" s="197" t="s">
        <v>127</v>
      </c>
      <c r="AY157" s="17" t="s">
        <v>119</v>
      </c>
      <c r="BE157" s="198">
        <f>IF(N157="základní",J157,0)</f>
        <v>0</v>
      </c>
      <c r="BF157" s="198">
        <f>IF(N157="snížená",J157,0)</f>
        <v>0</v>
      </c>
      <c r="BG157" s="198">
        <f>IF(N157="zákl. přenesená",J157,0)</f>
        <v>0</v>
      </c>
      <c r="BH157" s="198">
        <f>IF(N157="sníž. přenesená",J157,0)</f>
        <v>0</v>
      </c>
      <c r="BI157" s="198">
        <f>IF(N157="nulová",J157,0)</f>
        <v>0</v>
      </c>
      <c r="BJ157" s="17" t="s">
        <v>127</v>
      </c>
      <c r="BK157" s="198">
        <f>ROUND(I157*H157,2)</f>
        <v>0</v>
      </c>
      <c r="BL157" s="17" t="s">
        <v>126</v>
      </c>
      <c r="BM157" s="197" t="s">
        <v>243</v>
      </c>
    </row>
    <row r="158" spans="1:65" s="2" customFormat="1" ht="58.5">
      <c r="A158" s="35"/>
      <c r="B158" s="36"/>
      <c r="C158" s="37"/>
      <c r="D158" s="199" t="s">
        <v>129</v>
      </c>
      <c r="E158" s="37"/>
      <c r="F158" s="200" t="s">
        <v>236</v>
      </c>
      <c r="G158" s="37"/>
      <c r="H158" s="37"/>
      <c r="I158" s="104"/>
      <c r="J158" s="37"/>
      <c r="K158" s="37"/>
      <c r="L158" s="40"/>
      <c r="M158" s="201"/>
      <c r="N158" s="202"/>
      <c r="O158" s="65"/>
      <c r="P158" s="65"/>
      <c r="Q158" s="65"/>
      <c r="R158" s="65"/>
      <c r="S158" s="65"/>
      <c r="T158" s="66"/>
      <c r="U158" s="35"/>
      <c r="V158" s="35"/>
      <c r="W158" s="35"/>
      <c r="X158" s="35"/>
      <c r="Y158" s="35"/>
      <c r="Z158" s="35"/>
      <c r="AA158" s="35"/>
      <c r="AB158" s="35"/>
      <c r="AC158" s="35"/>
      <c r="AD158" s="35"/>
      <c r="AE158" s="35"/>
      <c r="AT158" s="17" t="s">
        <v>129</v>
      </c>
      <c r="AU158" s="17" t="s">
        <v>127</v>
      </c>
    </row>
    <row r="159" spans="1:65" s="14" customFormat="1" ht="11.25">
      <c r="B159" s="214"/>
      <c r="C159" s="215"/>
      <c r="D159" s="199" t="s">
        <v>131</v>
      </c>
      <c r="E159" s="216" t="s">
        <v>43</v>
      </c>
      <c r="F159" s="217" t="s">
        <v>244</v>
      </c>
      <c r="G159" s="215"/>
      <c r="H159" s="216" t="s">
        <v>43</v>
      </c>
      <c r="I159" s="218"/>
      <c r="J159" s="215"/>
      <c r="K159" s="215"/>
      <c r="L159" s="219"/>
      <c r="M159" s="220"/>
      <c r="N159" s="221"/>
      <c r="O159" s="221"/>
      <c r="P159" s="221"/>
      <c r="Q159" s="221"/>
      <c r="R159" s="221"/>
      <c r="S159" s="221"/>
      <c r="T159" s="222"/>
      <c r="AT159" s="223" t="s">
        <v>131</v>
      </c>
      <c r="AU159" s="223" t="s">
        <v>127</v>
      </c>
      <c r="AV159" s="14" t="s">
        <v>85</v>
      </c>
      <c r="AW159" s="14" t="s">
        <v>39</v>
      </c>
      <c r="AX159" s="14" t="s">
        <v>80</v>
      </c>
      <c r="AY159" s="223" t="s">
        <v>119</v>
      </c>
    </row>
    <row r="160" spans="1:65" s="13" customFormat="1" ht="11.25">
      <c r="B160" s="203"/>
      <c r="C160" s="204"/>
      <c r="D160" s="199" t="s">
        <v>131</v>
      </c>
      <c r="E160" s="205" t="s">
        <v>43</v>
      </c>
      <c r="F160" s="206" t="s">
        <v>245</v>
      </c>
      <c r="G160" s="204"/>
      <c r="H160" s="207">
        <v>14.711</v>
      </c>
      <c r="I160" s="208"/>
      <c r="J160" s="204"/>
      <c r="K160" s="204"/>
      <c r="L160" s="209"/>
      <c r="M160" s="210"/>
      <c r="N160" s="211"/>
      <c r="O160" s="211"/>
      <c r="P160" s="211"/>
      <c r="Q160" s="211"/>
      <c r="R160" s="211"/>
      <c r="S160" s="211"/>
      <c r="T160" s="212"/>
      <c r="AT160" s="213" t="s">
        <v>131</v>
      </c>
      <c r="AU160" s="213" t="s">
        <v>127</v>
      </c>
      <c r="AV160" s="13" t="s">
        <v>127</v>
      </c>
      <c r="AW160" s="13" t="s">
        <v>39</v>
      </c>
      <c r="AX160" s="13" t="s">
        <v>80</v>
      </c>
      <c r="AY160" s="213" t="s">
        <v>119</v>
      </c>
    </row>
    <row r="161" spans="1:65" s="13" customFormat="1" ht="11.25">
      <c r="B161" s="203"/>
      <c r="C161" s="204"/>
      <c r="D161" s="199" t="s">
        <v>131</v>
      </c>
      <c r="E161" s="205" t="s">
        <v>43</v>
      </c>
      <c r="F161" s="206" t="s">
        <v>246</v>
      </c>
      <c r="G161" s="204"/>
      <c r="H161" s="207">
        <v>56.52</v>
      </c>
      <c r="I161" s="208"/>
      <c r="J161" s="204"/>
      <c r="K161" s="204"/>
      <c r="L161" s="209"/>
      <c r="M161" s="210"/>
      <c r="N161" s="211"/>
      <c r="O161" s="211"/>
      <c r="P161" s="211"/>
      <c r="Q161" s="211"/>
      <c r="R161" s="211"/>
      <c r="S161" s="211"/>
      <c r="T161" s="212"/>
      <c r="AT161" s="213" t="s">
        <v>131</v>
      </c>
      <c r="AU161" s="213" t="s">
        <v>127</v>
      </c>
      <c r="AV161" s="13" t="s">
        <v>127</v>
      </c>
      <c r="AW161" s="13" t="s">
        <v>39</v>
      </c>
      <c r="AX161" s="13" t="s">
        <v>80</v>
      </c>
      <c r="AY161" s="213" t="s">
        <v>119</v>
      </c>
    </row>
    <row r="162" spans="1:65" s="13" customFormat="1" ht="11.25">
      <c r="B162" s="203"/>
      <c r="C162" s="204"/>
      <c r="D162" s="199" t="s">
        <v>131</v>
      </c>
      <c r="E162" s="205" t="s">
        <v>43</v>
      </c>
      <c r="F162" s="206" t="s">
        <v>247</v>
      </c>
      <c r="G162" s="204"/>
      <c r="H162" s="207">
        <v>3.456</v>
      </c>
      <c r="I162" s="208"/>
      <c r="J162" s="204"/>
      <c r="K162" s="204"/>
      <c r="L162" s="209"/>
      <c r="M162" s="210"/>
      <c r="N162" s="211"/>
      <c r="O162" s="211"/>
      <c r="P162" s="211"/>
      <c r="Q162" s="211"/>
      <c r="R162" s="211"/>
      <c r="S162" s="211"/>
      <c r="T162" s="212"/>
      <c r="AT162" s="213" t="s">
        <v>131</v>
      </c>
      <c r="AU162" s="213" t="s">
        <v>127</v>
      </c>
      <c r="AV162" s="13" t="s">
        <v>127</v>
      </c>
      <c r="AW162" s="13" t="s">
        <v>39</v>
      </c>
      <c r="AX162" s="13" t="s">
        <v>80</v>
      </c>
      <c r="AY162" s="213" t="s">
        <v>119</v>
      </c>
    </row>
    <row r="163" spans="1:65" s="13" customFormat="1" ht="11.25">
      <c r="B163" s="203"/>
      <c r="C163" s="204"/>
      <c r="D163" s="199" t="s">
        <v>131</v>
      </c>
      <c r="E163" s="205" t="s">
        <v>43</v>
      </c>
      <c r="F163" s="206" t="s">
        <v>248</v>
      </c>
      <c r="G163" s="204"/>
      <c r="H163" s="207">
        <v>50.652000000000001</v>
      </c>
      <c r="I163" s="208"/>
      <c r="J163" s="204"/>
      <c r="K163" s="204"/>
      <c r="L163" s="209"/>
      <c r="M163" s="210"/>
      <c r="N163" s="211"/>
      <c r="O163" s="211"/>
      <c r="P163" s="211"/>
      <c r="Q163" s="211"/>
      <c r="R163" s="211"/>
      <c r="S163" s="211"/>
      <c r="T163" s="212"/>
      <c r="AT163" s="213" t="s">
        <v>131</v>
      </c>
      <c r="AU163" s="213" t="s">
        <v>127</v>
      </c>
      <c r="AV163" s="13" t="s">
        <v>127</v>
      </c>
      <c r="AW163" s="13" t="s">
        <v>39</v>
      </c>
      <c r="AX163" s="13" t="s">
        <v>80</v>
      </c>
      <c r="AY163" s="213" t="s">
        <v>119</v>
      </c>
    </row>
    <row r="164" spans="1:65" s="13" customFormat="1" ht="11.25">
      <c r="B164" s="203"/>
      <c r="C164" s="204"/>
      <c r="D164" s="199" t="s">
        <v>131</v>
      </c>
      <c r="E164" s="205" t="s">
        <v>43</v>
      </c>
      <c r="F164" s="206" t="s">
        <v>249</v>
      </c>
      <c r="G164" s="204"/>
      <c r="H164" s="207">
        <v>19.940000000000001</v>
      </c>
      <c r="I164" s="208"/>
      <c r="J164" s="204"/>
      <c r="K164" s="204"/>
      <c r="L164" s="209"/>
      <c r="M164" s="210"/>
      <c r="N164" s="211"/>
      <c r="O164" s="211"/>
      <c r="P164" s="211"/>
      <c r="Q164" s="211"/>
      <c r="R164" s="211"/>
      <c r="S164" s="211"/>
      <c r="T164" s="212"/>
      <c r="AT164" s="213" t="s">
        <v>131</v>
      </c>
      <c r="AU164" s="213" t="s">
        <v>127</v>
      </c>
      <c r="AV164" s="13" t="s">
        <v>127</v>
      </c>
      <c r="AW164" s="13" t="s">
        <v>39</v>
      </c>
      <c r="AX164" s="13" t="s">
        <v>80</v>
      </c>
      <c r="AY164" s="213" t="s">
        <v>119</v>
      </c>
    </row>
    <row r="165" spans="1:65" s="13" customFormat="1" ht="11.25">
      <c r="B165" s="203"/>
      <c r="C165" s="204"/>
      <c r="D165" s="199" t="s">
        <v>131</v>
      </c>
      <c r="E165" s="205" t="s">
        <v>43</v>
      </c>
      <c r="F165" s="206" t="s">
        <v>250</v>
      </c>
      <c r="G165" s="204"/>
      <c r="H165" s="207">
        <v>20.588000000000001</v>
      </c>
      <c r="I165" s="208"/>
      <c r="J165" s="204"/>
      <c r="K165" s="204"/>
      <c r="L165" s="209"/>
      <c r="M165" s="210"/>
      <c r="N165" s="211"/>
      <c r="O165" s="211"/>
      <c r="P165" s="211"/>
      <c r="Q165" s="211"/>
      <c r="R165" s="211"/>
      <c r="S165" s="211"/>
      <c r="T165" s="212"/>
      <c r="AT165" s="213" t="s">
        <v>131</v>
      </c>
      <c r="AU165" s="213" t="s">
        <v>127</v>
      </c>
      <c r="AV165" s="13" t="s">
        <v>127</v>
      </c>
      <c r="AW165" s="13" t="s">
        <v>39</v>
      </c>
      <c r="AX165" s="13" t="s">
        <v>80</v>
      </c>
      <c r="AY165" s="213" t="s">
        <v>119</v>
      </c>
    </row>
    <row r="166" spans="1:65" s="2" customFormat="1" ht="33" customHeight="1">
      <c r="A166" s="35"/>
      <c r="B166" s="36"/>
      <c r="C166" s="186" t="s">
        <v>251</v>
      </c>
      <c r="D166" s="186" t="s">
        <v>121</v>
      </c>
      <c r="E166" s="187" t="s">
        <v>252</v>
      </c>
      <c r="F166" s="188" t="s">
        <v>253</v>
      </c>
      <c r="G166" s="189" t="s">
        <v>151</v>
      </c>
      <c r="H166" s="190">
        <v>331.73399999999998</v>
      </c>
      <c r="I166" s="191"/>
      <c r="J166" s="192">
        <f>ROUND(I166*H166,2)</f>
        <v>0</v>
      </c>
      <c r="K166" s="188" t="s">
        <v>125</v>
      </c>
      <c r="L166" s="40"/>
      <c r="M166" s="193" t="s">
        <v>43</v>
      </c>
      <c r="N166" s="194" t="s">
        <v>52</v>
      </c>
      <c r="O166" s="65"/>
      <c r="P166" s="195">
        <f>O166*H166</f>
        <v>0</v>
      </c>
      <c r="Q166" s="195">
        <v>0</v>
      </c>
      <c r="R166" s="195">
        <f>Q166*H166</f>
        <v>0</v>
      </c>
      <c r="S166" s="195">
        <v>0</v>
      </c>
      <c r="T166" s="196">
        <f>S166*H166</f>
        <v>0</v>
      </c>
      <c r="U166" s="35"/>
      <c r="V166" s="35"/>
      <c r="W166" s="35"/>
      <c r="X166" s="35"/>
      <c r="Y166" s="35"/>
      <c r="Z166" s="35"/>
      <c r="AA166" s="35"/>
      <c r="AB166" s="35"/>
      <c r="AC166" s="35"/>
      <c r="AD166" s="35"/>
      <c r="AE166" s="35"/>
      <c r="AR166" s="197" t="s">
        <v>126</v>
      </c>
      <c r="AT166" s="197" t="s">
        <v>121</v>
      </c>
      <c r="AU166" s="197" t="s">
        <v>127</v>
      </c>
      <c r="AY166" s="17" t="s">
        <v>119</v>
      </c>
      <c r="BE166" s="198">
        <f>IF(N166="základní",J166,0)</f>
        <v>0</v>
      </c>
      <c r="BF166" s="198">
        <f>IF(N166="snížená",J166,0)</f>
        <v>0</v>
      </c>
      <c r="BG166" s="198">
        <f>IF(N166="zákl. přenesená",J166,0)</f>
        <v>0</v>
      </c>
      <c r="BH166" s="198">
        <f>IF(N166="sníž. přenesená",J166,0)</f>
        <v>0</v>
      </c>
      <c r="BI166" s="198">
        <f>IF(N166="nulová",J166,0)</f>
        <v>0</v>
      </c>
      <c r="BJ166" s="17" t="s">
        <v>127</v>
      </c>
      <c r="BK166" s="198">
        <f>ROUND(I166*H166,2)</f>
        <v>0</v>
      </c>
      <c r="BL166" s="17" t="s">
        <v>126</v>
      </c>
      <c r="BM166" s="197" t="s">
        <v>254</v>
      </c>
    </row>
    <row r="167" spans="1:65" s="2" customFormat="1" ht="58.5">
      <c r="A167" s="35"/>
      <c r="B167" s="36"/>
      <c r="C167" s="37"/>
      <c r="D167" s="199" t="s">
        <v>129</v>
      </c>
      <c r="E167" s="37"/>
      <c r="F167" s="200" t="s">
        <v>236</v>
      </c>
      <c r="G167" s="37"/>
      <c r="H167" s="37"/>
      <c r="I167" s="104"/>
      <c r="J167" s="37"/>
      <c r="K167" s="37"/>
      <c r="L167" s="40"/>
      <c r="M167" s="201"/>
      <c r="N167" s="202"/>
      <c r="O167" s="65"/>
      <c r="P167" s="65"/>
      <c r="Q167" s="65"/>
      <c r="R167" s="65"/>
      <c r="S167" s="65"/>
      <c r="T167" s="66"/>
      <c r="U167" s="35"/>
      <c r="V167" s="35"/>
      <c r="W167" s="35"/>
      <c r="X167" s="35"/>
      <c r="Y167" s="35"/>
      <c r="Z167" s="35"/>
      <c r="AA167" s="35"/>
      <c r="AB167" s="35"/>
      <c r="AC167" s="35"/>
      <c r="AD167" s="35"/>
      <c r="AE167" s="35"/>
      <c r="AT167" s="17" t="s">
        <v>129</v>
      </c>
      <c r="AU167" s="17" t="s">
        <v>127</v>
      </c>
    </row>
    <row r="168" spans="1:65" s="2" customFormat="1" ht="19.5">
      <c r="A168" s="35"/>
      <c r="B168" s="36"/>
      <c r="C168" s="37"/>
      <c r="D168" s="199" t="s">
        <v>225</v>
      </c>
      <c r="E168" s="37"/>
      <c r="F168" s="200" t="s">
        <v>226</v>
      </c>
      <c r="G168" s="37"/>
      <c r="H168" s="37"/>
      <c r="I168" s="104"/>
      <c r="J168" s="37"/>
      <c r="K168" s="37"/>
      <c r="L168" s="40"/>
      <c r="M168" s="201"/>
      <c r="N168" s="202"/>
      <c r="O168" s="65"/>
      <c r="P168" s="65"/>
      <c r="Q168" s="65"/>
      <c r="R168" s="65"/>
      <c r="S168" s="65"/>
      <c r="T168" s="66"/>
      <c r="U168" s="35"/>
      <c r="V168" s="35"/>
      <c r="W168" s="35"/>
      <c r="X168" s="35"/>
      <c r="Y168" s="35"/>
      <c r="Z168" s="35"/>
      <c r="AA168" s="35"/>
      <c r="AB168" s="35"/>
      <c r="AC168" s="35"/>
      <c r="AD168" s="35"/>
      <c r="AE168" s="35"/>
      <c r="AT168" s="17" t="s">
        <v>225</v>
      </c>
      <c r="AU168" s="17" t="s">
        <v>127</v>
      </c>
    </row>
    <row r="169" spans="1:65" s="13" customFormat="1" ht="11.25">
      <c r="B169" s="203"/>
      <c r="C169" s="204"/>
      <c r="D169" s="199" t="s">
        <v>131</v>
      </c>
      <c r="E169" s="204"/>
      <c r="F169" s="206" t="s">
        <v>255</v>
      </c>
      <c r="G169" s="204"/>
      <c r="H169" s="207">
        <v>331.73399999999998</v>
      </c>
      <c r="I169" s="208"/>
      <c r="J169" s="204"/>
      <c r="K169" s="204"/>
      <c r="L169" s="209"/>
      <c r="M169" s="210"/>
      <c r="N169" s="211"/>
      <c r="O169" s="211"/>
      <c r="P169" s="211"/>
      <c r="Q169" s="211"/>
      <c r="R169" s="211"/>
      <c r="S169" s="211"/>
      <c r="T169" s="212"/>
      <c r="AT169" s="213" t="s">
        <v>131</v>
      </c>
      <c r="AU169" s="213" t="s">
        <v>127</v>
      </c>
      <c r="AV169" s="13" t="s">
        <v>127</v>
      </c>
      <c r="AW169" s="13" t="s">
        <v>4</v>
      </c>
      <c r="AX169" s="13" t="s">
        <v>85</v>
      </c>
      <c r="AY169" s="213" t="s">
        <v>119</v>
      </c>
    </row>
    <row r="170" spans="1:65" s="2" customFormat="1" ht="21.75" customHeight="1">
      <c r="A170" s="35"/>
      <c r="B170" s="36"/>
      <c r="C170" s="186" t="s">
        <v>7</v>
      </c>
      <c r="D170" s="186" t="s">
        <v>121</v>
      </c>
      <c r="E170" s="187" t="s">
        <v>256</v>
      </c>
      <c r="F170" s="188" t="s">
        <v>257</v>
      </c>
      <c r="G170" s="189" t="s">
        <v>151</v>
      </c>
      <c r="H170" s="190">
        <v>1662.8589999999999</v>
      </c>
      <c r="I170" s="191"/>
      <c r="J170" s="192">
        <f>ROUND(I170*H170,2)</f>
        <v>0</v>
      </c>
      <c r="K170" s="188" t="s">
        <v>125</v>
      </c>
      <c r="L170" s="40"/>
      <c r="M170" s="193" t="s">
        <v>43</v>
      </c>
      <c r="N170" s="194" t="s">
        <v>52</v>
      </c>
      <c r="O170" s="65"/>
      <c r="P170" s="195">
        <f>O170*H170</f>
        <v>0</v>
      </c>
      <c r="Q170" s="195">
        <v>0</v>
      </c>
      <c r="R170" s="195">
        <f>Q170*H170</f>
        <v>0</v>
      </c>
      <c r="S170" s="195">
        <v>0</v>
      </c>
      <c r="T170" s="196">
        <f>S170*H170</f>
        <v>0</v>
      </c>
      <c r="U170" s="35"/>
      <c r="V170" s="35"/>
      <c r="W170" s="35"/>
      <c r="X170" s="35"/>
      <c r="Y170" s="35"/>
      <c r="Z170" s="35"/>
      <c r="AA170" s="35"/>
      <c r="AB170" s="35"/>
      <c r="AC170" s="35"/>
      <c r="AD170" s="35"/>
      <c r="AE170" s="35"/>
      <c r="AR170" s="197" t="s">
        <v>126</v>
      </c>
      <c r="AT170" s="197" t="s">
        <v>121</v>
      </c>
      <c r="AU170" s="197" t="s">
        <v>127</v>
      </c>
      <c r="AY170" s="17" t="s">
        <v>119</v>
      </c>
      <c r="BE170" s="198">
        <f>IF(N170="základní",J170,0)</f>
        <v>0</v>
      </c>
      <c r="BF170" s="198">
        <f>IF(N170="snížená",J170,0)</f>
        <v>0</v>
      </c>
      <c r="BG170" s="198">
        <f>IF(N170="zákl. přenesená",J170,0)</f>
        <v>0</v>
      </c>
      <c r="BH170" s="198">
        <f>IF(N170="sníž. přenesená",J170,0)</f>
        <v>0</v>
      </c>
      <c r="BI170" s="198">
        <f>IF(N170="nulová",J170,0)</f>
        <v>0</v>
      </c>
      <c r="BJ170" s="17" t="s">
        <v>127</v>
      </c>
      <c r="BK170" s="198">
        <f>ROUND(I170*H170,2)</f>
        <v>0</v>
      </c>
      <c r="BL170" s="17" t="s">
        <v>126</v>
      </c>
      <c r="BM170" s="197" t="s">
        <v>258</v>
      </c>
    </row>
    <row r="171" spans="1:65" s="2" customFormat="1" ht="87.75">
      <c r="A171" s="35"/>
      <c r="B171" s="36"/>
      <c r="C171" s="37"/>
      <c r="D171" s="199" t="s">
        <v>129</v>
      </c>
      <c r="E171" s="37"/>
      <c r="F171" s="200" t="s">
        <v>259</v>
      </c>
      <c r="G171" s="37"/>
      <c r="H171" s="37"/>
      <c r="I171" s="104"/>
      <c r="J171" s="37"/>
      <c r="K171" s="37"/>
      <c r="L171" s="40"/>
      <c r="M171" s="201"/>
      <c r="N171" s="202"/>
      <c r="O171" s="65"/>
      <c r="P171" s="65"/>
      <c r="Q171" s="65"/>
      <c r="R171" s="65"/>
      <c r="S171" s="65"/>
      <c r="T171" s="66"/>
      <c r="U171" s="35"/>
      <c r="V171" s="35"/>
      <c r="W171" s="35"/>
      <c r="X171" s="35"/>
      <c r="Y171" s="35"/>
      <c r="Z171" s="35"/>
      <c r="AA171" s="35"/>
      <c r="AB171" s="35"/>
      <c r="AC171" s="35"/>
      <c r="AD171" s="35"/>
      <c r="AE171" s="35"/>
      <c r="AT171" s="17" t="s">
        <v>129</v>
      </c>
      <c r="AU171" s="17" t="s">
        <v>127</v>
      </c>
    </row>
    <row r="172" spans="1:65" s="13" customFormat="1" ht="11.25">
      <c r="B172" s="203"/>
      <c r="C172" s="204"/>
      <c r="D172" s="199" t="s">
        <v>131</v>
      </c>
      <c r="E172" s="205" t="s">
        <v>43</v>
      </c>
      <c r="F172" s="206" t="s">
        <v>260</v>
      </c>
      <c r="G172" s="204"/>
      <c r="H172" s="207">
        <v>1662.8589999999999</v>
      </c>
      <c r="I172" s="208"/>
      <c r="J172" s="204"/>
      <c r="K172" s="204"/>
      <c r="L172" s="209"/>
      <c r="M172" s="210"/>
      <c r="N172" s="211"/>
      <c r="O172" s="211"/>
      <c r="P172" s="211"/>
      <c r="Q172" s="211"/>
      <c r="R172" s="211"/>
      <c r="S172" s="211"/>
      <c r="T172" s="212"/>
      <c r="AT172" s="213" t="s">
        <v>131</v>
      </c>
      <c r="AU172" s="213" t="s">
        <v>127</v>
      </c>
      <c r="AV172" s="13" t="s">
        <v>127</v>
      </c>
      <c r="AW172" s="13" t="s">
        <v>39</v>
      </c>
      <c r="AX172" s="13" t="s">
        <v>80</v>
      </c>
      <c r="AY172" s="213" t="s">
        <v>119</v>
      </c>
    </row>
    <row r="173" spans="1:65" s="2" customFormat="1" ht="21.75" customHeight="1">
      <c r="A173" s="35"/>
      <c r="B173" s="36"/>
      <c r="C173" s="186" t="s">
        <v>261</v>
      </c>
      <c r="D173" s="186" t="s">
        <v>121</v>
      </c>
      <c r="E173" s="187" t="s">
        <v>262</v>
      </c>
      <c r="F173" s="188" t="s">
        <v>263</v>
      </c>
      <c r="G173" s="189" t="s">
        <v>264</v>
      </c>
      <c r="H173" s="190">
        <v>290.267</v>
      </c>
      <c r="I173" s="191"/>
      <c r="J173" s="192">
        <f>ROUND(I173*H173,2)</f>
        <v>0</v>
      </c>
      <c r="K173" s="188" t="s">
        <v>125</v>
      </c>
      <c r="L173" s="40"/>
      <c r="M173" s="193" t="s">
        <v>43</v>
      </c>
      <c r="N173" s="194" t="s">
        <v>52</v>
      </c>
      <c r="O173" s="65"/>
      <c r="P173" s="195">
        <f>O173*H173</f>
        <v>0</v>
      </c>
      <c r="Q173" s="195">
        <v>0</v>
      </c>
      <c r="R173" s="195">
        <f>Q173*H173</f>
        <v>0</v>
      </c>
      <c r="S173" s="195">
        <v>0</v>
      </c>
      <c r="T173" s="196">
        <f>S173*H173</f>
        <v>0</v>
      </c>
      <c r="U173" s="35"/>
      <c r="V173" s="35"/>
      <c r="W173" s="35"/>
      <c r="X173" s="35"/>
      <c r="Y173" s="35"/>
      <c r="Z173" s="35"/>
      <c r="AA173" s="35"/>
      <c r="AB173" s="35"/>
      <c r="AC173" s="35"/>
      <c r="AD173" s="35"/>
      <c r="AE173" s="35"/>
      <c r="AR173" s="197" t="s">
        <v>126</v>
      </c>
      <c r="AT173" s="197" t="s">
        <v>121</v>
      </c>
      <c r="AU173" s="197" t="s">
        <v>127</v>
      </c>
      <c r="AY173" s="17" t="s">
        <v>119</v>
      </c>
      <c r="BE173" s="198">
        <f>IF(N173="základní",J173,0)</f>
        <v>0</v>
      </c>
      <c r="BF173" s="198">
        <f>IF(N173="snížená",J173,0)</f>
        <v>0</v>
      </c>
      <c r="BG173" s="198">
        <f>IF(N173="zákl. přenesená",J173,0)</f>
        <v>0</v>
      </c>
      <c r="BH173" s="198">
        <f>IF(N173="sníž. přenesená",J173,0)</f>
        <v>0</v>
      </c>
      <c r="BI173" s="198">
        <f>IF(N173="nulová",J173,0)</f>
        <v>0</v>
      </c>
      <c r="BJ173" s="17" t="s">
        <v>127</v>
      </c>
      <c r="BK173" s="198">
        <f>ROUND(I173*H173,2)</f>
        <v>0</v>
      </c>
      <c r="BL173" s="17" t="s">
        <v>126</v>
      </c>
      <c r="BM173" s="197" t="s">
        <v>265</v>
      </c>
    </row>
    <row r="174" spans="1:65" s="13" customFormat="1" ht="11.25">
      <c r="B174" s="203"/>
      <c r="C174" s="204"/>
      <c r="D174" s="199" t="s">
        <v>131</v>
      </c>
      <c r="E174" s="205" t="s">
        <v>43</v>
      </c>
      <c r="F174" s="206" t="s">
        <v>266</v>
      </c>
      <c r="G174" s="204"/>
      <c r="H174" s="207">
        <v>165.86699999999999</v>
      </c>
      <c r="I174" s="208"/>
      <c r="J174" s="204"/>
      <c r="K174" s="204"/>
      <c r="L174" s="209"/>
      <c r="M174" s="210"/>
      <c r="N174" s="211"/>
      <c r="O174" s="211"/>
      <c r="P174" s="211"/>
      <c r="Q174" s="211"/>
      <c r="R174" s="211"/>
      <c r="S174" s="211"/>
      <c r="T174" s="212"/>
      <c r="AT174" s="213" t="s">
        <v>131</v>
      </c>
      <c r="AU174" s="213" t="s">
        <v>127</v>
      </c>
      <c r="AV174" s="13" t="s">
        <v>127</v>
      </c>
      <c r="AW174" s="13" t="s">
        <v>39</v>
      </c>
      <c r="AX174" s="13" t="s">
        <v>80</v>
      </c>
      <c r="AY174" s="213" t="s">
        <v>119</v>
      </c>
    </row>
    <row r="175" spans="1:65" s="13" customFormat="1" ht="11.25">
      <c r="B175" s="203"/>
      <c r="C175" s="204"/>
      <c r="D175" s="199" t="s">
        <v>131</v>
      </c>
      <c r="E175" s="204"/>
      <c r="F175" s="206" t="s">
        <v>267</v>
      </c>
      <c r="G175" s="204"/>
      <c r="H175" s="207">
        <v>290.267</v>
      </c>
      <c r="I175" s="208"/>
      <c r="J175" s="204"/>
      <c r="K175" s="204"/>
      <c r="L175" s="209"/>
      <c r="M175" s="210"/>
      <c r="N175" s="211"/>
      <c r="O175" s="211"/>
      <c r="P175" s="211"/>
      <c r="Q175" s="211"/>
      <c r="R175" s="211"/>
      <c r="S175" s="211"/>
      <c r="T175" s="212"/>
      <c r="AT175" s="213" t="s">
        <v>131</v>
      </c>
      <c r="AU175" s="213" t="s">
        <v>127</v>
      </c>
      <c r="AV175" s="13" t="s">
        <v>127</v>
      </c>
      <c r="AW175" s="13" t="s">
        <v>4</v>
      </c>
      <c r="AX175" s="13" t="s">
        <v>85</v>
      </c>
      <c r="AY175" s="213" t="s">
        <v>119</v>
      </c>
    </row>
    <row r="176" spans="1:65" s="2" customFormat="1" ht="21.75" customHeight="1">
      <c r="A176" s="35"/>
      <c r="B176" s="36"/>
      <c r="C176" s="186" t="s">
        <v>268</v>
      </c>
      <c r="D176" s="186" t="s">
        <v>121</v>
      </c>
      <c r="E176" s="187" t="s">
        <v>269</v>
      </c>
      <c r="F176" s="188" t="s">
        <v>270</v>
      </c>
      <c r="G176" s="189" t="s">
        <v>151</v>
      </c>
      <c r="H176" s="190">
        <v>192.19200000000001</v>
      </c>
      <c r="I176" s="191"/>
      <c r="J176" s="192">
        <f>ROUND(I176*H176,2)</f>
        <v>0</v>
      </c>
      <c r="K176" s="188" t="s">
        <v>125</v>
      </c>
      <c r="L176" s="40"/>
      <c r="M176" s="193" t="s">
        <v>43</v>
      </c>
      <c r="N176" s="194" t="s">
        <v>52</v>
      </c>
      <c r="O176" s="65"/>
      <c r="P176" s="195">
        <f>O176*H176</f>
        <v>0</v>
      </c>
      <c r="Q176" s="195">
        <v>0</v>
      </c>
      <c r="R176" s="195">
        <f>Q176*H176</f>
        <v>0</v>
      </c>
      <c r="S176" s="195">
        <v>0</v>
      </c>
      <c r="T176" s="196">
        <f>S176*H176</f>
        <v>0</v>
      </c>
      <c r="U176" s="35"/>
      <c r="V176" s="35"/>
      <c r="W176" s="35"/>
      <c r="X176" s="35"/>
      <c r="Y176" s="35"/>
      <c r="Z176" s="35"/>
      <c r="AA176" s="35"/>
      <c r="AB176" s="35"/>
      <c r="AC176" s="35"/>
      <c r="AD176" s="35"/>
      <c r="AE176" s="35"/>
      <c r="AR176" s="197" t="s">
        <v>126</v>
      </c>
      <c r="AT176" s="197" t="s">
        <v>121</v>
      </c>
      <c r="AU176" s="197" t="s">
        <v>127</v>
      </c>
      <c r="AY176" s="17" t="s">
        <v>119</v>
      </c>
      <c r="BE176" s="198">
        <f>IF(N176="základní",J176,0)</f>
        <v>0</v>
      </c>
      <c r="BF176" s="198">
        <f>IF(N176="snížená",J176,0)</f>
        <v>0</v>
      </c>
      <c r="BG176" s="198">
        <f>IF(N176="zákl. přenesená",J176,0)</f>
        <v>0</v>
      </c>
      <c r="BH176" s="198">
        <f>IF(N176="sníž. přenesená",J176,0)</f>
        <v>0</v>
      </c>
      <c r="BI176" s="198">
        <f>IF(N176="nulová",J176,0)</f>
        <v>0</v>
      </c>
      <c r="BJ176" s="17" t="s">
        <v>127</v>
      </c>
      <c r="BK176" s="198">
        <f>ROUND(I176*H176,2)</f>
        <v>0</v>
      </c>
      <c r="BL176" s="17" t="s">
        <v>126</v>
      </c>
      <c r="BM176" s="197" t="s">
        <v>271</v>
      </c>
    </row>
    <row r="177" spans="1:65" s="2" customFormat="1" ht="126.75">
      <c r="A177" s="35"/>
      <c r="B177" s="36"/>
      <c r="C177" s="37"/>
      <c r="D177" s="199" t="s">
        <v>129</v>
      </c>
      <c r="E177" s="37"/>
      <c r="F177" s="200" t="s">
        <v>272</v>
      </c>
      <c r="G177" s="37"/>
      <c r="H177" s="37"/>
      <c r="I177" s="104"/>
      <c r="J177" s="37"/>
      <c r="K177" s="37"/>
      <c r="L177" s="40"/>
      <c r="M177" s="201"/>
      <c r="N177" s="202"/>
      <c r="O177" s="65"/>
      <c r="P177" s="65"/>
      <c r="Q177" s="65"/>
      <c r="R177" s="65"/>
      <c r="S177" s="65"/>
      <c r="T177" s="66"/>
      <c r="U177" s="35"/>
      <c r="V177" s="35"/>
      <c r="W177" s="35"/>
      <c r="X177" s="35"/>
      <c r="Y177" s="35"/>
      <c r="Z177" s="35"/>
      <c r="AA177" s="35"/>
      <c r="AB177" s="35"/>
      <c r="AC177" s="35"/>
      <c r="AD177" s="35"/>
      <c r="AE177" s="35"/>
      <c r="AT177" s="17" t="s">
        <v>129</v>
      </c>
      <c r="AU177" s="17" t="s">
        <v>127</v>
      </c>
    </row>
    <row r="178" spans="1:65" s="13" customFormat="1" ht="11.25">
      <c r="B178" s="203"/>
      <c r="C178" s="204"/>
      <c r="D178" s="199" t="s">
        <v>131</v>
      </c>
      <c r="E178" s="205" t="s">
        <v>43</v>
      </c>
      <c r="F178" s="206" t="s">
        <v>273</v>
      </c>
      <c r="G178" s="204"/>
      <c r="H178" s="207">
        <v>192.19200000000001</v>
      </c>
      <c r="I178" s="208"/>
      <c r="J178" s="204"/>
      <c r="K178" s="204"/>
      <c r="L178" s="209"/>
      <c r="M178" s="210"/>
      <c r="N178" s="211"/>
      <c r="O178" s="211"/>
      <c r="P178" s="211"/>
      <c r="Q178" s="211"/>
      <c r="R178" s="211"/>
      <c r="S178" s="211"/>
      <c r="T178" s="212"/>
      <c r="AT178" s="213" t="s">
        <v>131</v>
      </c>
      <c r="AU178" s="213" t="s">
        <v>127</v>
      </c>
      <c r="AV178" s="13" t="s">
        <v>127</v>
      </c>
      <c r="AW178" s="13" t="s">
        <v>39</v>
      </c>
      <c r="AX178" s="13" t="s">
        <v>80</v>
      </c>
      <c r="AY178" s="213" t="s">
        <v>119</v>
      </c>
    </row>
    <row r="179" spans="1:65" s="2" customFormat="1" ht="21.75" customHeight="1">
      <c r="A179" s="35"/>
      <c r="B179" s="36"/>
      <c r="C179" s="186" t="s">
        <v>274</v>
      </c>
      <c r="D179" s="186" t="s">
        <v>121</v>
      </c>
      <c r="E179" s="187" t="s">
        <v>275</v>
      </c>
      <c r="F179" s="188" t="s">
        <v>276</v>
      </c>
      <c r="G179" s="189" t="s">
        <v>151</v>
      </c>
      <c r="H179" s="190">
        <v>1027.7159999999999</v>
      </c>
      <c r="I179" s="191"/>
      <c r="J179" s="192">
        <f>ROUND(I179*H179,2)</f>
        <v>0</v>
      </c>
      <c r="K179" s="188" t="s">
        <v>125</v>
      </c>
      <c r="L179" s="40"/>
      <c r="M179" s="193" t="s">
        <v>43</v>
      </c>
      <c r="N179" s="194" t="s">
        <v>52</v>
      </c>
      <c r="O179" s="65"/>
      <c r="P179" s="195">
        <f>O179*H179</f>
        <v>0</v>
      </c>
      <c r="Q179" s="195">
        <v>0</v>
      </c>
      <c r="R179" s="195">
        <f>Q179*H179</f>
        <v>0</v>
      </c>
      <c r="S179" s="195">
        <v>0</v>
      </c>
      <c r="T179" s="196">
        <f>S179*H179</f>
        <v>0</v>
      </c>
      <c r="U179" s="35"/>
      <c r="V179" s="35"/>
      <c r="W179" s="35"/>
      <c r="X179" s="35"/>
      <c r="Y179" s="35"/>
      <c r="Z179" s="35"/>
      <c r="AA179" s="35"/>
      <c r="AB179" s="35"/>
      <c r="AC179" s="35"/>
      <c r="AD179" s="35"/>
      <c r="AE179" s="35"/>
      <c r="AR179" s="197" t="s">
        <v>126</v>
      </c>
      <c r="AT179" s="197" t="s">
        <v>121</v>
      </c>
      <c r="AU179" s="197" t="s">
        <v>127</v>
      </c>
      <c r="AY179" s="17" t="s">
        <v>119</v>
      </c>
      <c r="BE179" s="198">
        <f>IF(N179="základní",J179,0)</f>
        <v>0</v>
      </c>
      <c r="BF179" s="198">
        <f>IF(N179="snížená",J179,0)</f>
        <v>0</v>
      </c>
      <c r="BG179" s="198">
        <f>IF(N179="zákl. přenesená",J179,0)</f>
        <v>0</v>
      </c>
      <c r="BH179" s="198">
        <f>IF(N179="sníž. přenesená",J179,0)</f>
        <v>0</v>
      </c>
      <c r="BI179" s="198">
        <f>IF(N179="nulová",J179,0)</f>
        <v>0</v>
      </c>
      <c r="BJ179" s="17" t="s">
        <v>127</v>
      </c>
      <c r="BK179" s="198">
        <f>ROUND(I179*H179,2)</f>
        <v>0</v>
      </c>
      <c r="BL179" s="17" t="s">
        <v>126</v>
      </c>
      <c r="BM179" s="197" t="s">
        <v>277</v>
      </c>
    </row>
    <row r="180" spans="1:65" s="2" customFormat="1" ht="126.75">
      <c r="A180" s="35"/>
      <c r="B180" s="36"/>
      <c r="C180" s="37"/>
      <c r="D180" s="199" t="s">
        <v>129</v>
      </c>
      <c r="E180" s="37"/>
      <c r="F180" s="200" t="s">
        <v>272</v>
      </c>
      <c r="G180" s="37"/>
      <c r="H180" s="37"/>
      <c r="I180" s="104"/>
      <c r="J180" s="37"/>
      <c r="K180" s="37"/>
      <c r="L180" s="40"/>
      <c r="M180" s="201"/>
      <c r="N180" s="202"/>
      <c r="O180" s="65"/>
      <c r="P180" s="65"/>
      <c r="Q180" s="65"/>
      <c r="R180" s="65"/>
      <c r="S180" s="65"/>
      <c r="T180" s="66"/>
      <c r="U180" s="35"/>
      <c r="V180" s="35"/>
      <c r="W180" s="35"/>
      <c r="X180" s="35"/>
      <c r="Y180" s="35"/>
      <c r="Z180" s="35"/>
      <c r="AA180" s="35"/>
      <c r="AB180" s="35"/>
      <c r="AC180" s="35"/>
      <c r="AD180" s="35"/>
      <c r="AE180" s="35"/>
      <c r="AT180" s="17" t="s">
        <v>129</v>
      </c>
      <c r="AU180" s="17" t="s">
        <v>127</v>
      </c>
    </row>
    <row r="181" spans="1:65" s="13" customFormat="1" ht="11.25">
      <c r="B181" s="203"/>
      <c r="C181" s="204"/>
      <c r="D181" s="199" t="s">
        <v>131</v>
      </c>
      <c r="E181" s="205" t="s">
        <v>43</v>
      </c>
      <c r="F181" s="206" t="s">
        <v>278</v>
      </c>
      <c r="G181" s="204"/>
      <c r="H181" s="207">
        <v>1027.7159999999999</v>
      </c>
      <c r="I181" s="208"/>
      <c r="J181" s="204"/>
      <c r="K181" s="204"/>
      <c r="L181" s="209"/>
      <c r="M181" s="210"/>
      <c r="N181" s="211"/>
      <c r="O181" s="211"/>
      <c r="P181" s="211"/>
      <c r="Q181" s="211"/>
      <c r="R181" s="211"/>
      <c r="S181" s="211"/>
      <c r="T181" s="212"/>
      <c r="AT181" s="213" t="s">
        <v>131</v>
      </c>
      <c r="AU181" s="213" t="s">
        <v>127</v>
      </c>
      <c r="AV181" s="13" t="s">
        <v>127</v>
      </c>
      <c r="AW181" s="13" t="s">
        <v>39</v>
      </c>
      <c r="AX181" s="13" t="s">
        <v>80</v>
      </c>
      <c r="AY181" s="213" t="s">
        <v>119</v>
      </c>
    </row>
    <row r="182" spans="1:65" s="2" customFormat="1" ht="33" customHeight="1">
      <c r="A182" s="35"/>
      <c r="B182" s="36"/>
      <c r="C182" s="186" t="s">
        <v>279</v>
      </c>
      <c r="D182" s="186" t="s">
        <v>121</v>
      </c>
      <c r="E182" s="187" t="s">
        <v>280</v>
      </c>
      <c r="F182" s="188" t="s">
        <v>281</v>
      </c>
      <c r="G182" s="189" t="s">
        <v>151</v>
      </c>
      <c r="H182" s="190">
        <v>20.588000000000001</v>
      </c>
      <c r="I182" s="191"/>
      <c r="J182" s="192">
        <f>ROUND(I182*H182,2)</f>
        <v>0</v>
      </c>
      <c r="K182" s="188" t="s">
        <v>125</v>
      </c>
      <c r="L182" s="40"/>
      <c r="M182" s="193" t="s">
        <v>43</v>
      </c>
      <c r="N182" s="194" t="s">
        <v>52</v>
      </c>
      <c r="O182" s="65"/>
      <c r="P182" s="195">
        <f>O182*H182</f>
        <v>0</v>
      </c>
      <c r="Q182" s="195">
        <v>0</v>
      </c>
      <c r="R182" s="195">
        <f>Q182*H182</f>
        <v>0</v>
      </c>
      <c r="S182" s="195">
        <v>0</v>
      </c>
      <c r="T182" s="196">
        <f>S182*H182</f>
        <v>0</v>
      </c>
      <c r="U182" s="35"/>
      <c r="V182" s="35"/>
      <c r="W182" s="35"/>
      <c r="X182" s="35"/>
      <c r="Y182" s="35"/>
      <c r="Z182" s="35"/>
      <c r="AA182" s="35"/>
      <c r="AB182" s="35"/>
      <c r="AC182" s="35"/>
      <c r="AD182" s="35"/>
      <c r="AE182" s="35"/>
      <c r="AR182" s="197" t="s">
        <v>126</v>
      </c>
      <c r="AT182" s="197" t="s">
        <v>121</v>
      </c>
      <c r="AU182" s="197" t="s">
        <v>127</v>
      </c>
      <c r="AY182" s="17" t="s">
        <v>119</v>
      </c>
      <c r="BE182" s="198">
        <f>IF(N182="základní",J182,0)</f>
        <v>0</v>
      </c>
      <c r="BF182" s="198">
        <f>IF(N182="snížená",J182,0)</f>
        <v>0</v>
      </c>
      <c r="BG182" s="198">
        <f>IF(N182="zákl. přenesená",J182,0)</f>
        <v>0</v>
      </c>
      <c r="BH182" s="198">
        <f>IF(N182="sníž. přenesená",J182,0)</f>
        <v>0</v>
      </c>
      <c r="BI182" s="198">
        <f>IF(N182="nulová",J182,0)</f>
        <v>0</v>
      </c>
      <c r="BJ182" s="17" t="s">
        <v>127</v>
      </c>
      <c r="BK182" s="198">
        <f>ROUND(I182*H182,2)</f>
        <v>0</v>
      </c>
      <c r="BL182" s="17" t="s">
        <v>126</v>
      </c>
      <c r="BM182" s="197" t="s">
        <v>282</v>
      </c>
    </row>
    <row r="183" spans="1:65" s="2" customFormat="1" ht="126.75">
      <c r="A183" s="35"/>
      <c r="B183" s="36"/>
      <c r="C183" s="37"/>
      <c r="D183" s="199" t="s">
        <v>129</v>
      </c>
      <c r="E183" s="37"/>
      <c r="F183" s="200" t="s">
        <v>283</v>
      </c>
      <c r="G183" s="37"/>
      <c r="H183" s="37"/>
      <c r="I183" s="104"/>
      <c r="J183" s="37"/>
      <c r="K183" s="37"/>
      <c r="L183" s="40"/>
      <c r="M183" s="201"/>
      <c r="N183" s="202"/>
      <c r="O183" s="65"/>
      <c r="P183" s="65"/>
      <c r="Q183" s="65"/>
      <c r="R183" s="65"/>
      <c r="S183" s="65"/>
      <c r="T183" s="66"/>
      <c r="U183" s="35"/>
      <c r="V183" s="35"/>
      <c r="W183" s="35"/>
      <c r="X183" s="35"/>
      <c r="Y183" s="35"/>
      <c r="Z183" s="35"/>
      <c r="AA183" s="35"/>
      <c r="AB183" s="35"/>
      <c r="AC183" s="35"/>
      <c r="AD183" s="35"/>
      <c r="AE183" s="35"/>
      <c r="AT183" s="17" t="s">
        <v>129</v>
      </c>
      <c r="AU183" s="17" t="s">
        <v>127</v>
      </c>
    </row>
    <row r="184" spans="1:65" s="13" customFormat="1" ht="11.25">
      <c r="B184" s="203"/>
      <c r="C184" s="204"/>
      <c r="D184" s="199" t="s">
        <v>131</v>
      </c>
      <c r="E184" s="205" t="s">
        <v>43</v>
      </c>
      <c r="F184" s="206" t="s">
        <v>284</v>
      </c>
      <c r="G184" s="204"/>
      <c r="H184" s="207">
        <v>8.327</v>
      </c>
      <c r="I184" s="208"/>
      <c r="J184" s="204"/>
      <c r="K184" s="204"/>
      <c r="L184" s="209"/>
      <c r="M184" s="210"/>
      <c r="N184" s="211"/>
      <c r="O184" s="211"/>
      <c r="P184" s="211"/>
      <c r="Q184" s="211"/>
      <c r="R184" s="211"/>
      <c r="S184" s="211"/>
      <c r="T184" s="212"/>
      <c r="AT184" s="213" t="s">
        <v>131</v>
      </c>
      <c r="AU184" s="213" t="s">
        <v>127</v>
      </c>
      <c r="AV184" s="13" t="s">
        <v>127</v>
      </c>
      <c r="AW184" s="13" t="s">
        <v>39</v>
      </c>
      <c r="AX184" s="13" t="s">
        <v>80</v>
      </c>
      <c r="AY184" s="213" t="s">
        <v>119</v>
      </c>
    </row>
    <row r="185" spans="1:65" s="13" customFormat="1" ht="11.25">
      <c r="B185" s="203"/>
      <c r="C185" s="204"/>
      <c r="D185" s="199" t="s">
        <v>131</v>
      </c>
      <c r="E185" s="205" t="s">
        <v>43</v>
      </c>
      <c r="F185" s="206" t="s">
        <v>285</v>
      </c>
      <c r="G185" s="204"/>
      <c r="H185" s="207">
        <v>12.260999999999999</v>
      </c>
      <c r="I185" s="208"/>
      <c r="J185" s="204"/>
      <c r="K185" s="204"/>
      <c r="L185" s="209"/>
      <c r="M185" s="210"/>
      <c r="N185" s="211"/>
      <c r="O185" s="211"/>
      <c r="P185" s="211"/>
      <c r="Q185" s="211"/>
      <c r="R185" s="211"/>
      <c r="S185" s="211"/>
      <c r="T185" s="212"/>
      <c r="AT185" s="213" t="s">
        <v>131</v>
      </c>
      <c r="AU185" s="213" t="s">
        <v>127</v>
      </c>
      <c r="AV185" s="13" t="s">
        <v>127</v>
      </c>
      <c r="AW185" s="13" t="s">
        <v>39</v>
      </c>
      <c r="AX185" s="13" t="s">
        <v>80</v>
      </c>
      <c r="AY185" s="213" t="s">
        <v>119</v>
      </c>
    </row>
    <row r="186" spans="1:65" s="2" customFormat="1" ht="16.5" customHeight="1">
      <c r="A186" s="35"/>
      <c r="B186" s="36"/>
      <c r="C186" s="224" t="s">
        <v>286</v>
      </c>
      <c r="D186" s="224" t="s">
        <v>287</v>
      </c>
      <c r="E186" s="225" t="s">
        <v>288</v>
      </c>
      <c r="F186" s="226" t="s">
        <v>289</v>
      </c>
      <c r="G186" s="227" t="s">
        <v>264</v>
      </c>
      <c r="H186" s="228">
        <v>41.176000000000002</v>
      </c>
      <c r="I186" s="229"/>
      <c r="J186" s="230">
        <f>ROUND(I186*H186,2)</f>
        <v>0</v>
      </c>
      <c r="K186" s="226" t="s">
        <v>125</v>
      </c>
      <c r="L186" s="231"/>
      <c r="M186" s="232" t="s">
        <v>43</v>
      </c>
      <c r="N186" s="233" t="s">
        <v>52</v>
      </c>
      <c r="O186" s="65"/>
      <c r="P186" s="195">
        <f>O186*H186</f>
        <v>0</v>
      </c>
      <c r="Q186" s="195">
        <v>1</v>
      </c>
      <c r="R186" s="195">
        <f>Q186*H186</f>
        <v>41.176000000000002</v>
      </c>
      <c r="S186" s="195">
        <v>0</v>
      </c>
      <c r="T186" s="196">
        <f>S186*H186</f>
        <v>0</v>
      </c>
      <c r="U186" s="35"/>
      <c r="V186" s="35"/>
      <c r="W186" s="35"/>
      <c r="X186" s="35"/>
      <c r="Y186" s="35"/>
      <c r="Z186" s="35"/>
      <c r="AA186" s="35"/>
      <c r="AB186" s="35"/>
      <c r="AC186" s="35"/>
      <c r="AD186" s="35"/>
      <c r="AE186" s="35"/>
      <c r="AR186" s="197" t="s">
        <v>168</v>
      </c>
      <c r="AT186" s="197" t="s">
        <v>287</v>
      </c>
      <c r="AU186" s="197" t="s">
        <v>127</v>
      </c>
      <c r="AY186" s="17" t="s">
        <v>119</v>
      </c>
      <c r="BE186" s="198">
        <f>IF(N186="základní",J186,0)</f>
        <v>0</v>
      </c>
      <c r="BF186" s="198">
        <f>IF(N186="snížená",J186,0)</f>
        <v>0</v>
      </c>
      <c r="BG186" s="198">
        <f>IF(N186="zákl. přenesená",J186,0)</f>
        <v>0</v>
      </c>
      <c r="BH186" s="198">
        <f>IF(N186="sníž. přenesená",J186,0)</f>
        <v>0</v>
      </c>
      <c r="BI186" s="198">
        <f>IF(N186="nulová",J186,0)</f>
        <v>0</v>
      </c>
      <c r="BJ186" s="17" t="s">
        <v>127</v>
      </c>
      <c r="BK186" s="198">
        <f>ROUND(I186*H186,2)</f>
        <v>0</v>
      </c>
      <c r="BL186" s="17" t="s">
        <v>126</v>
      </c>
      <c r="BM186" s="197" t="s">
        <v>290</v>
      </c>
    </row>
    <row r="187" spans="1:65" s="13" customFormat="1" ht="11.25">
      <c r="B187" s="203"/>
      <c r="C187" s="204"/>
      <c r="D187" s="199" t="s">
        <v>131</v>
      </c>
      <c r="E187" s="204"/>
      <c r="F187" s="206" t="s">
        <v>291</v>
      </c>
      <c r="G187" s="204"/>
      <c r="H187" s="207">
        <v>41.176000000000002</v>
      </c>
      <c r="I187" s="208"/>
      <c r="J187" s="204"/>
      <c r="K187" s="204"/>
      <c r="L187" s="209"/>
      <c r="M187" s="210"/>
      <c r="N187" s="211"/>
      <c r="O187" s="211"/>
      <c r="P187" s="211"/>
      <c r="Q187" s="211"/>
      <c r="R187" s="211"/>
      <c r="S187" s="211"/>
      <c r="T187" s="212"/>
      <c r="AT187" s="213" t="s">
        <v>131</v>
      </c>
      <c r="AU187" s="213" t="s">
        <v>127</v>
      </c>
      <c r="AV187" s="13" t="s">
        <v>127</v>
      </c>
      <c r="AW187" s="13" t="s">
        <v>4</v>
      </c>
      <c r="AX187" s="13" t="s">
        <v>85</v>
      </c>
      <c r="AY187" s="213" t="s">
        <v>119</v>
      </c>
    </row>
    <row r="188" spans="1:65" s="2" customFormat="1" ht="33" customHeight="1">
      <c r="A188" s="35"/>
      <c r="B188" s="36"/>
      <c r="C188" s="186" t="s">
        <v>292</v>
      </c>
      <c r="D188" s="186" t="s">
        <v>121</v>
      </c>
      <c r="E188" s="187" t="s">
        <v>293</v>
      </c>
      <c r="F188" s="188" t="s">
        <v>294</v>
      </c>
      <c r="G188" s="189" t="s">
        <v>151</v>
      </c>
      <c r="H188" s="190">
        <v>53.478999999999999</v>
      </c>
      <c r="I188" s="191"/>
      <c r="J188" s="192">
        <f>ROUND(I188*H188,2)</f>
        <v>0</v>
      </c>
      <c r="K188" s="188" t="s">
        <v>125</v>
      </c>
      <c r="L188" s="40"/>
      <c r="M188" s="193" t="s">
        <v>43</v>
      </c>
      <c r="N188" s="194" t="s">
        <v>52</v>
      </c>
      <c r="O188" s="65"/>
      <c r="P188" s="195">
        <f>O188*H188</f>
        <v>0</v>
      </c>
      <c r="Q188" s="195">
        <v>0</v>
      </c>
      <c r="R188" s="195">
        <f>Q188*H188</f>
        <v>0</v>
      </c>
      <c r="S188" s="195">
        <v>0</v>
      </c>
      <c r="T188" s="196">
        <f>S188*H188</f>
        <v>0</v>
      </c>
      <c r="U188" s="35"/>
      <c r="V188" s="35"/>
      <c r="W188" s="35"/>
      <c r="X188" s="35"/>
      <c r="Y188" s="35"/>
      <c r="Z188" s="35"/>
      <c r="AA188" s="35"/>
      <c r="AB188" s="35"/>
      <c r="AC188" s="35"/>
      <c r="AD188" s="35"/>
      <c r="AE188" s="35"/>
      <c r="AR188" s="197" t="s">
        <v>126</v>
      </c>
      <c r="AT188" s="197" t="s">
        <v>121</v>
      </c>
      <c r="AU188" s="197" t="s">
        <v>127</v>
      </c>
      <c r="AY188" s="17" t="s">
        <v>119</v>
      </c>
      <c r="BE188" s="198">
        <f>IF(N188="základní",J188,0)</f>
        <v>0</v>
      </c>
      <c r="BF188" s="198">
        <f>IF(N188="snížená",J188,0)</f>
        <v>0</v>
      </c>
      <c r="BG188" s="198">
        <f>IF(N188="zákl. přenesená",J188,0)</f>
        <v>0</v>
      </c>
      <c r="BH188" s="198">
        <f>IF(N188="sníž. přenesená",J188,0)</f>
        <v>0</v>
      </c>
      <c r="BI188" s="198">
        <f>IF(N188="nulová",J188,0)</f>
        <v>0</v>
      </c>
      <c r="BJ188" s="17" t="s">
        <v>127</v>
      </c>
      <c r="BK188" s="198">
        <f>ROUND(I188*H188,2)</f>
        <v>0</v>
      </c>
      <c r="BL188" s="17" t="s">
        <v>126</v>
      </c>
      <c r="BM188" s="197" t="s">
        <v>295</v>
      </c>
    </row>
    <row r="189" spans="1:65" s="2" customFormat="1" ht="87.75">
      <c r="A189" s="35"/>
      <c r="B189" s="36"/>
      <c r="C189" s="37"/>
      <c r="D189" s="199" t="s">
        <v>129</v>
      </c>
      <c r="E189" s="37"/>
      <c r="F189" s="200" t="s">
        <v>296</v>
      </c>
      <c r="G189" s="37"/>
      <c r="H189" s="37"/>
      <c r="I189" s="104"/>
      <c r="J189" s="37"/>
      <c r="K189" s="37"/>
      <c r="L189" s="40"/>
      <c r="M189" s="201"/>
      <c r="N189" s="202"/>
      <c r="O189" s="65"/>
      <c r="P189" s="65"/>
      <c r="Q189" s="65"/>
      <c r="R189" s="65"/>
      <c r="S189" s="65"/>
      <c r="T189" s="66"/>
      <c r="U189" s="35"/>
      <c r="V189" s="35"/>
      <c r="W189" s="35"/>
      <c r="X189" s="35"/>
      <c r="Y189" s="35"/>
      <c r="Z189" s="35"/>
      <c r="AA189" s="35"/>
      <c r="AB189" s="35"/>
      <c r="AC189" s="35"/>
      <c r="AD189" s="35"/>
      <c r="AE189" s="35"/>
      <c r="AT189" s="17" t="s">
        <v>129</v>
      </c>
      <c r="AU189" s="17" t="s">
        <v>127</v>
      </c>
    </row>
    <row r="190" spans="1:65" s="13" customFormat="1" ht="11.25">
      <c r="B190" s="203"/>
      <c r="C190" s="204"/>
      <c r="D190" s="199" t="s">
        <v>131</v>
      </c>
      <c r="E190" s="205" t="s">
        <v>43</v>
      </c>
      <c r="F190" s="206" t="s">
        <v>297</v>
      </c>
      <c r="G190" s="204"/>
      <c r="H190" s="207">
        <v>7.0590000000000002</v>
      </c>
      <c r="I190" s="208"/>
      <c r="J190" s="204"/>
      <c r="K190" s="204"/>
      <c r="L190" s="209"/>
      <c r="M190" s="210"/>
      <c r="N190" s="211"/>
      <c r="O190" s="211"/>
      <c r="P190" s="211"/>
      <c r="Q190" s="211"/>
      <c r="R190" s="211"/>
      <c r="S190" s="211"/>
      <c r="T190" s="212"/>
      <c r="AT190" s="213" t="s">
        <v>131</v>
      </c>
      <c r="AU190" s="213" t="s">
        <v>127</v>
      </c>
      <c r="AV190" s="13" t="s">
        <v>127</v>
      </c>
      <c r="AW190" s="13" t="s">
        <v>39</v>
      </c>
      <c r="AX190" s="13" t="s">
        <v>80</v>
      </c>
      <c r="AY190" s="213" t="s">
        <v>119</v>
      </c>
    </row>
    <row r="191" spans="1:65" s="13" customFormat="1" ht="11.25">
      <c r="B191" s="203"/>
      <c r="C191" s="204"/>
      <c r="D191" s="199" t="s">
        <v>131</v>
      </c>
      <c r="E191" s="205" t="s">
        <v>43</v>
      </c>
      <c r="F191" s="206" t="s">
        <v>298</v>
      </c>
      <c r="G191" s="204"/>
      <c r="H191" s="207">
        <v>32.978999999999999</v>
      </c>
      <c r="I191" s="208"/>
      <c r="J191" s="204"/>
      <c r="K191" s="204"/>
      <c r="L191" s="209"/>
      <c r="M191" s="210"/>
      <c r="N191" s="211"/>
      <c r="O191" s="211"/>
      <c r="P191" s="211"/>
      <c r="Q191" s="211"/>
      <c r="R191" s="211"/>
      <c r="S191" s="211"/>
      <c r="T191" s="212"/>
      <c r="AT191" s="213" t="s">
        <v>131</v>
      </c>
      <c r="AU191" s="213" t="s">
        <v>127</v>
      </c>
      <c r="AV191" s="13" t="s">
        <v>127</v>
      </c>
      <c r="AW191" s="13" t="s">
        <v>39</v>
      </c>
      <c r="AX191" s="13" t="s">
        <v>80</v>
      </c>
      <c r="AY191" s="213" t="s">
        <v>119</v>
      </c>
    </row>
    <row r="192" spans="1:65" s="13" customFormat="1" ht="11.25">
      <c r="B192" s="203"/>
      <c r="C192" s="204"/>
      <c r="D192" s="199" t="s">
        <v>131</v>
      </c>
      <c r="E192" s="205" t="s">
        <v>43</v>
      </c>
      <c r="F192" s="206" t="s">
        <v>299</v>
      </c>
      <c r="G192" s="204"/>
      <c r="H192" s="207">
        <v>13.441000000000001</v>
      </c>
      <c r="I192" s="208"/>
      <c r="J192" s="204"/>
      <c r="K192" s="204"/>
      <c r="L192" s="209"/>
      <c r="M192" s="210"/>
      <c r="N192" s="211"/>
      <c r="O192" s="211"/>
      <c r="P192" s="211"/>
      <c r="Q192" s="211"/>
      <c r="R192" s="211"/>
      <c r="S192" s="211"/>
      <c r="T192" s="212"/>
      <c r="AT192" s="213" t="s">
        <v>131</v>
      </c>
      <c r="AU192" s="213" t="s">
        <v>127</v>
      </c>
      <c r="AV192" s="13" t="s">
        <v>127</v>
      </c>
      <c r="AW192" s="13" t="s">
        <v>39</v>
      </c>
      <c r="AX192" s="13" t="s">
        <v>80</v>
      </c>
      <c r="AY192" s="213" t="s">
        <v>119</v>
      </c>
    </row>
    <row r="193" spans="1:65" s="2" customFormat="1" ht="16.5" customHeight="1">
      <c r="A193" s="35"/>
      <c r="B193" s="36"/>
      <c r="C193" s="224" t="s">
        <v>300</v>
      </c>
      <c r="D193" s="224" t="s">
        <v>287</v>
      </c>
      <c r="E193" s="225" t="s">
        <v>301</v>
      </c>
      <c r="F193" s="226" t="s">
        <v>302</v>
      </c>
      <c r="G193" s="227" t="s">
        <v>264</v>
      </c>
      <c r="H193" s="228">
        <v>106.958</v>
      </c>
      <c r="I193" s="229"/>
      <c r="J193" s="230">
        <f>ROUND(I193*H193,2)</f>
        <v>0</v>
      </c>
      <c r="K193" s="226" t="s">
        <v>125</v>
      </c>
      <c r="L193" s="231"/>
      <c r="M193" s="232" t="s">
        <v>43</v>
      </c>
      <c r="N193" s="233" t="s">
        <v>52</v>
      </c>
      <c r="O193" s="65"/>
      <c r="P193" s="195">
        <f>O193*H193</f>
        <v>0</v>
      </c>
      <c r="Q193" s="195">
        <v>0</v>
      </c>
      <c r="R193" s="195">
        <f>Q193*H193</f>
        <v>0</v>
      </c>
      <c r="S193" s="195">
        <v>0</v>
      </c>
      <c r="T193" s="196">
        <f>S193*H193</f>
        <v>0</v>
      </c>
      <c r="U193" s="35"/>
      <c r="V193" s="35"/>
      <c r="W193" s="35"/>
      <c r="X193" s="35"/>
      <c r="Y193" s="35"/>
      <c r="Z193" s="35"/>
      <c r="AA193" s="35"/>
      <c r="AB193" s="35"/>
      <c r="AC193" s="35"/>
      <c r="AD193" s="35"/>
      <c r="AE193" s="35"/>
      <c r="AR193" s="197" t="s">
        <v>168</v>
      </c>
      <c r="AT193" s="197" t="s">
        <v>287</v>
      </c>
      <c r="AU193" s="197" t="s">
        <v>127</v>
      </c>
      <c r="AY193" s="17" t="s">
        <v>119</v>
      </c>
      <c r="BE193" s="198">
        <f>IF(N193="základní",J193,0)</f>
        <v>0</v>
      </c>
      <c r="BF193" s="198">
        <f>IF(N193="snížená",J193,0)</f>
        <v>0</v>
      </c>
      <c r="BG193" s="198">
        <f>IF(N193="zákl. přenesená",J193,0)</f>
        <v>0</v>
      </c>
      <c r="BH193" s="198">
        <f>IF(N193="sníž. přenesená",J193,0)</f>
        <v>0</v>
      </c>
      <c r="BI193" s="198">
        <f>IF(N193="nulová",J193,0)</f>
        <v>0</v>
      </c>
      <c r="BJ193" s="17" t="s">
        <v>127</v>
      </c>
      <c r="BK193" s="198">
        <f>ROUND(I193*H193,2)</f>
        <v>0</v>
      </c>
      <c r="BL193" s="17" t="s">
        <v>126</v>
      </c>
      <c r="BM193" s="197" t="s">
        <v>303</v>
      </c>
    </row>
    <row r="194" spans="1:65" s="13" customFormat="1" ht="11.25">
      <c r="B194" s="203"/>
      <c r="C194" s="204"/>
      <c r="D194" s="199" t="s">
        <v>131</v>
      </c>
      <c r="E194" s="204"/>
      <c r="F194" s="206" t="s">
        <v>304</v>
      </c>
      <c r="G194" s="204"/>
      <c r="H194" s="207">
        <v>106.958</v>
      </c>
      <c r="I194" s="208"/>
      <c r="J194" s="204"/>
      <c r="K194" s="204"/>
      <c r="L194" s="209"/>
      <c r="M194" s="210"/>
      <c r="N194" s="211"/>
      <c r="O194" s="211"/>
      <c r="P194" s="211"/>
      <c r="Q194" s="211"/>
      <c r="R194" s="211"/>
      <c r="S194" s="211"/>
      <c r="T194" s="212"/>
      <c r="AT194" s="213" t="s">
        <v>131</v>
      </c>
      <c r="AU194" s="213" t="s">
        <v>127</v>
      </c>
      <c r="AV194" s="13" t="s">
        <v>127</v>
      </c>
      <c r="AW194" s="13" t="s">
        <v>4</v>
      </c>
      <c r="AX194" s="13" t="s">
        <v>85</v>
      </c>
      <c r="AY194" s="213" t="s">
        <v>119</v>
      </c>
    </row>
    <row r="195" spans="1:65" s="12" customFormat="1" ht="22.9" customHeight="1">
      <c r="B195" s="170"/>
      <c r="C195" s="171"/>
      <c r="D195" s="172" t="s">
        <v>79</v>
      </c>
      <c r="E195" s="184" t="s">
        <v>127</v>
      </c>
      <c r="F195" s="184" t="s">
        <v>305</v>
      </c>
      <c r="G195" s="171"/>
      <c r="H195" s="171"/>
      <c r="I195" s="174"/>
      <c r="J195" s="185">
        <f>BK195</f>
        <v>0</v>
      </c>
      <c r="K195" s="171"/>
      <c r="L195" s="176"/>
      <c r="M195" s="177"/>
      <c r="N195" s="178"/>
      <c r="O195" s="178"/>
      <c r="P195" s="179">
        <f>SUM(P196:P200)</f>
        <v>0</v>
      </c>
      <c r="Q195" s="178"/>
      <c r="R195" s="179">
        <f>SUM(R196:R200)</f>
        <v>0.10173816000000001</v>
      </c>
      <c r="S195" s="178"/>
      <c r="T195" s="180">
        <f>SUM(T196:T200)</f>
        <v>0</v>
      </c>
      <c r="AR195" s="181" t="s">
        <v>85</v>
      </c>
      <c r="AT195" s="182" t="s">
        <v>79</v>
      </c>
      <c r="AU195" s="182" t="s">
        <v>85</v>
      </c>
      <c r="AY195" s="181" t="s">
        <v>119</v>
      </c>
      <c r="BK195" s="183">
        <f>SUM(BK196:BK200)</f>
        <v>0</v>
      </c>
    </row>
    <row r="196" spans="1:65" s="2" customFormat="1" ht="21.75" customHeight="1">
      <c r="A196" s="35"/>
      <c r="B196" s="36"/>
      <c r="C196" s="186" t="s">
        <v>306</v>
      </c>
      <c r="D196" s="186" t="s">
        <v>121</v>
      </c>
      <c r="E196" s="187" t="s">
        <v>307</v>
      </c>
      <c r="F196" s="188" t="s">
        <v>308</v>
      </c>
      <c r="G196" s="189" t="s">
        <v>190</v>
      </c>
      <c r="H196" s="190">
        <v>274.96800000000002</v>
      </c>
      <c r="I196" s="191"/>
      <c r="J196" s="192">
        <f>ROUND(I196*H196,2)</f>
        <v>0</v>
      </c>
      <c r="K196" s="188" t="s">
        <v>125</v>
      </c>
      <c r="L196" s="40"/>
      <c r="M196" s="193" t="s">
        <v>43</v>
      </c>
      <c r="N196" s="194" t="s">
        <v>52</v>
      </c>
      <c r="O196" s="65"/>
      <c r="P196" s="195">
        <f>O196*H196</f>
        <v>0</v>
      </c>
      <c r="Q196" s="195">
        <v>1.7000000000000001E-4</v>
      </c>
      <c r="R196" s="195">
        <f>Q196*H196</f>
        <v>4.6744560000000004E-2</v>
      </c>
      <c r="S196" s="195">
        <v>0</v>
      </c>
      <c r="T196" s="196">
        <f>S196*H196</f>
        <v>0</v>
      </c>
      <c r="U196" s="35"/>
      <c r="V196" s="35"/>
      <c r="W196" s="35"/>
      <c r="X196" s="35"/>
      <c r="Y196" s="35"/>
      <c r="Z196" s="35"/>
      <c r="AA196" s="35"/>
      <c r="AB196" s="35"/>
      <c r="AC196" s="35"/>
      <c r="AD196" s="35"/>
      <c r="AE196" s="35"/>
      <c r="AR196" s="197" t="s">
        <v>126</v>
      </c>
      <c r="AT196" s="197" t="s">
        <v>121</v>
      </c>
      <c r="AU196" s="197" t="s">
        <v>127</v>
      </c>
      <c r="AY196" s="17" t="s">
        <v>119</v>
      </c>
      <c r="BE196" s="198">
        <f>IF(N196="základní",J196,0)</f>
        <v>0</v>
      </c>
      <c r="BF196" s="198">
        <f>IF(N196="snížená",J196,0)</f>
        <v>0</v>
      </c>
      <c r="BG196" s="198">
        <f>IF(N196="zákl. přenesená",J196,0)</f>
        <v>0</v>
      </c>
      <c r="BH196" s="198">
        <f>IF(N196="sníž. přenesená",J196,0)</f>
        <v>0</v>
      </c>
      <c r="BI196" s="198">
        <f>IF(N196="nulová",J196,0)</f>
        <v>0</v>
      </c>
      <c r="BJ196" s="17" t="s">
        <v>127</v>
      </c>
      <c r="BK196" s="198">
        <f>ROUND(I196*H196,2)</f>
        <v>0</v>
      </c>
      <c r="BL196" s="17" t="s">
        <v>126</v>
      </c>
      <c r="BM196" s="197" t="s">
        <v>309</v>
      </c>
    </row>
    <row r="197" spans="1:65" s="2" customFormat="1" ht="185.25">
      <c r="A197" s="35"/>
      <c r="B197" s="36"/>
      <c r="C197" s="37"/>
      <c r="D197" s="199" t="s">
        <v>129</v>
      </c>
      <c r="E197" s="37"/>
      <c r="F197" s="200" t="s">
        <v>310</v>
      </c>
      <c r="G197" s="37"/>
      <c r="H197" s="37"/>
      <c r="I197" s="104"/>
      <c r="J197" s="37"/>
      <c r="K197" s="37"/>
      <c r="L197" s="40"/>
      <c r="M197" s="201"/>
      <c r="N197" s="202"/>
      <c r="O197" s="65"/>
      <c r="P197" s="65"/>
      <c r="Q197" s="65"/>
      <c r="R197" s="65"/>
      <c r="S197" s="65"/>
      <c r="T197" s="66"/>
      <c r="U197" s="35"/>
      <c r="V197" s="35"/>
      <c r="W197" s="35"/>
      <c r="X197" s="35"/>
      <c r="Y197" s="35"/>
      <c r="Z197" s="35"/>
      <c r="AA197" s="35"/>
      <c r="AB197" s="35"/>
      <c r="AC197" s="35"/>
      <c r="AD197" s="35"/>
      <c r="AE197" s="35"/>
      <c r="AT197" s="17" t="s">
        <v>129</v>
      </c>
      <c r="AU197" s="17" t="s">
        <v>127</v>
      </c>
    </row>
    <row r="198" spans="1:65" s="13" customFormat="1" ht="11.25">
      <c r="B198" s="203"/>
      <c r="C198" s="204"/>
      <c r="D198" s="199" t="s">
        <v>131</v>
      </c>
      <c r="E198" s="205" t="s">
        <v>43</v>
      </c>
      <c r="F198" s="206" t="s">
        <v>311</v>
      </c>
      <c r="G198" s="204"/>
      <c r="H198" s="207">
        <v>105.12</v>
      </c>
      <c r="I198" s="208"/>
      <c r="J198" s="204"/>
      <c r="K198" s="204"/>
      <c r="L198" s="209"/>
      <c r="M198" s="210"/>
      <c r="N198" s="211"/>
      <c r="O198" s="211"/>
      <c r="P198" s="211"/>
      <c r="Q198" s="211"/>
      <c r="R198" s="211"/>
      <c r="S198" s="211"/>
      <c r="T198" s="212"/>
      <c r="AT198" s="213" t="s">
        <v>131</v>
      </c>
      <c r="AU198" s="213" t="s">
        <v>127</v>
      </c>
      <c r="AV198" s="13" t="s">
        <v>127</v>
      </c>
      <c r="AW198" s="13" t="s">
        <v>39</v>
      </c>
      <c r="AX198" s="13" t="s">
        <v>80</v>
      </c>
      <c r="AY198" s="213" t="s">
        <v>119</v>
      </c>
    </row>
    <row r="199" spans="1:65" s="13" customFormat="1" ht="11.25">
      <c r="B199" s="203"/>
      <c r="C199" s="204"/>
      <c r="D199" s="199" t="s">
        <v>131</v>
      </c>
      <c r="E199" s="205" t="s">
        <v>43</v>
      </c>
      <c r="F199" s="206" t="s">
        <v>312</v>
      </c>
      <c r="G199" s="204"/>
      <c r="H199" s="207">
        <v>169.84800000000001</v>
      </c>
      <c r="I199" s="208"/>
      <c r="J199" s="204"/>
      <c r="K199" s="204"/>
      <c r="L199" s="209"/>
      <c r="M199" s="210"/>
      <c r="N199" s="211"/>
      <c r="O199" s="211"/>
      <c r="P199" s="211"/>
      <c r="Q199" s="211"/>
      <c r="R199" s="211"/>
      <c r="S199" s="211"/>
      <c r="T199" s="212"/>
      <c r="AT199" s="213" t="s">
        <v>131</v>
      </c>
      <c r="AU199" s="213" t="s">
        <v>127</v>
      </c>
      <c r="AV199" s="13" t="s">
        <v>127</v>
      </c>
      <c r="AW199" s="13" t="s">
        <v>39</v>
      </c>
      <c r="AX199" s="13" t="s">
        <v>80</v>
      </c>
      <c r="AY199" s="213" t="s">
        <v>119</v>
      </c>
    </row>
    <row r="200" spans="1:65" s="2" customFormat="1" ht="16.5" customHeight="1">
      <c r="A200" s="35"/>
      <c r="B200" s="36"/>
      <c r="C200" s="224" t="s">
        <v>313</v>
      </c>
      <c r="D200" s="224" t="s">
        <v>287</v>
      </c>
      <c r="E200" s="225" t="s">
        <v>314</v>
      </c>
      <c r="F200" s="226" t="s">
        <v>315</v>
      </c>
      <c r="G200" s="227" t="s">
        <v>190</v>
      </c>
      <c r="H200" s="228">
        <v>274.96800000000002</v>
      </c>
      <c r="I200" s="229"/>
      <c r="J200" s="230">
        <f>ROUND(I200*H200,2)</f>
        <v>0</v>
      </c>
      <c r="K200" s="226" t="s">
        <v>125</v>
      </c>
      <c r="L200" s="231"/>
      <c r="M200" s="232" t="s">
        <v>43</v>
      </c>
      <c r="N200" s="233" t="s">
        <v>52</v>
      </c>
      <c r="O200" s="65"/>
      <c r="P200" s="195">
        <f>O200*H200</f>
        <v>0</v>
      </c>
      <c r="Q200" s="195">
        <v>2.0000000000000001E-4</v>
      </c>
      <c r="R200" s="195">
        <f>Q200*H200</f>
        <v>5.4993600000000004E-2</v>
      </c>
      <c r="S200" s="195">
        <v>0</v>
      </c>
      <c r="T200" s="196">
        <f>S200*H200</f>
        <v>0</v>
      </c>
      <c r="U200" s="35"/>
      <c r="V200" s="35"/>
      <c r="W200" s="35"/>
      <c r="X200" s="35"/>
      <c r="Y200" s="35"/>
      <c r="Z200" s="35"/>
      <c r="AA200" s="35"/>
      <c r="AB200" s="35"/>
      <c r="AC200" s="35"/>
      <c r="AD200" s="35"/>
      <c r="AE200" s="35"/>
      <c r="AR200" s="197" t="s">
        <v>168</v>
      </c>
      <c r="AT200" s="197" t="s">
        <v>287</v>
      </c>
      <c r="AU200" s="197" t="s">
        <v>127</v>
      </c>
      <c r="AY200" s="17" t="s">
        <v>119</v>
      </c>
      <c r="BE200" s="198">
        <f>IF(N200="základní",J200,0)</f>
        <v>0</v>
      </c>
      <c r="BF200" s="198">
        <f>IF(N200="snížená",J200,0)</f>
        <v>0</v>
      </c>
      <c r="BG200" s="198">
        <f>IF(N200="zákl. přenesená",J200,0)</f>
        <v>0</v>
      </c>
      <c r="BH200" s="198">
        <f>IF(N200="sníž. přenesená",J200,0)</f>
        <v>0</v>
      </c>
      <c r="BI200" s="198">
        <f>IF(N200="nulová",J200,0)</f>
        <v>0</v>
      </c>
      <c r="BJ200" s="17" t="s">
        <v>127</v>
      </c>
      <c r="BK200" s="198">
        <f>ROUND(I200*H200,2)</f>
        <v>0</v>
      </c>
      <c r="BL200" s="17" t="s">
        <v>126</v>
      </c>
      <c r="BM200" s="197" t="s">
        <v>316</v>
      </c>
    </row>
    <row r="201" spans="1:65" s="12" customFormat="1" ht="22.9" customHeight="1">
      <c r="B201" s="170"/>
      <c r="C201" s="171"/>
      <c r="D201" s="172" t="s">
        <v>79</v>
      </c>
      <c r="E201" s="184" t="s">
        <v>126</v>
      </c>
      <c r="F201" s="184" t="s">
        <v>317</v>
      </c>
      <c r="G201" s="171"/>
      <c r="H201" s="171"/>
      <c r="I201" s="174"/>
      <c r="J201" s="185">
        <f>BK201</f>
        <v>0</v>
      </c>
      <c r="K201" s="171"/>
      <c r="L201" s="176"/>
      <c r="M201" s="177"/>
      <c r="N201" s="178"/>
      <c r="O201" s="178"/>
      <c r="P201" s="179">
        <f>SUM(P202:P215)</f>
        <v>0</v>
      </c>
      <c r="Q201" s="178"/>
      <c r="R201" s="179">
        <f>SUM(R202:R215)</f>
        <v>0</v>
      </c>
      <c r="S201" s="178"/>
      <c r="T201" s="180">
        <f>SUM(T202:T215)</f>
        <v>0</v>
      </c>
      <c r="AR201" s="181" t="s">
        <v>85</v>
      </c>
      <c r="AT201" s="182" t="s">
        <v>79</v>
      </c>
      <c r="AU201" s="182" t="s">
        <v>85</v>
      </c>
      <c r="AY201" s="181" t="s">
        <v>119</v>
      </c>
      <c r="BK201" s="183">
        <f>SUM(BK202:BK215)</f>
        <v>0</v>
      </c>
    </row>
    <row r="202" spans="1:65" s="2" customFormat="1" ht="16.5" customHeight="1">
      <c r="A202" s="35"/>
      <c r="B202" s="36"/>
      <c r="C202" s="186" t="s">
        <v>318</v>
      </c>
      <c r="D202" s="186" t="s">
        <v>121</v>
      </c>
      <c r="E202" s="187" t="s">
        <v>319</v>
      </c>
      <c r="F202" s="188" t="s">
        <v>320</v>
      </c>
      <c r="G202" s="189" t="s">
        <v>151</v>
      </c>
      <c r="H202" s="190">
        <v>14.711</v>
      </c>
      <c r="I202" s="191"/>
      <c r="J202" s="192">
        <f>ROUND(I202*H202,2)</f>
        <v>0</v>
      </c>
      <c r="K202" s="188" t="s">
        <v>125</v>
      </c>
      <c r="L202" s="40"/>
      <c r="M202" s="193" t="s">
        <v>43</v>
      </c>
      <c r="N202" s="194" t="s">
        <v>52</v>
      </c>
      <c r="O202" s="65"/>
      <c r="P202" s="195">
        <f>O202*H202</f>
        <v>0</v>
      </c>
      <c r="Q202" s="195">
        <v>0</v>
      </c>
      <c r="R202" s="195">
        <f>Q202*H202</f>
        <v>0</v>
      </c>
      <c r="S202" s="195">
        <v>0</v>
      </c>
      <c r="T202" s="196">
        <f>S202*H202</f>
        <v>0</v>
      </c>
      <c r="U202" s="35"/>
      <c r="V202" s="35"/>
      <c r="W202" s="35"/>
      <c r="X202" s="35"/>
      <c r="Y202" s="35"/>
      <c r="Z202" s="35"/>
      <c r="AA202" s="35"/>
      <c r="AB202" s="35"/>
      <c r="AC202" s="35"/>
      <c r="AD202" s="35"/>
      <c r="AE202" s="35"/>
      <c r="AR202" s="197" t="s">
        <v>126</v>
      </c>
      <c r="AT202" s="197" t="s">
        <v>121</v>
      </c>
      <c r="AU202" s="197" t="s">
        <v>127</v>
      </c>
      <c r="AY202" s="17" t="s">
        <v>119</v>
      </c>
      <c r="BE202" s="198">
        <f>IF(N202="základní",J202,0)</f>
        <v>0</v>
      </c>
      <c r="BF202" s="198">
        <f>IF(N202="snížená",J202,0)</f>
        <v>0</v>
      </c>
      <c r="BG202" s="198">
        <f>IF(N202="zákl. přenesená",J202,0)</f>
        <v>0</v>
      </c>
      <c r="BH202" s="198">
        <f>IF(N202="sníž. přenesená",J202,0)</f>
        <v>0</v>
      </c>
      <c r="BI202" s="198">
        <f>IF(N202="nulová",J202,0)</f>
        <v>0</v>
      </c>
      <c r="BJ202" s="17" t="s">
        <v>127</v>
      </c>
      <c r="BK202" s="198">
        <f>ROUND(I202*H202,2)</f>
        <v>0</v>
      </c>
      <c r="BL202" s="17" t="s">
        <v>126</v>
      </c>
      <c r="BM202" s="197" t="s">
        <v>321</v>
      </c>
    </row>
    <row r="203" spans="1:65" s="2" customFormat="1" ht="39">
      <c r="A203" s="35"/>
      <c r="B203" s="36"/>
      <c r="C203" s="37"/>
      <c r="D203" s="199" t="s">
        <v>129</v>
      </c>
      <c r="E203" s="37"/>
      <c r="F203" s="200" t="s">
        <v>322</v>
      </c>
      <c r="G203" s="37"/>
      <c r="H203" s="37"/>
      <c r="I203" s="104"/>
      <c r="J203" s="37"/>
      <c r="K203" s="37"/>
      <c r="L203" s="40"/>
      <c r="M203" s="201"/>
      <c r="N203" s="202"/>
      <c r="O203" s="65"/>
      <c r="P203" s="65"/>
      <c r="Q203" s="65"/>
      <c r="R203" s="65"/>
      <c r="S203" s="65"/>
      <c r="T203" s="66"/>
      <c r="U203" s="35"/>
      <c r="V203" s="35"/>
      <c r="W203" s="35"/>
      <c r="X203" s="35"/>
      <c r="Y203" s="35"/>
      <c r="Z203" s="35"/>
      <c r="AA203" s="35"/>
      <c r="AB203" s="35"/>
      <c r="AC203" s="35"/>
      <c r="AD203" s="35"/>
      <c r="AE203" s="35"/>
      <c r="AT203" s="17" t="s">
        <v>129</v>
      </c>
      <c r="AU203" s="17" t="s">
        <v>127</v>
      </c>
    </row>
    <row r="204" spans="1:65" s="13" customFormat="1" ht="11.25">
      <c r="B204" s="203"/>
      <c r="C204" s="204"/>
      <c r="D204" s="199" t="s">
        <v>131</v>
      </c>
      <c r="E204" s="205" t="s">
        <v>43</v>
      </c>
      <c r="F204" s="206" t="s">
        <v>323</v>
      </c>
      <c r="G204" s="204"/>
      <c r="H204" s="207">
        <v>0.59599999999999997</v>
      </c>
      <c r="I204" s="208"/>
      <c r="J204" s="204"/>
      <c r="K204" s="204"/>
      <c r="L204" s="209"/>
      <c r="M204" s="210"/>
      <c r="N204" s="211"/>
      <c r="O204" s="211"/>
      <c r="P204" s="211"/>
      <c r="Q204" s="211"/>
      <c r="R204" s="211"/>
      <c r="S204" s="211"/>
      <c r="T204" s="212"/>
      <c r="AT204" s="213" t="s">
        <v>131</v>
      </c>
      <c r="AU204" s="213" t="s">
        <v>127</v>
      </c>
      <c r="AV204" s="13" t="s">
        <v>127</v>
      </c>
      <c r="AW204" s="13" t="s">
        <v>39</v>
      </c>
      <c r="AX204" s="13" t="s">
        <v>80</v>
      </c>
      <c r="AY204" s="213" t="s">
        <v>119</v>
      </c>
    </row>
    <row r="205" spans="1:65" s="13" customFormat="1" ht="11.25">
      <c r="B205" s="203"/>
      <c r="C205" s="204"/>
      <c r="D205" s="199" t="s">
        <v>131</v>
      </c>
      <c r="E205" s="205" t="s">
        <v>43</v>
      </c>
      <c r="F205" s="206" t="s">
        <v>324</v>
      </c>
      <c r="G205" s="204"/>
      <c r="H205" s="207">
        <v>3.78</v>
      </c>
      <c r="I205" s="208"/>
      <c r="J205" s="204"/>
      <c r="K205" s="204"/>
      <c r="L205" s="209"/>
      <c r="M205" s="210"/>
      <c r="N205" s="211"/>
      <c r="O205" s="211"/>
      <c r="P205" s="211"/>
      <c r="Q205" s="211"/>
      <c r="R205" s="211"/>
      <c r="S205" s="211"/>
      <c r="T205" s="212"/>
      <c r="AT205" s="213" t="s">
        <v>131</v>
      </c>
      <c r="AU205" s="213" t="s">
        <v>127</v>
      </c>
      <c r="AV205" s="13" t="s">
        <v>127</v>
      </c>
      <c r="AW205" s="13" t="s">
        <v>39</v>
      </c>
      <c r="AX205" s="13" t="s">
        <v>80</v>
      </c>
      <c r="AY205" s="213" t="s">
        <v>119</v>
      </c>
    </row>
    <row r="206" spans="1:65" s="13" customFormat="1" ht="11.25">
      <c r="B206" s="203"/>
      <c r="C206" s="204"/>
      <c r="D206" s="199" t="s">
        <v>131</v>
      </c>
      <c r="E206" s="205" t="s">
        <v>43</v>
      </c>
      <c r="F206" s="206" t="s">
        <v>325</v>
      </c>
      <c r="G206" s="204"/>
      <c r="H206" s="207">
        <v>1.93</v>
      </c>
      <c r="I206" s="208"/>
      <c r="J206" s="204"/>
      <c r="K206" s="204"/>
      <c r="L206" s="209"/>
      <c r="M206" s="210"/>
      <c r="N206" s="211"/>
      <c r="O206" s="211"/>
      <c r="P206" s="211"/>
      <c r="Q206" s="211"/>
      <c r="R206" s="211"/>
      <c r="S206" s="211"/>
      <c r="T206" s="212"/>
      <c r="AT206" s="213" t="s">
        <v>131</v>
      </c>
      <c r="AU206" s="213" t="s">
        <v>127</v>
      </c>
      <c r="AV206" s="13" t="s">
        <v>127</v>
      </c>
      <c r="AW206" s="13" t="s">
        <v>39</v>
      </c>
      <c r="AX206" s="13" t="s">
        <v>80</v>
      </c>
      <c r="AY206" s="213" t="s">
        <v>119</v>
      </c>
    </row>
    <row r="207" spans="1:65" s="13" customFormat="1" ht="11.25">
      <c r="B207" s="203"/>
      <c r="C207" s="204"/>
      <c r="D207" s="199" t="s">
        <v>131</v>
      </c>
      <c r="E207" s="205" t="s">
        <v>43</v>
      </c>
      <c r="F207" s="206" t="s">
        <v>326</v>
      </c>
      <c r="G207" s="204"/>
      <c r="H207" s="207">
        <v>0.59</v>
      </c>
      <c r="I207" s="208"/>
      <c r="J207" s="204"/>
      <c r="K207" s="204"/>
      <c r="L207" s="209"/>
      <c r="M207" s="210"/>
      <c r="N207" s="211"/>
      <c r="O207" s="211"/>
      <c r="P207" s="211"/>
      <c r="Q207" s="211"/>
      <c r="R207" s="211"/>
      <c r="S207" s="211"/>
      <c r="T207" s="212"/>
      <c r="AT207" s="213" t="s">
        <v>131</v>
      </c>
      <c r="AU207" s="213" t="s">
        <v>127</v>
      </c>
      <c r="AV207" s="13" t="s">
        <v>127</v>
      </c>
      <c r="AW207" s="13" t="s">
        <v>39</v>
      </c>
      <c r="AX207" s="13" t="s">
        <v>80</v>
      </c>
      <c r="AY207" s="213" t="s">
        <v>119</v>
      </c>
    </row>
    <row r="208" spans="1:65" s="13" customFormat="1" ht="11.25">
      <c r="B208" s="203"/>
      <c r="C208" s="204"/>
      <c r="D208" s="199" t="s">
        <v>131</v>
      </c>
      <c r="E208" s="205" t="s">
        <v>43</v>
      </c>
      <c r="F208" s="206" t="s">
        <v>327</v>
      </c>
      <c r="G208" s="204"/>
      <c r="H208" s="207">
        <v>3.26</v>
      </c>
      <c r="I208" s="208"/>
      <c r="J208" s="204"/>
      <c r="K208" s="204"/>
      <c r="L208" s="209"/>
      <c r="M208" s="210"/>
      <c r="N208" s="211"/>
      <c r="O208" s="211"/>
      <c r="P208" s="211"/>
      <c r="Q208" s="211"/>
      <c r="R208" s="211"/>
      <c r="S208" s="211"/>
      <c r="T208" s="212"/>
      <c r="AT208" s="213" t="s">
        <v>131</v>
      </c>
      <c r="AU208" s="213" t="s">
        <v>127</v>
      </c>
      <c r="AV208" s="13" t="s">
        <v>127</v>
      </c>
      <c r="AW208" s="13" t="s">
        <v>39</v>
      </c>
      <c r="AX208" s="13" t="s">
        <v>80</v>
      </c>
      <c r="AY208" s="213" t="s">
        <v>119</v>
      </c>
    </row>
    <row r="209" spans="1:65" s="13" customFormat="1" ht="11.25">
      <c r="B209" s="203"/>
      <c r="C209" s="204"/>
      <c r="D209" s="199" t="s">
        <v>131</v>
      </c>
      <c r="E209" s="205" t="s">
        <v>43</v>
      </c>
      <c r="F209" s="206" t="s">
        <v>328</v>
      </c>
      <c r="G209" s="204"/>
      <c r="H209" s="207">
        <v>3.794</v>
      </c>
      <c r="I209" s="208"/>
      <c r="J209" s="204"/>
      <c r="K209" s="204"/>
      <c r="L209" s="209"/>
      <c r="M209" s="210"/>
      <c r="N209" s="211"/>
      <c r="O209" s="211"/>
      <c r="P209" s="211"/>
      <c r="Q209" s="211"/>
      <c r="R209" s="211"/>
      <c r="S209" s="211"/>
      <c r="T209" s="212"/>
      <c r="AT209" s="213" t="s">
        <v>131</v>
      </c>
      <c r="AU209" s="213" t="s">
        <v>127</v>
      </c>
      <c r="AV209" s="13" t="s">
        <v>127</v>
      </c>
      <c r="AW209" s="13" t="s">
        <v>39</v>
      </c>
      <c r="AX209" s="13" t="s">
        <v>80</v>
      </c>
      <c r="AY209" s="213" t="s">
        <v>119</v>
      </c>
    </row>
    <row r="210" spans="1:65" s="13" customFormat="1" ht="11.25">
      <c r="B210" s="203"/>
      <c r="C210" s="204"/>
      <c r="D210" s="199" t="s">
        <v>131</v>
      </c>
      <c r="E210" s="205" t="s">
        <v>43</v>
      </c>
      <c r="F210" s="206" t="s">
        <v>329</v>
      </c>
      <c r="G210" s="204"/>
      <c r="H210" s="207">
        <v>0.437</v>
      </c>
      <c r="I210" s="208"/>
      <c r="J210" s="204"/>
      <c r="K210" s="204"/>
      <c r="L210" s="209"/>
      <c r="M210" s="210"/>
      <c r="N210" s="211"/>
      <c r="O210" s="211"/>
      <c r="P210" s="211"/>
      <c r="Q210" s="211"/>
      <c r="R210" s="211"/>
      <c r="S210" s="211"/>
      <c r="T210" s="212"/>
      <c r="AT210" s="213" t="s">
        <v>131</v>
      </c>
      <c r="AU210" s="213" t="s">
        <v>127</v>
      </c>
      <c r="AV210" s="13" t="s">
        <v>127</v>
      </c>
      <c r="AW210" s="13" t="s">
        <v>39</v>
      </c>
      <c r="AX210" s="13" t="s">
        <v>80</v>
      </c>
      <c r="AY210" s="213" t="s">
        <v>119</v>
      </c>
    </row>
    <row r="211" spans="1:65" s="13" customFormat="1" ht="11.25">
      <c r="B211" s="203"/>
      <c r="C211" s="204"/>
      <c r="D211" s="199" t="s">
        <v>131</v>
      </c>
      <c r="E211" s="205" t="s">
        <v>43</v>
      </c>
      <c r="F211" s="206" t="s">
        <v>330</v>
      </c>
      <c r="G211" s="204"/>
      <c r="H211" s="207">
        <v>0.32400000000000001</v>
      </c>
      <c r="I211" s="208"/>
      <c r="J211" s="204"/>
      <c r="K211" s="204"/>
      <c r="L211" s="209"/>
      <c r="M211" s="210"/>
      <c r="N211" s="211"/>
      <c r="O211" s="211"/>
      <c r="P211" s="211"/>
      <c r="Q211" s="211"/>
      <c r="R211" s="211"/>
      <c r="S211" s="211"/>
      <c r="T211" s="212"/>
      <c r="AT211" s="213" t="s">
        <v>131</v>
      </c>
      <c r="AU211" s="213" t="s">
        <v>127</v>
      </c>
      <c r="AV211" s="13" t="s">
        <v>127</v>
      </c>
      <c r="AW211" s="13" t="s">
        <v>39</v>
      </c>
      <c r="AX211" s="13" t="s">
        <v>80</v>
      </c>
      <c r="AY211" s="213" t="s">
        <v>119</v>
      </c>
    </row>
    <row r="212" spans="1:65" s="2" customFormat="1" ht="21.75" customHeight="1">
      <c r="A212" s="35"/>
      <c r="B212" s="36"/>
      <c r="C212" s="186" t="s">
        <v>331</v>
      </c>
      <c r="D212" s="186" t="s">
        <v>121</v>
      </c>
      <c r="E212" s="187" t="s">
        <v>332</v>
      </c>
      <c r="F212" s="188" t="s">
        <v>333</v>
      </c>
      <c r="G212" s="189" t="s">
        <v>151</v>
      </c>
      <c r="H212" s="190">
        <v>19.940000000000001</v>
      </c>
      <c r="I212" s="191"/>
      <c r="J212" s="192">
        <f>ROUND(I212*H212,2)</f>
        <v>0</v>
      </c>
      <c r="K212" s="188" t="s">
        <v>125</v>
      </c>
      <c r="L212" s="40"/>
      <c r="M212" s="193" t="s">
        <v>43</v>
      </c>
      <c r="N212" s="194" t="s">
        <v>52</v>
      </c>
      <c r="O212" s="65"/>
      <c r="P212" s="195">
        <f>O212*H212</f>
        <v>0</v>
      </c>
      <c r="Q212" s="195">
        <v>0</v>
      </c>
      <c r="R212" s="195">
        <f>Q212*H212</f>
        <v>0</v>
      </c>
      <c r="S212" s="195">
        <v>0</v>
      </c>
      <c r="T212" s="196">
        <f>S212*H212</f>
        <v>0</v>
      </c>
      <c r="U212" s="35"/>
      <c r="V212" s="35"/>
      <c r="W212" s="35"/>
      <c r="X212" s="35"/>
      <c r="Y212" s="35"/>
      <c r="Z212" s="35"/>
      <c r="AA212" s="35"/>
      <c r="AB212" s="35"/>
      <c r="AC212" s="35"/>
      <c r="AD212" s="35"/>
      <c r="AE212" s="35"/>
      <c r="AR212" s="197" t="s">
        <v>126</v>
      </c>
      <c r="AT212" s="197" t="s">
        <v>121</v>
      </c>
      <c r="AU212" s="197" t="s">
        <v>127</v>
      </c>
      <c r="AY212" s="17" t="s">
        <v>119</v>
      </c>
      <c r="BE212" s="198">
        <f>IF(N212="základní",J212,0)</f>
        <v>0</v>
      </c>
      <c r="BF212" s="198">
        <f>IF(N212="snížená",J212,0)</f>
        <v>0</v>
      </c>
      <c r="BG212" s="198">
        <f>IF(N212="zákl. přenesená",J212,0)</f>
        <v>0</v>
      </c>
      <c r="BH212" s="198">
        <f>IF(N212="sníž. přenesená",J212,0)</f>
        <v>0</v>
      </c>
      <c r="BI212" s="198">
        <f>IF(N212="nulová",J212,0)</f>
        <v>0</v>
      </c>
      <c r="BJ212" s="17" t="s">
        <v>127</v>
      </c>
      <c r="BK212" s="198">
        <f>ROUND(I212*H212,2)</f>
        <v>0</v>
      </c>
      <c r="BL212" s="17" t="s">
        <v>126</v>
      </c>
      <c r="BM212" s="197" t="s">
        <v>334</v>
      </c>
    </row>
    <row r="213" spans="1:65" s="2" customFormat="1" ht="87.75">
      <c r="A213" s="35"/>
      <c r="B213" s="36"/>
      <c r="C213" s="37"/>
      <c r="D213" s="199" t="s">
        <v>129</v>
      </c>
      <c r="E213" s="37"/>
      <c r="F213" s="200" t="s">
        <v>335</v>
      </c>
      <c r="G213" s="37"/>
      <c r="H213" s="37"/>
      <c r="I213" s="104"/>
      <c r="J213" s="37"/>
      <c r="K213" s="37"/>
      <c r="L213" s="40"/>
      <c r="M213" s="201"/>
      <c r="N213" s="202"/>
      <c r="O213" s="65"/>
      <c r="P213" s="65"/>
      <c r="Q213" s="65"/>
      <c r="R213" s="65"/>
      <c r="S213" s="65"/>
      <c r="T213" s="66"/>
      <c r="U213" s="35"/>
      <c r="V213" s="35"/>
      <c r="W213" s="35"/>
      <c r="X213" s="35"/>
      <c r="Y213" s="35"/>
      <c r="Z213" s="35"/>
      <c r="AA213" s="35"/>
      <c r="AB213" s="35"/>
      <c r="AC213" s="35"/>
      <c r="AD213" s="35"/>
      <c r="AE213" s="35"/>
      <c r="AT213" s="17" t="s">
        <v>129</v>
      </c>
      <c r="AU213" s="17" t="s">
        <v>127</v>
      </c>
    </row>
    <row r="214" spans="1:65" s="13" customFormat="1" ht="11.25">
      <c r="B214" s="203"/>
      <c r="C214" s="204"/>
      <c r="D214" s="199" t="s">
        <v>131</v>
      </c>
      <c r="E214" s="205" t="s">
        <v>43</v>
      </c>
      <c r="F214" s="206" t="s">
        <v>336</v>
      </c>
      <c r="G214" s="204"/>
      <c r="H214" s="207">
        <v>6.64</v>
      </c>
      <c r="I214" s="208"/>
      <c r="J214" s="204"/>
      <c r="K214" s="204"/>
      <c r="L214" s="209"/>
      <c r="M214" s="210"/>
      <c r="N214" s="211"/>
      <c r="O214" s="211"/>
      <c r="P214" s="211"/>
      <c r="Q214" s="211"/>
      <c r="R214" s="211"/>
      <c r="S214" s="211"/>
      <c r="T214" s="212"/>
      <c r="AT214" s="213" t="s">
        <v>131</v>
      </c>
      <c r="AU214" s="213" t="s">
        <v>127</v>
      </c>
      <c r="AV214" s="13" t="s">
        <v>127</v>
      </c>
      <c r="AW214" s="13" t="s">
        <v>39</v>
      </c>
      <c r="AX214" s="13" t="s">
        <v>80</v>
      </c>
      <c r="AY214" s="213" t="s">
        <v>119</v>
      </c>
    </row>
    <row r="215" spans="1:65" s="13" customFormat="1" ht="11.25">
      <c r="B215" s="203"/>
      <c r="C215" s="204"/>
      <c r="D215" s="199" t="s">
        <v>131</v>
      </c>
      <c r="E215" s="205" t="s">
        <v>43</v>
      </c>
      <c r="F215" s="206" t="s">
        <v>337</v>
      </c>
      <c r="G215" s="204"/>
      <c r="H215" s="207">
        <v>13.3</v>
      </c>
      <c r="I215" s="208"/>
      <c r="J215" s="204"/>
      <c r="K215" s="204"/>
      <c r="L215" s="209"/>
      <c r="M215" s="210"/>
      <c r="N215" s="211"/>
      <c r="O215" s="211"/>
      <c r="P215" s="211"/>
      <c r="Q215" s="211"/>
      <c r="R215" s="211"/>
      <c r="S215" s="211"/>
      <c r="T215" s="212"/>
      <c r="AT215" s="213" t="s">
        <v>131</v>
      </c>
      <c r="AU215" s="213" t="s">
        <v>127</v>
      </c>
      <c r="AV215" s="13" t="s">
        <v>127</v>
      </c>
      <c r="AW215" s="13" t="s">
        <v>39</v>
      </c>
      <c r="AX215" s="13" t="s">
        <v>80</v>
      </c>
      <c r="AY215" s="213" t="s">
        <v>119</v>
      </c>
    </row>
    <row r="216" spans="1:65" s="12" customFormat="1" ht="22.9" customHeight="1">
      <c r="B216" s="170"/>
      <c r="C216" s="171"/>
      <c r="D216" s="172" t="s">
        <v>79</v>
      </c>
      <c r="E216" s="184" t="s">
        <v>168</v>
      </c>
      <c r="F216" s="184" t="s">
        <v>338</v>
      </c>
      <c r="G216" s="171"/>
      <c r="H216" s="171"/>
      <c r="I216" s="174"/>
      <c r="J216" s="185">
        <f>BK216</f>
        <v>0</v>
      </c>
      <c r="K216" s="171"/>
      <c r="L216" s="176"/>
      <c r="M216" s="177"/>
      <c r="N216" s="178"/>
      <c r="O216" s="178"/>
      <c r="P216" s="179">
        <f>SUM(P217:P299)</f>
        <v>0</v>
      </c>
      <c r="Q216" s="178"/>
      <c r="R216" s="179">
        <f>SUM(R217:R299)</f>
        <v>3.9928600000000003</v>
      </c>
      <c r="S216" s="178"/>
      <c r="T216" s="180">
        <f>SUM(T217:T299)</f>
        <v>0</v>
      </c>
      <c r="AR216" s="181" t="s">
        <v>85</v>
      </c>
      <c r="AT216" s="182" t="s">
        <v>79</v>
      </c>
      <c r="AU216" s="182" t="s">
        <v>85</v>
      </c>
      <c r="AY216" s="181" t="s">
        <v>119</v>
      </c>
      <c r="BK216" s="183">
        <f>SUM(BK217:BK299)</f>
        <v>0</v>
      </c>
    </row>
    <row r="217" spans="1:65" s="2" customFormat="1" ht="21.75" customHeight="1">
      <c r="A217" s="35"/>
      <c r="B217" s="36"/>
      <c r="C217" s="186" t="s">
        <v>339</v>
      </c>
      <c r="D217" s="186" t="s">
        <v>121</v>
      </c>
      <c r="E217" s="187" t="s">
        <v>340</v>
      </c>
      <c r="F217" s="188" t="s">
        <v>341</v>
      </c>
      <c r="G217" s="189" t="s">
        <v>144</v>
      </c>
      <c r="H217" s="190">
        <v>18</v>
      </c>
      <c r="I217" s="191"/>
      <c r="J217" s="192">
        <f>ROUND(I217*H217,2)</f>
        <v>0</v>
      </c>
      <c r="K217" s="188" t="s">
        <v>125</v>
      </c>
      <c r="L217" s="40"/>
      <c r="M217" s="193" t="s">
        <v>43</v>
      </c>
      <c r="N217" s="194" t="s">
        <v>52</v>
      </c>
      <c r="O217" s="65"/>
      <c r="P217" s="195">
        <f>O217*H217</f>
        <v>0</v>
      </c>
      <c r="Q217" s="195">
        <v>1.31E-3</v>
      </c>
      <c r="R217" s="195">
        <f>Q217*H217</f>
        <v>2.358E-2</v>
      </c>
      <c r="S217" s="195">
        <v>0</v>
      </c>
      <c r="T217" s="196">
        <f>S217*H217</f>
        <v>0</v>
      </c>
      <c r="U217" s="35"/>
      <c r="V217" s="35"/>
      <c r="W217" s="35"/>
      <c r="X217" s="35"/>
      <c r="Y217" s="35"/>
      <c r="Z217" s="35"/>
      <c r="AA217" s="35"/>
      <c r="AB217" s="35"/>
      <c r="AC217" s="35"/>
      <c r="AD217" s="35"/>
      <c r="AE217" s="35"/>
      <c r="AR217" s="197" t="s">
        <v>126</v>
      </c>
      <c r="AT217" s="197" t="s">
        <v>121</v>
      </c>
      <c r="AU217" s="197" t="s">
        <v>127</v>
      </c>
      <c r="AY217" s="17" t="s">
        <v>119</v>
      </c>
      <c r="BE217" s="198">
        <f>IF(N217="základní",J217,0)</f>
        <v>0</v>
      </c>
      <c r="BF217" s="198">
        <f>IF(N217="snížená",J217,0)</f>
        <v>0</v>
      </c>
      <c r="BG217" s="198">
        <f>IF(N217="zákl. přenesená",J217,0)</f>
        <v>0</v>
      </c>
      <c r="BH217" s="198">
        <f>IF(N217="sníž. přenesená",J217,0)</f>
        <v>0</v>
      </c>
      <c r="BI217" s="198">
        <f>IF(N217="nulová",J217,0)</f>
        <v>0</v>
      </c>
      <c r="BJ217" s="17" t="s">
        <v>127</v>
      </c>
      <c r="BK217" s="198">
        <f>ROUND(I217*H217,2)</f>
        <v>0</v>
      </c>
      <c r="BL217" s="17" t="s">
        <v>126</v>
      </c>
      <c r="BM217" s="197" t="s">
        <v>342</v>
      </c>
    </row>
    <row r="218" spans="1:65" s="2" customFormat="1" ht="87.75">
      <c r="A218" s="35"/>
      <c r="B218" s="36"/>
      <c r="C218" s="37"/>
      <c r="D218" s="199" t="s">
        <v>129</v>
      </c>
      <c r="E218" s="37"/>
      <c r="F218" s="200" t="s">
        <v>343</v>
      </c>
      <c r="G218" s="37"/>
      <c r="H218" s="37"/>
      <c r="I218" s="104"/>
      <c r="J218" s="37"/>
      <c r="K218" s="37"/>
      <c r="L218" s="40"/>
      <c r="M218" s="201"/>
      <c r="N218" s="202"/>
      <c r="O218" s="65"/>
      <c r="P218" s="65"/>
      <c r="Q218" s="65"/>
      <c r="R218" s="65"/>
      <c r="S218" s="65"/>
      <c r="T218" s="66"/>
      <c r="U218" s="35"/>
      <c r="V218" s="35"/>
      <c r="W218" s="35"/>
      <c r="X218" s="35"/>
      <c r="Y218" s="35"/>
      <c r="Z218" s="35"/>
      <c r="AA218" s="35"/>
      <c r="AB218" s="35"/>
      <c r="AC218" s="35"/>
      <c r="AD218" s="35"/>
      <c r="AE218" s="35"/>
      <c r="AT218" s="17" t="s">
        <v>129</v>
      </c>
      <c r="AU218" s="17" t="s">
        <v>127</v>
      </c>
    </row>
    <row r="219" spans="1:65" s="13" customFormat="1" ht="11.25">
      <c r="B219" s="203"/>
      <c r="C219" s="204"/>
      <c r="D219" s="199" t="s">
        <v>131</v>
      </c>
      <c r="E219" s="205" t="s">
        <v>43</v>
      </c>
      <c r="F219" s="206" t="s">
        <v>344</v>
      </c>
      <c r="G219" s="204"/>
      <c r="H219" s="207">
        <v>18</v>
      </c>
      <c r="I219" s="208"/>
      <c r="J219" s="204"/>
      <c r="K219" s="204"/>
      <c r="L219" s="209"/>
      <c r="M219" s="210"/>
      <c r="N219" s="211"/>
      <c r="O219" s="211"/>
      <c r="P219" s="211"/>
      <c r="Q219" s="211"/>
      <c r="R219" s="211"/>
      <c r="S219" s="211"/>
      <c r="T219" s="212"/>
      <c r="AT219" s="213" t="s">
        <v>131</v>
      </c>
      <c r="AU219" s="213" t="s">
        <v>127</v>
      </c>
      <c r="AV219" s="13" t="s">
        <v>127</v>
      </c>
      <c r="AW219" s="13" t="s">
        <v>39</v>
      </c>
      <c r="AX219" s="13" t="s">
        <v>80</v>
      </c>
      <c r="AY219" s="213" t="s">
        <v>119</v>
      </c>
    </row>
    <row r="220" spans="1:65" s="2" customFormat="1" ht="21.75" customHeight="1">
      <c r="A220" s="35"/>
      <c r="B220" s="36"/>
      <c r="C220" s="186" t="s">
        <v>345</v>
      </c>
      <c r="D220" s="186" t="s">
        <v>121</v>
      </c>
      <c r="E220" s="187" t="s">
        <v>346</v>
      </c>
      <c r="F220" s="188" t="s">
        <v>347</v>
      </c>
      <c r="G220" s="189" t="s">
        <v>144</v>
      </c>
      <c r="H220" s="190">
        <v>58</v>
      </c>
      <c r="I220" s="191"/>
      <c r="J220" s="192">
        <f>ROUND(I220*H220,2)</f>
        <v>0</v>
      </c>
      <c r="K220" s="188" t="s">
        <v>125</v>
      </c>
      <c r="L220" s="40"/>
      <c r="M220" s="193" t="s">
        <v>43</v>
      </c>
      <c r="N220" s="194" t="s">
        <v>52</v>
      </c>
      <c r="O220" s="65"/>
      <c r="P220" s="195">
        <f>O220*H220</f>
        <v>0</v>
      </c>
      <c r="Q220" s="195">
        <v>4.4000000000000003E-3</v>
      </c>
      <c r="R220" s="195">
        <f>Q220*H220</f>
        <v>0.25520000000000004</v>
      </c>
      <c r="S220" s="195">
        <v>0</v>
      </c>
      <c r="T220" s="196">
        <f>S220*H220</f>
        <v>0</v>
      </c>
      <c r="U220" s="35"/>
      <c r="V220" s="35"/>
      <c r="W220" s="35"/>
      <c r="X220" s="35"/>
      <c r="Y220" s="35"/>
      <c r="Z220" s="35"/>
      <c r="AA220" s="35"/>
      <c r="AB220" s="35"/>
      <c r="AC220" s="35"/>
      <c r="AD220" s="35"/>
      <c r="AE220" s="35"/>
      <c r="AR220" s="197" t="s">
        <v>126</v>
      </c>
      <c r="AT220" s="197" t="s">
        <v>121</v>
      </c>
      <c r="AU220" s="197" t="s">
        <v>127</v>
      </c>
      <c r="AY220" s="17" t="s">
        <v>119</v>
      </c>
      <c r="BE220" s="198">
        <f>IF(N220="základní",J220,0)</f>
        <v>0</v>
      </c>
      <c r="BF220" s="198">
        <f>IF(N220="snížená",J220,0)</f>
        <v>0</v>
      </c>
      <c r="BG220" s="198">
        <f>IF(N220="zákl. přenesená",J220,0)</f>
        <v>0</v>
      </c>
      <c r="BH220" s="198">
        <f>IF(N220="sníž. přenesená",J220,0)</f>
        <v>0</v>
      </c>
      <c r="BI220" s="198">
        <f>IF(N220="nulová",J220,0)</f>
        <v>0</v>
      </c>
      <c r="BJ220" s="17" t="s">
        <v>127</v>
      </c>
      <c r="BK220" s="198">
        <f>ROUND(I220*H220,2)</f>
        <v>0</v>
      </c>
      <c r="BL220" s="17" t="s">
        <v>126</v>
      </c>
      <c r="BM220" s="197" t="s">
        <v>348</v>
      </c>
    </row>
    <row r="221" spans="1:65" s="2" customFormat="1" ht="87.75">
      <c r="A221" s="35"/>
      <c r="B221" s="36"/>
      <c r="C221" s="37"/>
      <c r="D221" s="199" t="s">
        <v>129</v>
      </c>
      <c r="E221" s="37"/>
      <c r="F221" s="200" t="s">
        <v>343</v>
      </c>
      <c r="G221" s="37"/>
      <c r="H221" s="37"/>
      <c r="I221" s="104"/>
      <c r="J221" s="37"/>
      <c r="K221" s="37"/>
      <c r="L221" s="40"/>
      <c r="M221" s="201"/>
      <c r="N221" s="202"/>
      <c r="O221" s="65"/>
      <c r="P221" s="65"/>
      <c r="Q221" s="65"/>
      <c r="R221" s="65"/>
      <c r="S221" s="65"/>
      <c r="T221" s="66"/>
      <c r="U221" s="35"/>
      <c r="V221" s="35"/>
      <c r="W221" s="35"/>
      <c r="X221" s="35"/>
      <c r="Y221" s="35"/>
      <c r="Z221" s="35"/>
      <c r="AA221" s="35"/>
      <c r="AB221" s="35"/>
      <c r="AC221" s="35"/>
      <c r="AD221" s="35"/>
      <c r="AE221" s="35"/>
      <c r="AT221" s="17" t="s">
        <v>129</v>
      </c>
      <c r="AU221" s="17" t="s">
        <v>127</v>
      </c>
    </row>
    <row r="222" spans="1:65" s="13" customFormat="1" ht="11.25">
      <c r="B222" s="203"/>
      <c r="C222" s="204"/>
      <c r="D222" s="199" t="s">
        <v>131</v>
      </c>
      <c r="E222" s="205" t="s">
        <v>43</v>
      </c>
      <c r="F222" s="206" t="s">
        <v>349</v>
      </c>
      <c r="G222" s="204"/>
      <c r="H222" s="207">
        <v>58</v>
      </c>
      <c r="I222" s="208"/>
      <c r="J222" s="204"/>
      <c r="K222" s="204"/>
      <c r="L222" s="209"/>
      <c r="M222" s="210"/>
      <c r="N222" s="211"/>
      <c r="O222" s="211"/>
      <c r="P222" s="211"/>
      <c r="Q222" s="211"/>
      <c r="R222" s="211"/>
      <c r="S222" s="211"/>
      <c r="T222" s="212"/>
      <c r="AT222" s="213" t="s">
        <v>131</v>
      </c>
      <c r="AU222" s="213" t="s">
        <v>127</v>
      </c>
      <c r="AV222" s="13" t="s">
        <v>127</v>
      </c>
      <c r="AW222" s="13" t="s">
        <v>39</v>
      </c>
      <c r="AX222" s="13" t="s">
        <v>80</v>
      </c>
      <c r="AY222" s="213" t="s">
        <v>119</v>
      </c>
    </row>
    <row r="223" spans="1:65" s="2" customFormat="1" ht="21.75" customHeight="1">
      <c r="A223" s="35"/>
      <c r="B223" s="36"/>
      <c r="C223" s="186" t="s">
        <v>350</v>
      </c>
      <c r="D223" s="186" t="s">
        <v>121</v>
      </c>
      <c r="E223" s="187" t="s">
        <v>351</v>
      </c>
      <c r="F223" s="188" t="s">
        <v>352</v>
      </c>
      <c r="G223" s="189" t="s">
        <v>144</v>
      </c>
      <c r="H223" s="190">
        <v>22</v>
      </c>
      <c r="I223" s="191"/>
      <c r="J223" s="192">
        <f>ROUND(I223*H223,2)</f>
        <v>0</v>
      </c>
      <c r="K223" s="188" t="s">
        <v>125</v>
      </c>
      <c r="L223" s="40"/>
      <c r="M223" s="193" t="s">
        <v>43</v>
      </c>
      <c r="N223" s="194" t="s">
        <v>52</v>
      </c>
      <c r="O223" s="65"/>
      <c r="P223" s="195">
        <f>O223*H223</f>
        <v>0</v>
      </c>
      <c r="Q223" s="195">
        <v>7.4700000000000001E-3</v>
      </c>
      <c r="R223" s="195">
        <f>Q223*H223</f>
        <v>0.16434000000000001</v>
      </c>
      <c r="S223" s="195">
        <v>0</v>
      </c>
      <c r="T223" s="196">
        <f>S223*H223</f>
        <v>0</v>
      </c>
      <c r="U223" s="35"/>
      <c r="V223" s="35"/>
      <c r="W223" s="35"/>
      <c r="X223" s="35"/>
      <c r="Y223" s="35"/>
      <c r="Z223" s="35"/>
      <c r="AA223" s="35"/>
      <c r="AB223" s="35"/>
      <c r="AC223" s="35"/>
      <c r="AD223" s="35"/>
      <c r="AE223" s="35"/>
      <c r="AR223" s="197" t="s">
        <v>126</v>
      </c>
      <c r="AT223" s="197" t="s">
        <v>121</v>
      </c>
      <c r="AU223" s="197" t="s">
        <v>127</v>
      </c>
      <c r="AY223" s="17" t="s">
        <v>119</v>
      </c>
      <c r="BE223" s="198">
        <f>IF(N223="základní",J223,0)</f>
        <v>0</v>
      </c>
      <c r="BF223" s="198">
        <f>IF(N223="snížená",J223,0)</f>
        <v>0</v>
      </c>
      <c r="BG223" s="198">
        <f>IF(N223="zákl. přenesená",J223,0)</f>
        <v>0</v>
      </c>
      <c r="BH223" s="198">
        <f>IF(N223="sníž. přenesená",J223,0)</f>
        <v>0</v>
      </c>
      <c r="BI223" s="198">
        <f>IF(N223="nulová",J223,0)</f>
        <v>0</v>
      </c>
      <c r="BJ223" s="17" t="s">
        <v>127</v>
      </c>
      <c r="BK223" s="198">
        <f>ROUND(I223*H223,2)</f>
        <v>0</v>
      </c>
      <c r="BL223" s="17" t="s">
        <v>126</v>
      </c>
      <c r="BM223" s="197" t="s">
        <v>353</v>
      </c>
    </row>
    <row r="224" spans="1:65" s="2" customFormat="1" ht="87.75">
      <c r="A224" s="35"/>
      <c r="B224" s="36"/>
      <c r="C224" s="37"/>
      <c r="D224" s="199" t="s">
        <v>129</v>
      </c>
      <c r="E224" s="37"/>
      <c r="F224" s="200" t="s">
        <v>343</v>
      </c>
      <c r="G224" s="37"/>
      <c r="H224" s="37"/>
      <c r="I224" s="104"/>
      <c r="J224" s="37"/>
      <c r="K224" s="37"/>
      <c r="L224" s="40"/>
      <c r="M224" s="201"/>
      <c r="N224" s="202"/>
      <c r="O224" s="65"/>
      <c r="P224" s="65"/>
      <c r="Q224" s="65"/>
      <c r="R224" s="65"/>
      <c r="S224" s="65"/>
      <c r="T224" s="66"/>
      <c r="U224" s="35"/>
      <c r="V224" s="35"/>
      <c r="W224" s="35"/>
      <c r="X224" s="35"/>
      <c r="Y224" s="35"/>
      <c r="Z224" s="35"/>
      <c r="AA224" s="35"/>
      <c r="AB224" s="35"/>
      <c r="AC224" s="35"/>
      <c r="AD224" s="35"/>
      <c r="AE224" s="35"/>
      <c r="AT224" s="17" t="s">
        <v>129</v>
      </c>
      <c r="AU224" s="17" t="s">
        <v>127</v>
      </c>
    </row>
    <row r="225" spans="1:65" s="13" customFormat="1" ht="11.25">
      <c r="B225" s="203"/>
      <c r="C225" s="204"/>
      <c r="D225" s="199" t="s">
        <v>131</v>
      </c>
      <c r="E225" s="205" t="s">
        <v>43</v>
      </c>
      <c r="F225" s="206" t="s">
        <v>354</v>
      </c>
      <c r="G225" s="204"/>
      <c r="H225" s="207">
        <v>22</v>
      </c>
      <c r="I225" s="208"/>
      <c r="J225" s="204"/>
      <c r="K225" s="204"/>
      <c r="L225" s="209"/>
      <c r="M225" s="210"/>
      <c r="N225" s="211"/>
      <c r="O225" s="211"/>
      <c r="P225" s="211"/>
      <c r="Q225" s="211"/>
      <c r="R225" s="211"/>
      <c r="S225" s="211"/>
      <c r="T225" s="212"/>
      <c r="AT225" s="213" t="s">
        <v>131</v>
      </c>
      <c r="AU225" s="213" t="s">
        <v>127</v>
      </c>
      <c r="AV225" s="13" t="s">
        <v>127</v>
      </c>
      <c r="AW225" s="13" t="s">
        <v>39</v>
      </c>
      <c r="AX225" s="13" t="s">
        <v>80</v>
      </c>
      <c r="AY225" s="213" t="s">
        <v>119</v>
      </c>
    </row>
    <row r="226" spans="1:65" s="2" customFormat="1" ht="21.75" customHeight="1">
      <c r="A226" s="35"/>
      <c r="B226" s="36"/>
      <c r="C226" s="186" t="s">
        <v>355</v>
      </c>
      <c r="D226" s="186" t="s">
        <v>121</v>
      </c>
      <c r="E226" s="187" t="s">
        <v>356</v>
      </c>
      <c r="F226" s="188" t="s">
        <v>357</v>
      </c>
      <c r="G226" s="189" t="s">
        <v>144</v>
      </c>
      <c r="H226" s="190">
        <v>3</v>
      </c>
      <c r="I226" s="191"/>
      <c r="J226" s="192">
        <f>ROUND(I226*H226,2)</f>
        <v>0</v>
      </c>
      <c r="K226" s="188" t="s">
        <v>125</v>
      </c>
      <c r="L226" s="40"/>
      <c r="M226" s="193" t="s">
        <v>43</v>
      </c>
      <c r="N226" s="194" t="s">
        <v>52</v>
      </c>
      <c r="O226" s="65"/>
      <c r="P226" s="195">
        <f>O226*H226</f>
        <v>0</v>
      </c>
      <c r="Q226" s="195">
        <v>1.1820000000000001E-2</v>
      </c>
      <c r="R226" s="195">
        <f>Q226*H226</f>
        <v>3.5460000000000005E-2</v>
      </c>
      <c r="S226" s="195">
        <v>0</v>
      </c>
      <c r="T226" s="196">
        <f>S226*H226</f>
        <v>0</v>
      </c>
      <c r="U226" s="35"/>
      <c r="V226" s="35"/>
      <c r="W226" s="35"/>
      <c r="X226" s="35"/>
      <c r="Y226" s="35"/>
      <c r="Z226" s="35"/>
      <c r="AA226" s="35"/>
      <c r="AB226" s="35"/>
      <c r="AC226" s="35"/>
      <c r="AD226" s="35"/>
      <c r="AE226" s="35"/>
      <c r="AR226" s="197" t="s">
        <v>126</v>
      </c>
      <c r="AT226" s="197" t="s">
        <v>121</v>
      </c>
      <c r="AU226" s="197" t="s">
        <v>127</v>
      </c>
      <c r="AY226" s="17" t="s">
        <v>119</v>
      </c>
      <c r="BE226" s="198">
        <f>IF(N226="základní",J226,0)</f>
        <v>0</v>
      </c>
      <c r="BF226" s="198">
        <f>IF(N226="snížená",J226,0)</f>
        <v>0</v>
      </c>
      <c r="BG226" s="198">
        <f>IF(N226="zákl. přenesená",J226,0)</f>
        <v>0</v>
      </c>
      <c r="BH226" s="198">
        <f>IF(N226="sníž. přenesená",J226,0)</f>
        <v>0</v>
      </c>
      <c r="BI226" s="198">
        <f>IF(N226="nulová",J226,0)</f>
        <v>0</v>
      </c>
      <c r="BJ226" s="17" t="s">
        <v>127</v>
      </c>
      <c r="BK226" s="198">
        <f>ROUND(I226*H226,2)</f>
        <v>0</v>
      </c>
      <c r="BL226" s="17" t="s">
        <v>126</v>
      </c>
      <c r="BM226" s="197" t="s">
        <v>358</v>
      </c>
    </row>
    <row r="227" spans="1:65" s="2" customFormat="1" ht="87.75">
      <c r="A227" s="35"/>
      <c r="B227" s="36"/>
      <c r="C227" s="37"/>
      <c r="D227" s="199" t="s">
        <v>129</v>
      </c>
      <c r="E227" s="37"/>
      <c r="F227" s="200" t="s">
        <v>343</v>
      </c>
      <c r="G227" s="37"/>
      <c r="H227" s="37"/>
      <c r="I227" s="104"/>
      <c r="J227" s="37"/>
      <c r="K227" s="37"/>
      <c r="L227" s="40"/>
      <c r="M227" s="201"/>
      <c r="N227" s="202"/>
      <c r="O227" s="65"/>
      <c r="P227" s="65"/>
      <c r="Q227" s="65"/>
      <c r="R227" s="65"/>
      <c r="S227" s="65"/>
      <c r="T227" s="66"/>
      <c r="U227" s="35"/>
      <c r="V227" s="35"/>
      <c r="W227" s="35"/>
      <c r="X227" s="35"/>
      <c r="Y227" s="35"/>
      <c r="Z227" s="35"/>
      <c r="AA227" s="35"/>
      <c r="AB227" s="35"/>
      <c r="AC227" s="35"/>
      <c r="AD227" s="35"/>
      <c r="AE227" s="35"/>
      <c r="AT227" s="17" t="s">
        <v>129</v>
      </c>
      <c r="AU227" s="17" t="s">
        <v>127</v>
      </c>
    </row>
    <row r="228" spans="1:65" s="13" customFormat="1" ht="11.25">
      <c r="B228" s="203"/>
      <c r="C228" s="204"/>
      <c r="D228" s="199" t="s">
        <v>131</v>
      </c>
      <c r="E228" s="205" t="s">
        <v>43</v>
      </c>
      <c r="F228" s="206" t="s">
        <v>359</v>
      </c>
      <c r="G228" s="204"/>
      <c r="H228" s="207">
        <v>3</v>
      </c>
      <c r="I228" s="208"/>
      <c r="J228" s="204"/>
      <c r="K228" s="204"/>
      <c r="L228" s="209"/>
      <c r="M228" s="210"/>
      <c r="N228" s="211"/>
      <c r="O228" s="211"/>
      <c r="P228" s="211"/>
      <c r="Q228" s="211"/>
      <c r="R228" s="211"/>
      <c r="S228" s="211"/>
      <c r="T228" s="212"/>
      <c r="AT228" s="213" t="s">
        <v>131</v>
      </c>
      <c r="AU228" s="213" t="s">
        <v>127</v>
      </c>
      <c r="AV228" s="13" t="s">
        <v>127</v>
      </c>
      <c r="AW228" s="13" t="s">
        <v>39</v>
      </c>
      <c r="AX228" s="13" t="s">
        <v>80</v>
      </c>
      <c r="AY228" s="213" t="s">
        <v>119</v>
      </c>
    </row>
    <row r="229" spans="1:65" s="2" customFormat="1" ht="21.75" customHeight="1">
      <c r="A229" s="35"/>
      <c r="B229" s="36"/>
      <c r="C229" s="186" t="s">
        <v>360</v>
      </c>
      <c r="D229" s="186" t="s">
        <v>121</v>
      </c>
      <c r="E229" s="187" t="s">
        <v>361</v>
      </c>
      <c r="F229" s="188" t="s">
        <v>362</v>
      </c>
      <c r="G229" s="189" t="s">
        <v>124</v>
      </c>
      <c r="H229" s="190">
        <v>4</v>
      </c>
      <c r="I229" s="191"/>
      <c r="J229" s="192">
        <f>ROUND(I229*H229,2)</f>
        <v>0</v>
      </c>
      <c r="K229" s="188" t="s">
        <v>125</v>
      </c>
      <c r="L229" s="40"/>
      <c r="M229" s="193" t="s">
        <v>43</v>
      </c>
      <c r="N229" s="194" t="s">
        <v>52</v>
      </c>
      <c r="O229" s="65"/>
      <c r="P229" s="195">
        <f>O229*H229</f>
        <v>0</v>
      </c>
      <c r="Q229" s="195">
        <v>0</v>
      </c>
      <c r="R229" s="195">
        <f>Q229*H229</f>
        <v>0</v>
      </c>
      <c r="S229" s="195">
        <v>0</v>
      </c>
      <c r="T229" s="196">
        <f>S229*H229</f>
        <v>0</v>
      </c>
      <c r="U229" s="35"/>
      <c r="V229" s="35"/>
      <c r="W229" s="35"/>
      <c r="X229" s="35"/>
      <c r="Y229" s="35"/>
      <c r="Z229" s="35"/>
      <c r="AA229" s="35"/>
      <c r="AB229" s="35"/>
      <c r="AC229" s="35"/>
      <c r="AD229" s="35"/>
      <c r="AE229" s="35"/>
      <c r="AR229" s="197" t="s">
        <v>126</v>
      </c>
      <c r="AT229" s="197" t="s">
        <v>121</v>
      </c>
      <c r="AU229" s="197" t="s">
        <v>127</v>
      </c>
      <c r="AY229" s="17" t="s">
        <v>119</v>
      </c>
      <c r="BE229" s="198">
        <f>IF(N229="základní",J229,0)</f>
        <v>0</v>
      </c>
      <c r="BF229" s="198">
        <f>IF(N229="snížená",J229,0)</f>
        <v>0</v>
      </c>
      <c r="BG229" s="198">
        <f>IF(N229="zákl. přenesená",J229,0)</f>
        <v>0</v>
      </c>
      <c r="BH229" s="198">
        <f>IF(N229="sníž. přenesená",J229,0)</f>
        <v>0</v>
      </c>
      <c r="BI229" s="198">
        <f>IF(N229="nulová",J229,0)</f>
        <v>0</v>
      </c>
      <c r="BJ229" s="17" t="s">
        <v>127</v>
      </c>
      <c r="BK229" s="198">
        <f>ROUND(I229*H229,2)</f>
        <v>0</v>
      </c>
      <c r="BL229" s="17" t="s">
        <v>126</v>
      </c>
      <c r="BM229" s="197" t="s">
        <v>363</v>
      </c>
    </row>
    <row r="230" spans="1:65" s="2" customFormat="1" ht="29.25">
      <c r="A230" s="35"/>
      <c r="B230" s="36"/>
      <c r="C230" s="37"/>
      <c r="D230" s="199" t="s">
        <v>129</v>
      </c>
      <c r="E230" s="37"/>
      <c r="F230" s="200" t="s">
        <v>364</v>
      </c>
      <c r="G230" s="37"/>
      <c r="H230" s="37"/>
      <c r="I230" s="104"/>
      <c r="J230" s="37"/>
      <c r="K230" s="37"/>
      <c r="L230" s="40"/>
      <c r="M230" s="201"/>
      <c r="N230" s="202"/>
      <c r="O230" s="65"/>
      <c r="P230" s="65"/>
      <c r="Q230" s="65"/>
      <c r="R230" s="65"/>
      <c r="S230" s="65"/>
      <c r="T230" s="66"/>
      <c r="U230" s="35"/>
      <c r="V230" s="35"/>
      <c r="W230" s="35"/>
      <c r="X230" s="35"/>
      <c r="Y230" s="35"/>
      <c r="Z230" s="35"/>
      <c r="AA230" s="35"/>
      <c r="AB230" s="35"/>
      <c r="AC230" s="35"/>
      <c r="AD230" s="35"/>
      <c r="AE230" s="35"/>
      <c r="AT230" s="17" t="s">
        <v>129</v>
      </c>
      <c r="AU230" s="17" t="s">
        <v>127</v>
      </c>
    </row>
    <row r="231" spans="1:65" s="2" customFormat="1" ht="16.5" customHeight="1">
      <c r="A231" s="35"/>
      <c r="B231" s="36"/>
      <c r="C231" s="224" t="s">
        <v>365</v>
      </c>
      <c r="D231" s="224" t="s">
        <v>287</v>
      </c>
      <c r="E231" s="225" t="s">
        <v>366</v>
      </c>
      <c r="F231" s="226" t="s">
        <v>367</v>
      </c>
      <c r="G231" s="227" t="s">
        <v>124</v>
      </c>
      <c r="H231" s="228">
        <v>4</v>
      </c>
      <c r="I231" s="229"/>
      <c r="J231" s="230">
        <f>ROUND(I231*H231,2)</f>
        <v>0</v>
      </c>
      <c r="K231" s="226" t="s">
        <v>125</v>
      </c>
      <c r="L231" s="231"/>
      <c r="M231" s="232" t="s">
        <v>43</v>
      </c>
      <c r="N231" s="233" t="s">
        <v>52</v>
      </c>
      <c r="O231" s="65"/>
      <c r="P231" s="195">
        <f>O231*H231</f>
        <v>0</v>
      </c>
      <c r="Q231" s="195">
        <v>2.7999999999999998E-4</v>
      </c>
      <c r="R231" s="195">
        <f>Q231*H231</f>
        <v>1.1199999999999999E-3</v>
      </c>
      <c r="S231" s="195">
        <v>0</v>
      </c>
      <c r="T231" s="196">
        <f>S231*H231</f>
        <v>0</v>
      </c>
      <c r="U231" s="35"/>
      <c r="V231" s="35"/>
      <c r="W231" s="35"/>
      <c r="X231" s="35"/>
      <c r="Y231" s="35"/>
      <c r="Z231" s="35"/>
      <c r="AA231" s="35"/>
      <c r="AB231" s="35"/>
      <c r="AC231" s="35"/>
      <c r="AD231" s="35"/>
      <c r="AE231" s="35"/>
      <c r="AR231" s="197" t="s">
        <v>168</v>
      </c>
      <c r="AT231" s="197" t="s">
        <v>287</v>
      </c>
      <c r="AU231" s="197" t="s">
        <v>127</v>
      </c>
      <c r="AY231" s="17" t="s">
        <v>119</v>
      </c>
      <c r="BE231" s="198">
        <f>IF(N231="základní",J231,0)</f>
        <v>0</v>
      </c>
      <c r="BF231" s="198">
        <f>IF(N231="snížená",J231,0)</f>
        <v>0</v>
      </c>
      <c r="BG231" s="198">
        <f>IF(N231="zákl. přenesená",J231,0)</f>
        <v>0</v>
      </c>
      <c r="BH231" s="198">
        <f>IF(N231="sníž. přenesená",J231,0)</f>
        <v>0</v>
      </c>
      <c r="BI231" s="198">
        <f>IF(N231="nulová",J231,0)</f>
        <v>0</v>
      </c>
      <c r="BJ231" s="17" t="s">
        <v>127</v>
      </c>
      <c r="BK231" s="198">
        <f>ROUND(I231*H231,2)</f>
        <v>0</v>
      </c>
      <c r="BL231" s="17" t="s">
        <v>126</v>
      </c>
      <c r="BM231" s="197" t="s">
        <v>368</v>
      </c>
    </row>
    <row r="232" spans="1:65" s="13" customFormat="1" ht="11.25">
      <c r="B232" s="203"/>
      <c r="C232" s="204"/>
      <c r="D232" s="199" t="s">
        <v>131</v>
      </c>
      <c r="E232" s="205" t="s">
        <v>43</v>
      </c>
      <c r="F232" s="206" t="s">
        <v>369</v>
      </c>
      <c r="G232" s="204"/>
      <c r="H232" s="207">
        <v>4</v>
      </c>
      <c r="I232" s="208"/>
      <c r="J232" s="204"/>
      <c r="K232" s="204"/>
      <c r="L232" s="209"/>
      <c r="M232" s="210"/>
      <c r="N232" s="211"/>
      <c r="O232" s="211"/>
      <c r="P232" s="211"/>
      <c r="Q232" s="211"/>
      <c r="R232" s="211"/>
      <c r="S232" s="211"/>
      <c r="T232" s="212"/>
      <c r="AT232" s="213" t="s">
        <v>131</v>
      </c>
      <c r="AU232" s="213" t="s">
        <v>127</v>
      </c>
      <c r="AV232" s="13" t="s">
        <v>127</v>
      </c>
      <c r="AW232" s="13" t="s">
        <v>39</v>
      </c>
      <c r="AX232" s="13" t="s">
        <v>80</v>
      </c>
      <c r="AY232" s="213" t="s">
        <v>119</v>
      </c>
    </row>
    <row r="233" spans="1:65" s="2" customFormat="1" ht="21.75" customHeight="1">
      <c r="A233" s="35"/>
      <c r="B233" s="36"/>
      <c r="C233" s="186" t="s">
        <v>370</v>
      </c>
      <c r="D233" s="186" t="s">
        <v>121</v>
      </c>
      <c r="E233" s="187" t="s">
        <v>371</v>
      </c>
      <c r="F233" s="188" t="s">
        <v>372</v>
      </c>
      <c r="G233" s="189" t="s">
        <v>124</v>
      </c>
      <c r="H233" s="190">
        <v>13</v>
      </c>
      <c r="I233" s="191"/>
      <c r="J233" s="192">
        <f>ROUND(I233*H233,2)</f>
        <v>0</v>
      </c>
      <c r="K233" s="188" t="s">
        <v>125</v>
      </c>
      <c r="L233" s="40"/>
      <c r="M233" s="193" t="s">
        <v>43</v>
      </c>
      <c r="N233" s="194" t="s">
        <v>52</v>
      </c>
      <c r="O233" s="65"/>
      <c r="P233" s="195">
        <f>O233*H233</f>
        <v>0</v>
      </c>
      <c r="Q233" s="195">
        <v>1.0000000000000001E-5</v>
      </c>
      <c r="R233" s="195">
        <f>Q233*H233</f>
        <v>1.3000000000000002E-4</v>
      </c>
      <c r="S233" s="195">
        <v>0</v>
      </c>
      <c r="T233" s="196">
        <f>S233*H233</f>
        <v>0</v>
      </c>
      <c r="U233" s="35"/>
      <c r="V233" s="35"/>
      <c r="W233" s="35"/>
      <c r="X233" s="35"/>
      <c r="Y233" s="35"/>
      <c r="Z233" s="35"/>
      <c r="AA233" s="35"/>
      <c r="AB233" s="35"/>
      <c r="AC233" s="35"/>
      <c r="AD233" s="35"/>
      <c r="AE233" s="35"/>
      <c r="AR233" s="197" t="s">
        <v>126</v>
      </c>
      <c r="AT233" s="197" t="s">
        <v>121</v>
      </c>
      <c r="AU233" s="197" t="s">
        <v>127</v>
      </c>
      <c r="AY233" s="17" t="s">
        <v>119</v>
      </c>
      <c r="BE233" s="198">
        <f>IF(N233="základní",J233,0)</f>
        <v>0</v>
      </c>
      <c r="BF233" s="198">
        <f>IF(N233="snížená",J233,0)</f>
        <v>0</v>
      </c>
      <c r="BG233" s="198">
        <f>IF(N233="zákl. přenesená",J233,0)</f>
        <v>0</v>
      </c>
      <c r="BH233" s="198">
        <f>IF(N233="sníž. přenesená",J233,0)</f>
        <v>0</v>
      </c>
      <c r="BI233" s="198">
        <f>IF(N233="nulová",J233,0)</f>
        <v>0</v>
      </c>
      <c r="BJ233" s="17" t="s">
        <v>127</v>
      </c>
      <c r="BK233" s="198">
        <f>ROUND(I233*H233,2)</f>
        <v>0</v>
      </c>
      <c r="BL233" s="17" t="s">
        <v>126</v>
      </c>
      <c r="BM233" s="197" t="s">
        <v>373</v>
      </c>
    </row>
    <row r="234" spans="1:65" s="2" customFormat="1" ht="29.25">
      <c r="A234" s="35"/>
      <c r="B234" s="36"/>
      <c r="C234" s="37"/>
      <c r="D234" s="199" t="s">
        <v>129</v>
      </c>
      <c r="E234" s="37"/>
      <c r="F234" s="200" t="s">
        <v>364</v>
      </c>
      <c r="G234" s="37"/>
      <c r="H234" s="37"/>
      <c r="I234" s="104"/>
      <c r="J234" s="37"/>
      <c r="K234" s="37"/>
      <c r="L234" s="40"/>
      <c r="M234" s="201"/>
      <c r="N234" s="202"/>
      <c r="O234" s="65"/>
      <c r="P234" s="65"/>
      <c r="Q234" s="65"/>
      <c r="R234" s="65"/>
      <c r="S234" s="65"/>
      <c r="T234" s="66"/>
      <c r="U234" s="35"/>
      <c r="V234" s="35"/>
      <c r="W234" s="35"/>
      <c r="X234" s="35"/>
      <c r="Y234" s="35"/>
      <c r="Z234" s="35"/>
      <c r="AA234" s="35"/>
      <c r="AB234" s="35"/>
      <c r="AC234" s="35"/>
      <c r="AD234" s="35"/>
      <c r="AE234" s="35"/>
      <c r="AT234" s="17" t="s">
        <v>129</v>
      </c>
      <c r="AU234" s="17" t="s">
        <v>127</v>
      </c>
    </row>
    <row r="235" spans="1:65" s="2" customFormat="1" ht="16.5" customHeight="1">
      <c r="A235" s="35"/>
      <c r="B235" s="36"/>
      <c r="C235" s="224" t="s">
        <v>374</v>
      </c>
      <c r="D235" s="224" t="s">
        <v>287</v>
      </c>
      <c r="E235" s="225" t="s">
        <v>375</v>
      </c>
      <c r="F235" s="226" t="s">
        <v>376</v>
      </c>
      <c r="G235" s="227" t="s">
        <v>124</v>
      </c>
      <c r="H235" s="228">
        <v>10</v>
      </c>
      <c r="I235" s="229"/>
      <c r="J235" s="230">
        <f>ROUND(I235*H235,2)</f>
        <v>0</v>
      </c>
      <c r="K235" s="226" t="s">
        <v>125</v>
      </c>
      <c r="L235" s="231"/>
      <c r="M235" s="232" t="s">
        <v>43</v>
      </c>
      <c r="N235" s="233" t="s">
        <v>52</v>
      </c>
      <c r="O235" s="65"/>
      <c r="P235" s="195">
        <f>O235*H235</f>
        <v>0</v>
      </c>
      <c r="Q235" s="195">
        <v>1.2099999999999999E-3</v>
      </c>
      <c r="R235" s="195">
        <f>Q235*H235</f>
        <v>1.21E-2</v>
      </c>
      <c r="S235" s="195">
        <v>0</v>
      </c>
      <c r="T235" s="196">
        <f>S235*H235</f>
        <v>0</v>
      </c>
      <c r="U235" s="35"/>
      <c r="V235" s="35"/>
      <c r="W235" s="35"/>
      <c r="X235" s="35"/>
      <c r="Y235" s="35"/>
      <c r="Z235" s="35"/>
      <c r="AA235" s="35"/>
      <c r="AB235" s="35"/>
      <c r="AC235" s="35"/>
      <c r="AD235" s="35"/>
      <c r="AE235" s="35"/>
      <c r="AR235" s="197" t="s">
        <v>168</v>
      </c>
      <c r="AT235" s="197" t="s">
        <v>287</v>
      </c>
      <c r="AU235" s="197" t="s">
        <v>127</v>
      </c>
      <c r="AY235" s="17" t="s">
        <v>119</v>
      </c>
      <c r="BE235" s="198">
        <f>IF(N235="základní",J235,0)</f>
        <v>0</v>
      </c>
      <c r="BF235" s="198">
        <f>IF(N235="snížená",J235,0)</f>
        <v>0</v>
      </c>
      <c r="BG235" s="198">
        <f>IF(N235="zákl. přenesená",J235,0)</f>
        <v>0</v>
      </c>
      <c r="BH235" s="198">
        <f>IF(N235="sníž. přenesená",J235,0)</f>
        <v>0</v>
      </c>
      <c r="BI235" s="198">
        <f>IF(N235="nulová",J235,0)</f>
        <v>0</v>
      </c>
      <c r="BJ235" s="17" t="s">
        <v>127</v>
      </c>
      <c r="BK235" s="198">
        <f>ROUND(I235*H235,2)</f>
        <v>0</v>
      </c>
      <c r="BL235" s="17" t="s">
        <v>126</v>
      </c>
      <c r="BM235" s="197" t="s">
        <v>377</v>
      </c>
    </row>
    <row r="236" spans="1:65" s="13" customFormat="1" ht="11.25">
      <c r="B236" s="203"/>
      <c r="C236" s="204"/>
      <c r="D236" s="199" t="s">
        <v>131</v>
      </c>
      <c r="E236" s="205" t="s">
        <v>43</v>
      </c>
      <c r="F236" s="206" t="s">
        <v>378</v>
      </c>
      <c r="G236" s="204"/>
      <c r="H236" s="207">
        <v>10</v>
      </c>
      <c r="I236" s="208"/>
      <c r="J236" s="204"/>
      <c r="K236" s="204"/>
      <c r="L236" s="209"/>
      <c r="M236" s="210"/>
      <c r="N236" s="211"/>
      <c r="O236" s="211"/>
      <c r="P236" s="211"/>
      <c r="Q236" s="211"/>
      <c r="R236" s="211"/>
      <c r="S236" s="211"/>
      <c r="T236" s="212"/>
      <c r="AT236" s="213" t="s">
        <v>131</v>
      </c>
      <c r="AU236" s="213" t="s">
        <v>127</v>
      </c>
      <c r="AV236" s="13" t="s">
        <v>127</v>
      </c>
      <c r="AW236" s="13" t="s">
        <v>39</v>
      </c>
      <c r="AX236" s="13" t="s">
        <v>80</v>
      </c>
      <c r="AY236" s="213" t="s">
        <v>119</v>
      </c>
    </row>
    <row r="237" spans="1:65" s="2" customFormat="1" ht="16.5" customHeight="1">
      <c r="A237" s="35"/>
      <c r="B237" s="36"/>
      <c r="C237" s="224" t="s">
        <v>379</v>
      </c>
      <c r="D237" s="224" t="s">
        <v>287</v>
      </c>
      <c r="E237" s="225" t="s">
        <v>380</v>
      </c>
      <c r="F237" s="226" t="s">
        <v>381</v>
      </c>
      <c r="G237" s="227" t="s">
        <v>124</v>
      </c>
      <c r="H237" s="228">
        <v>2</v>
      </c>
      <c r="I237" s="229"/>
      <c r="J237" s="230">
        <f>ROUND(I237*H237,2)</f>
        <v>0</v>
      </c>
      <c r="K237" s="226" t="s">
        <v>125</v>
      </c>
      <c r="L237" s="231"/>
      <c r="M237" s="232" t="s">
        <v>43</v>
      </c>
      <c r="N237" s="233" t="s">
        <v>52</v>
      </c>
      <c r="O237" s="65"/>
      <c r="P237" s="195">
        <f>O237*H237</f>
        <v>0</v>
      </c>
      <c r="Q237" s="195">
        <v>1.4E-3</v>
      </c>
      <c r="R237" s="195">
        <f>Q237*H237</f>
        <v>2.8E-3</v>
      </c>
      <c r="S237" s="195">
        <v>0</v>
      </c>
      <c r="T237" s="196">
        <f>S237*H237</f>
        <v>0</v>
      </c>
      <c r="U237" s="35"/>
      <c r="V237" s="35"/>
      <c r="W237" s="35"/>
      <c r="X237" s="35"/>
      <c r="Y237" s="35"/>
      <c r="Z237" s="35"/>
      <c r="AA237" s="35"/>
      <c r="AB237" s="35"/>
      <c r="AC237" s="35"/>
      <c r="AD237" s="35"/>
      <c r="AE237" s="35"/>
      <c r="AR237" s="197" t="s">
        <v>168</v>
      </c>
      <c r="AT237" s="197" t="s">
        <v>287</v>
      </c>
      <c r="AU237" s="197" t="s">
        <v>127</v>
      </c>
      <c r="AY237" s="17" t="s">
        <v>119</v>
      </c>
      <c r="BE237" s="198">
        <f>IF(N237="základní",J237,0)</f>
        <v>0</v>
      </c>
      <c r="BF237" s="198">
        <f>IF(N237="snížená",J237,0)</f>
        <v>0</v>
      </c>
      <c r="BG237" s="198">
        <f>IF(N237="zákl. přenesená",J237,0)</f>
        <v>0</v>
      </c>
      <c r="BH237" s="198">
        <f>IF(N237="sníž. přenesená",J237,0)</f>
        <v>0</v>
      </c>
      <c r="BI237" s="198">
        <f>IF(N237="nulová",J237,0)</f>
        <v>0</v>
      </c>
      <c r="BJ237" s="17" t="s">
        <v>127</v>
      </c>
      <c r="BK237" s="198">
        <f>ROUND(I237*H237,2)</f>
        <v>0</v>
      </c>
      <c r="BL237" s="17" t="s">
        <v>126</v>
      </c>
      <c r="BM237" s="197" t="s">
        <v>382</v>
      </c>
    </row>
    <row r="238" spans="1:65" s="13" customFormat="1" ht="11.25">
      <c r="B238" s="203"/>
      <c r="C238" s="204"/>
      <c r="D238" s="199" t="s">
        <v>131</v>
      </c>
      <c r="E238" s="205" t="s">
        <v>43</v>
      </c>
      <c r="F238" s="206" t="s">
        <v>383</v>
      </c>
      <c r="G238" s="204"/>
      <c r="H238" s="207">
        <v>2</v>
      </c>
      <c r="I238" s="208"/>
      <c r="J238" s="204"/>
      <c r="K238" s="204"/>
      <c r="L238" s="209"/>
      <c r="M238" s="210"/>
      <c r="N238" s="211"/>
      <c r="O238" s="211"/>
      <c r="P238" s="211"/>
      <c r="Q238" s="211"/>
      <c r="R238" s="211"/>
      <c r="S238" s="211"/>
      <c r="T238" s="212"/>
      <c r="AT238" s="213" t="s">
        <v>131</v>
      </c>
      <c r="AU238" s="213" t="s">
        <v>127</v>
      </c>
      <c r="AV238" s="13" t="s">
        <v>127</v>
      </c>
      <c r="AW238" s="13" t="s">
        <v>39</v>
      </c>
      <c r="AX238" s="13" t="s">
        <v>80</v>
      </c>
      <c r="AY238" s="213" t="s">
        <v>119</v>
      </c>
    </row>
    <row r="239" spans="1:65" s="2" customFormat="1" ht="16.5" customHeight="1">
      <c r="A239" s="35"/>
      <c r="B239" s="36"/>
      <c r="C239" s="224" t="s">
        <v>384</v>
      </c>
      <c r="D239" s="224" t="s">
        <v>287</v>
      </c>
      <c r="E239" s="225" t="s">
        <v>385</v>
      </c>
      <c r="F239" s="226" t="s">
        <v>386</v>
      </c>
      <c r="G239" s="227" t="s">
        <v>124</v>
      </c>
      <c r="H239" s="228">
        <v>1</v>
      </c>
      <c r="I239" s="229"/>
      <c r="J239" s="230">
        <f>ROUND(I239*H239,2)</f>
        <v>0</v>
      </c>
      <c r="K239" s="226" t="s">
        <v>125</v>
      </c>
      <c r="L239" s="231"/>
      <c r="M239" s="232" t="s">
        <v>43</v>
      </c>
      <c r="N239" s="233" t="s">
        <v>52</v>
      </c>
      <c r="O239" s="65"/>
      <c r="P239" s="195">
        <f>O239*H239</f>
        <v>0</v>
      </c>
      <c r="Q239" s="195">
        <v>7.9000000000000001E-4</v>
      </c>
      <c r="R239" s="195">
        <f>Q239*H239</f>
        <v>7.9000000000000001E-4</v>
      </c>
      <c r="S239" s="195">
        <v>0</v>
      </c>
      <c r="T239" s="196">
        <f>S239*H239</f>
        <v>0</v>
      </c>
      <c r="U239" s="35"/>
      <c r="V239" s="35"/>
      <c r="W239" s="35"/>
      <c r="X239" s="35"/>
      <c r="Y239" s="35"/>
      <c r="Z239" s="35"/>
      <c r="AA239" s="35"/>
      <c r="AB239" s="35"/>
      <c r="AC239" s="35"/>
      <c r="AD239" s="35"/>
      <c r="AE239" s="35"/>
      <c r="AR239" s="197" t="s">
        <v>168</v>
      </c>
      <c r="AT239" s="197" t="s">
        <v>287</v>
      </c>
      <c r="AU239" s="197" t="s">
        <v>127</v>
      </c>
      <c r="AY239" s="17" t="s">
        <v>119</v>
      </c>
      <c r="BE239" s="198">
        <f>IF(N239="základní",J239,0)</f>
        <v>0</v>
      </c>
      <c r="BF239" s="198">
        <f>IF(N239="snížená",J239,0)</f>
        <v>0</v>
      </c>
      <c r="BG239" s="198">
        <f>IF(N239="zákl. přenesená",J239,0)</f>
        <v>0</v>
      </c>
      <c r="BH239" s="198">
        <f>IF(N239="sníž. přenesená",J239,0)</f>
        <v>0</v>
      </c>
      <c r="BI239" s="198">
        <f>IF(N239="nulová",J239,0)</f>
        <v>0</v>
      </c>
      <c r="BJ239" s="17" t="s">
        <v>127</v>
      </c>
      <c r="BK239" s="198">
        <f>ROUND(I239*H239,2)</f>
        <v>0</v>
      </c>
      <c r="BL239" s="17" t="s">
        <v>126</v>
      </c>
      <c r="BM239" s="197" t="s">
        <v>387</v>
      </c>
    </row>
    <row r="240" spans="1:65" s="13" customFormat="1" ht="11.25">
      <c r="B240" s="203"/>
      <c r="C240" s="204"/>
      <c r="D240" s="199" t="s">
        <v>131</v>
      </c>
      <c r="E240" s="205" t="s">
        <v>43</v>
      </c>
      <c r="F240" s="206" t="s">
        <v>388</v>
      </c>
      <c r="G240" s="204"/>
      <c r="H240" s="207">
        <v>1</v>
      </c>
      <c r="I240" s="208"/>
      <c r="J240" s="204"/>
      <c r="K240" s="204"/>
      <c r="L240" s="209"/>
      <c r="M240" s="210"/>
      <c r="N240" s="211"/>
      <c r="O240" s="211"/>
      <c r="P240" s="211"/>
      <c r="Q240" s="211"/>
      <c r="R240" s="211"/>
      <c r="S240" s="211"/>
      <c r="T240" s="212"/>
      <c r="AT240" s="213" t="s">
        <v>131</v>
      </c>
      <c r="AU240" s="213" t="s">
        <v>127</v>
      </c>
      <c r="AV240" s="13" t="s">
        <v>127</v>
      </c>
      <c r="AW240" s="13" t="s">
        <v>39</v>
      </c>
      <c r="AX240" s="13" t="s">
        <v>80</v>
      </c>
      <c r="AY240" s="213" t="s">
        <v>119</v>
      </c>
    </row>
    <row r="241" spans="1:65" s="2" customFormat="1" ht="21.75" customHeight="1">
      <c r="A241" s="35"/>
      <c r="B241" s="36"/>
      <c r="C241" s="186" t="s">
        <v>389</v>
      </c>
      <c r="D241" s="186" t="s">
        <v>121</v>
      </c>
      <c r="E241" s="187" t="s">
        <v>390</v>
      </c>
      <c r="F241" s="188" t="s">
        <v>391</v>
      </c>
      <c r="G241" s="189" t="s">
        <v>124</v>
      </c>
      <c r="H241" s="190">
        <v>2</v>
      </c>
      <c r="I241" s="191"/>
      <c r="J241" s="192">
        <f>ROUND(I241*H241,2)</f>
        <v>0</v>
      </c>
      <c r="K241" s="188" t="s">
        <v>125</v>
      </c>
      <c r="L241" s="40"/>
      <c r="M241" s="193" t="s">
        <v>43</v>
      </c>
      <c r="N241" s="194" t="s">
        <v>52</v>
      </c>
      <c r="O241" s="65"/>
      <c r="P241" s="195">
        <f>O241*H241</f>
        <v>0</v>
      </c>
      <c r="Q241" s="195">
        <v>1.0000000000000001E-5</v>
      </c>
      <c r="R241" s="195">
        <f>Q241*H241</f>
        <v>2.0000000000000002E-5</v>
      </c>
      <c r="S241" s="195">
        <v>0</v>
      </c>
      <c r="T241" s="196">
        <f>S241*H241</f>
        <v>0</v>
      </c>
      <c r="U241" s="35"/>
      <c r="V241" s="35"/>
      <c r="W241" s="35"/>
      <c r="X241" s="35"/>
      <c r="Y241" s="35"/>
      <c r="Z241" s="35"/>
      <c r="AA241" s="35"/>
      <c r="AB241" s="35"/>
      <c r="AC241" s="35"/>
      <c r="AD241" s="35"/>
      <c r="AE241" s="35"/>
      <c r="AR241" s="197" t="s">
        <v>126</v>
      </c>
      <c r="AT241" s="197" t="s">
        <v>121</v>
      </c>
      <c r="AU241" s="197" t="s">
        <v>127</v>
      </c>
      <c r="AY241" s="17" t="s">
        <v>119</v>
      </c>
      <c r="BE241" s="198">
        <f>IF(N241="základní",J241,0)</f>
        <v>0</v>
      </c>
      <c r="BF241" s="198">
        <f>IF(N241="snížená",J241,0)</f>
        <v>0</v>
      </c>
      <c r="BG241" s="198">
        <f>IF(N241="zákl. přenesená",J241,0)</f>
        <v>0</v>
      </c>
      <c r="BH241" s="198">
        <f>IF(N241="sníž. přenesená",J241,0)</f>
        <v>0</v>
      </c>
      <c r="BI241" s="198">
        <f>IF(N241="nulová",J241,0)</f>
        <v>0</v>
      </c>
      <c r="BJ241" s="17" t="s">
        <v>127</v>
      </c>
      <c r="BK241" s="198">
        <f>ROUND(I241*H241,2)</f>
        <v>0</v>
      </c>
      <c r="BL241" s="17" t="s">
        <v>126</v>
      </c>
      <c r="BM241" s="197" t="s">
        <v>392</v>
      </c>
    </row>
    <row r="242" spans="1:65" s="2" customFormat="1" ht="29.25">
      <c r="A242" s="35"/>
      <c r="B242" s="36"/>
      <c r="C242" s="37"/>
      <c r="D242" s="199" t="s">
        <v>129</v>
      </c>
      <c r="E242" s="37"/>
      <c r="F242" s="200" t="s">
        <v>364</v>
      </c>
      <c r="G242" s="37"/>
      <c r="H242" s="37"/>
      <c r="I242" s="104"/>
      <c r="J242" s="37"/>
      <c r="K242" s="37"/>
      <c r="L242" s="40"/>
      <c r="M242" s="201"/>
      <c r="N242" s="202"/>
      <c r="O242" s="65"/>
      <c r="P242" s="65"/>
      <c r="Q242" s="65"/>
      <c r="R242" s="65"/>
      <c r="S242" s="65"/>
      <c r="T242" s="66"/>
      <c r="U242" s="35"/>
      <c r="V242" s="35"/>
      <c r="W242" s="35"/>
      <c r="X242" s="35"/>
      <c r="Y242" s="35"/>
      <c r="Z242" s="35"/>
      <c r="AA242" s="35"/>
      <c r="AB242" s="35"/>
      <c r="AC242" s="35"/>
      <c r="AD242" s="35"/>
      <c r="AE242" s="35"/>
      <c r="AT242" s="17" t="s">
        <v>129</v>
      </c>
      <c r="AU242" s="17" t="s">
        <v>127</v>
      </c>
    </row>
    <row r="243" spans="1:65" s="2" customFormat="1" ht="16.5" customHeight="1">
      <c r="A243" s="35"/>
      <c r="B243" s="36"/>
      <c r="C243" s="224" t="s">
        <v>393</v>
      </c>
      <c r="D243" s="224" t="s">
        <v>287</v>
      </c>
      <c r="E243" s="225" t="s">
        <v>394</v>
      </c>
      <c r="F243" s="226" t="s">
        <v>395</v>
      </c>
      <c r="G243" s="227" t="s">
        <v>124</v>
      </c>
      <c r="H243" s="228">
        <v>2</v>
      </c>
      <c r="I243" s="229"/>
      <c r="J243" s="230">
        <f>ROUND(I243*H243,2)</f>
        <v>0</v>
      </c>
      <c r="K243" s="226" t="s">
        <v>125</v>
      </c>
      <c r="L243" s="231"/>
      <c r="M243" s="232" t="s">
        <v>43</v>
      </c>
      <c r="N243" s="233" t="s">
        <v>52</v>
      </c>
      <c r="O243" s="65"/>
      <c r="P243" s="195">
        <f>O243*H243</f>
        <v>0</v>
      </c>
      <c r="Q243" s="195">
        <v>2E-3</v>
      </c>
      <c r="R243" s="195">
        <f>Q243*H243</f>
        <v>4.0000000000000001E-3</v>
      </c>
      <c r="S243" s="195">
        <v>0</v>
      </c>
      <c r="T243" s="196">
        <f>S243*H243</f>
        <v>0</v>
      </c>
      <c r="U243" s="35"/>
      <c r="V243" s="35"/>
      <c r="W243" s="35"/>
      <c r="X243" s="35"/>
      <c r="Y243" s="35"/>
      <c r="Z243" s="35"/>
      <c r="AA243" s="35"/>
      <c r="AB243" s="35"/>
      <c r="AC243" s="35"/>
      <c r="AD243" s="35"/>
      <c r="AE243" s="35"/>
      <c r="AR243" s="197" t="s">
        <v>168</v>
      </c>
      <c r="AT243" s="197" t="s">
        <v>287</v>
      </c>
      <c r="AU243" s="197" t="s">
        <v>127</v>
      </c>
      <c r="AY243" s="17" t="s">
        <v>119</v>
      </c>
      <c r="BE243" s="198">
        <f>IF(N243="základní",J243,0)</f>
        <v>0</v>
      </c>
      <c r="BF243" s="198">
        <f>IF(N243="snížená",J243,0)</f>
        <v>0</v>
      </c>
      <c r="BG243" s="198">
        <f>IF(N243="zákl. přenesená",J243,0)</f>
        <v>0</v>
      </c>
      <c r="BH243" s="198">
        <f>IF(N243="sníž. přenesená",J243,0)</f>
        <v>0</v>
      </c>
      <c r="BI243" s="198">
        <f>IF(N243="nulová",J243,0)</f>
        <v>0</v>
      </c>
      <c r="BJ243" s="17" t="s">
        <v>127</v>
      </c>
      <c r="BK243" s="198">
        <f>ROUND(I243*H243,2)</f>
        <v>0</v>
      </c>
      <c r="BL243" s="17" t="s">
        <v>126</v>
      </c>
      <c r="BM243" s="197" t="s">
        <v>396</v>
      </c>
    </row>
    <row r="244" spans="1:65" s="13" customFormat="1" ht="11.25">
      <c r="B244" s="203"/>
      <c r="C244" s="204"/>
      <c r="D244" s="199" t="s">
        <v>131</v>
      </c>
      <c r="E244" s="205" t="s">
        <v>43</v>
      </c>
      <c r="F244" s="206" t="s">
        <v>383</v>
      </c>
      <c r="G244" s="204"/>
      <c r="H244" s="207">
        <v>2</v>
      </c>
      <c r="I244" s="208"/>
      <c r="J244" s="204"/>
      <c r="K244" s="204"/>
      <c r="L244" s="209"/>
      <c r="M244" s="210"/>
      <c r="N244" s="211"/>
      <c r="O244" s="211"/>
      <c r="P244" s="211"/>
      <c r="Q244" s="211"/>
      <c r="R244" s="211"/>
      <c r="S244" s="211"/>
      <c r="T244" s="212"/>
      <c r="AT244" s="213" t="s">
        <v>131</v>
      </c>
      <c r="AU244" s="213" t="s">
        <v>127</v>
      </c>
      <c r="AV244" s="13" t="s">
        <v>127</v>
      </c>
      <c r="AW244" s="13" t="s">
        <v>39</v>
      </c>
      <c r="AX244" s="13" t="s">
        <v>80</v>
      </c>
      <c r="AY244" s="213" t="s">
        <v>119</v>
      </c>
    </row>
    <row r="245" spans="1:65" s="2" customFormat="1" ht="21.75" customHeight="1">
      <c r="A245" s="35"/>
      <c r="B245" s="36"/>
      <c r="C245" s="186" t="s">
        <v>397</v>
      </c>
      <c r="D245" s="186" t="s">
        <v>121</v>
      </c>
      <c r="E245" s="187" t="s">
        <v>398</v>
      </c>
      <c r="F245" s="188" t="s">
        <v>399</v>
      </c>
      <c r="G245" s="189" t="s">
        <v>124</v>
      </c>
      <c r="H245" s="190">
        <v>1</v>
      </c>
      <c r="I245" s="191"/>
      <c r="J245" s="192">
        <f>ROUND(I245*H245,2)</f>
        <v>0</v>
      </c>
      <c r="K245" s="188" t="s">
        <v>125</v>
      </c>
      <c r="L245" s="40"/>
      <c r="M245" s="193" t="s">
        <v>43</v>
      </c>
      <c r="N245" s="194" t="s">
        <v>52</v>
      </c>
      <c r="O245" s="65"/>
      <c r="P245" s="195">
        <f>O245*H245</f>
        <v>0</v>
      </c>
      <c r="Q245" s="195">
        <v>1.0000000000000001E-5</v>
      </c>
      <c r="R245" s="195">
        <f>Q245*H245</f>
        <v>1.0000000000000001E-5</v>
      </c>
      <c r="S245" s="195">
        <v>0</v>
      </c>
      <c r="T245" s="196">
        <f>S245*H245</f>
        <v>0</v>
      </c>
      <c r="U245" s="35"/>
      <c r="V245" s="35"/>
      <c r="W245" s="35"/>
      <c r="X245" s="35"/>
      <c r="Y245" s="35"/>
      <c r="Z245" s="35"/>
      <c r="AA245" s="35"/>
      <c r="AB245" s="35"/>
      <c r="AC245" s="35"/>
      <c r="AD245" s="35"/>
      <c r="AE245" s="35"/>
      <c r="AR245" s="197" t="s">
        <v>126</v>
      </c>
      <c r="AT245" s="197" t="s">
        <v>121</v>
      </c>
      <c r="AU245" s="197" t="s">
        <v>127</v>
      </c>
      <c r="AY245" s="17" t="s">
        <v>119</v>
      </c>
      <c r="BE245" s="198">
        <f>IF(N245="základní",J245,0)</f>
        <v>0</v>
      </c>
      <c r="BF245" s="198">
        <f>IF(N245="snížená",J245,0)</f>
        <v>0</v>
      </c>
      <c r="BG245" s="198">
        <f>IF(N245="zákl. přenesená",J245,0)</f>
        <v>0</v>
      </c>
      <c r="BH245" s="198">
        <f>IF(N245="sníž. přenesená",J245,0)</f>
        <v>0</v>
      </c>
      <c r="BI245" s="198">
        <f>IF(N245="nulová",J245,0)</f>
        <v>0</v>
      </c>
      <c r="BJ245" s="17" t="s">
        <v>127</v>
      </c>
      <c r="BK245" s="198">
        <f>ROUND(I245*H245,2)</f>
        <v>0</v>
      </c>
      <c r="BL245" s="17" t="s">
        <v>126</v>
      </c>
      <c r="BM245" s="197" t="s">
        <v>400</v>
      </c>
    </row>
    <row r="246" spans="1:65" s="2" customFormat="1" ht="29.25">
      <c r="A246" s="35"/>
      <c r="B246" s="36"/>
      <c r="C246" s="37"/>
      <c r="D246" s="199" t="s">
        <v>129</v>
      </c>
      <c r="E246" s="37"/>
      <c r="F246" s="200" t="s">
        <v>364</v>
      </c>
      <c r="G246" s="37"/>
      <c r="H246" s="37"/>
      <c r="I246" s="104"/>
      <c r="J246" s="37"/>
      <c r="K246" s="37"/>
      <c r="L246" s="40"/>
      <c r="M246" s="201"/>
      <c r="N246" s="202"/>
      <c r="O246" s="65"/>
      <c r="P246" s="65"/>
      <c r="Q246" s="65"/>
      <c r="R246" s="65"/>
      <c r="S246" s="65"/>
      <c r="T246" s="66"/>
      <c r="U246" s="35"/>
      <c r="V246" s="35"/>
      <c r="W246" s="35"/>
      <c r="X246" s="35"/>
      <c r="Y246" s="35"/>
      <c r="Z246" s="35"/>
      <c r="AA246" s="35"/>
      <c r="AB246" s="35"/>
      <c r="AC246" s="35"/>
      <c r="AD246" s="35"/>
      <c r="AE246" s="35"/>
      <c r="AT246" s="17" t="s">
        <v>129</v>
      </c>
      <c r="AU246" s="17" t="s">
        <v>127</v>
      </c>
    </row>
    <row r="247" spans="1:65" s="2" customFormat="1" ht="16.5" customHeight="1">
      <c r="A247" s="35"/>
      <c r="B247" s="36"/>
      <c r="C247" s="224" t="s">
        <v>401</v>
      </c>
      <c r="D247" s="224" t="s">
        <v>287</v>
      </c>
      <c r="E247" s="225" t="s">
        <v>402</v>
      </c>
      <c r="F247" s="226" t="s">
        <v>403</v>
      </c>
      <c r="G247" s="227" t="s">
        <v>124</v>
      </c>
      <c r="H247" s="228">
        <v>1</v>
      </c>
      <c r="I247" s="229"/>
      <c r="J247" s="230">
        <f>ROUND(I247*H247,2)</f>
        <v>0</v>
      </c>
      <c r="K247" s="226" t="s">
        <v>125</v>
      </c>
      <c r="L247" s="231"/>
      <c r="M247" s="232" t="s">
        <v>43</v>
      </c>
      <c r="N247" s="233" t="s">
        <v>52</v>
      </c>
      <c r="O247" s="65"/>
      <c r="P247" s="195">
        <f>O247*H247</f>
        <v>0</v>
      </c>
      <c r="Q247" s="195">
        <v>2.2000000000000001E-3</v>
      </c>
      <c r="R247" s="195">
        <f>Q247*H247</f>
        <v>2.2000000000000001E-3</v>
      </c>
      <c r="S247" s="195">
        <v>0</v>
      </c>
      <c r="T247" s="196">
        <f>S247*H247</f>
        <v>0</v>
      </c>
      <c r="U247" s="35"/>
      <c r="V247" s="35"/>
      <c r="W247" s="35"/>
      <c r="X247" s="35"/>
      <c r="Y247" s="35"/>
      <c r="Z247" s="35"/>
      <c r="AA247" s="35"/>
      <c r="AB247" s="35"/>
      <c r="AC247" s="35"/>
      <c r="AD247" s="35"/>
      <c r="AE247" s="35"/>
      <c r="AR247" s="197" t="s">
        <v>168</v>
      </c>
      <c r="AT247" s="197" t="s">
        <v>287</v>
      </c>
      <c r="AU247" s="197" t="s">
        <v>127</v>
      </c>
      <c r="AY247" s="17" t="s">
        <v>119</v>
      </c>
      <c r="BE247" s="198">
        <f>IF(N247="základní",J247,0)</f>
        <v>0</v>
      </c>
      <c r="BF247" s="198">
        <f>IF(N247="snížená",J247,0)</f>
        <v>0</v>
      </c>
      <c r="BG247" s="198">
        <f>IF(N247="zákl. přenesená",J247,0)</f>
        <v>0</v>
      </c>
      <c r="BH247" s="198">
        <f>IF(N247="sníž. přenesená",J247,0)</f>
        <v>0</v>
      </c>
      <c r="BI247" s="198">
        <f>IF(N247="nulová",J247,0)</f>
        <v>0</v>
      </c>
      <c r="BJ247" s="17" t="s">
        <v>127</v>
      </c>
      <c r="BK247" s="198">
        <f>ROUND(I247*H247,2)</f>
        <v>0</v>
      </c>
      <c r="BL247" s="17" t="s">
        <v>126</v>
      </c>
      <c r="BM247" s="197" t="s">
        <v>404</v>
      </c>
    </row>
    <row r="248" spans="1:65" s="13" customFormat="1" ht="11.25">
      <c r="B248" s="203"/>
      <c r="C248" s="204"/>
      <c r="D248" s="199" t="s">
        <v>131</v>
      </c>
      <c r="E248" s="205" t="s">
        <v>43</v>
      </c>
      <c r="F248" s="206" t="s">
        <v>388</v>
      </c>
      <c r="G248" s="204"/>
      <c r="H248" s="207">
        <v>1</v>
      </c>
      <c r="I248" s="208"/>
      <c r="J248" s="204"/>
      <c r="K248" s="204"/>
      <c r="L248" s="209"/>
      <c r="M248" s="210"/>
      <c r="N248" s="211"/>
      <c r="O248" s="211"/>
      <c r="P248" s="211"/>
      <c r="Q248" s="211"/>
      <c r="R248" s="211"/>
      <c r="S248" s="211"/>
      <c r="T248" s="212"/>
      <c r="AT248" s="213" t="s">
        <v>131</v>
      </c>
      <c r="AU248" s="213" t="s">
        <v>127</v>
      </c>
      <c r="AV248" s="13" t="s">
        <v>127</v>
      </c>
      <c r="AW248" s="13" t="s">
        <v>39</v>
      </c>
      <c r="AX248" s="13" t="s">
        <v>80</v>
      </c>
      <c r="AY248" s="213" t="s">
        <v>119</v>
      </c>
    </row>
    <row r="249" spans="1:65" s="2" customFormat="1" ht="21.75" customHeight="1">
      <c r="A249" s="35"/>
      <c r="B249" s="36"/>
      <c r="C249" s="186" t="s">
        <v>405</v>
      </c>
      <c r="D249" s="186" t="s">
        <v>121</v>
      </c>
      <c r="E249" s="187" t="s">
        <v>406</v>
      </c>
      <c r="F249" s="188" t="s">
        <v>407</v>
      </c>
      <c r="G249" s="189" t="s">
        <v>124</v>
      </c>
      <c r="H249" s="190">
        <v>2</v>
      </c>
      <c r="I249" s="191"/>
      <c r="J249" s="192">
        <f>ROUND(I249*H249,2)</f>
        <v>0</v>
      </c>
      <c r="K249" s="188" t="s">
        <v>125</v>
      </c>
      <c r="L249" s="40"/>
      <c r="M249" s="193" t="s">
        <v>43</v>
      </c>
      <c r="N249" s="194" t="s">
        <v>52</v>
      </c>
      <c r="O249" s="65"/>
      <c r="P249" s="195">
        <f>O249*H249</f>
        <v>0</v>
      </c>
      <c r="Q249" s="195">
        <v>2.0000000000000002E-5</v>
      </c>
      <c r="R249" s="195">
        <f>Q249*H249</f>
        <v>4.0000000000000003E-5</v>
      </c>
      <c r="S249" s="195">
        <v>0</v>
      </c>
      <c r="T249" s="196">
        <f>S249*H249</f>
        <v>0</v>
      </c>
      <c r="U249" s="35"/>
      <c r="V249" s="35"/>
      <c r="W249" s="35"/>
      <c r="X249" s="35"/>
      <c r="Y249" s="35"/>
      <c r="Z249" s="35"/>
      <c r="AA249" s="35"/>
      <c r="AB249" s="35"/>
      <c r="AC249" s="35"/>
      <c r="AD249" s="35"/>
      <c r="AE249" s="35"/>
      <c r="AR249" s="197" t="s">
        <v>126</v>
      </c>
      <c r="AT249" s="197" t="s">
        <v>121</v>
      </c>
      <c r="AU249" s="197" t="s">
        <v>127</v>
      </c>
      <c r="AY249" s="17" t="s">
        <v>119</v>
      </c>
      <c r="BE249" s="198">
        <f>IF(N249="základní",J249,0)</f>
        <v>0</v>
      </c>
      <c r="BF249" s="198">
        <f>IF(N249="snížená",J249,0)</f>
        <v>0</v>
      </c>
      <c r="BG249" s="198">
        <f>IF(N249="zákl. přenesená",J249,0)</f>
        <v>0</v>
      </c>
      <c r="BH249" s="198">
        <f>IF(N249="sníž. přenesená",J249,0)</f>
        <v>0</v>
      </c>
      <c r="BI249" s="198">
        <f>IF(N249="nulová",J249,0)</f>
        <v>0</v>
      </c>
      <c r="BJ249" s="17" t="s">
        <v>127</v>
      </c>
      <c r="BK249" s="198">
        <f>ROUND(I249*H249,2)</f>
        <v>0</v>
      </c>
      <c r="BL249" s="17" t="s">
        <v>126</v>
      </c>
      <c r="BM249" s="197" t="s">
        <v>408</v>
      </c>
    </row>
    <row r="250" spans="1:65" s="2" customFormat="1" ht="29.25">
      <c r="A250" s="35"/>
      <c r="B250" s="36"/>
      <c r="C250" s="37"/>
      <c r="D250" s="199" t="s">
        <v>129</v>
      </c>
      <c r="E250" s="37"/>
      <c r="F250" s="200" t="s">
        <v>364</v>
      </c>
      <c r="G250" s="37"/>
      <c r="H250" s="37"/>
      <c r="I250" s="104"/>
      <c r="J250" s="37"/>
      <c r="K250" s="37"/>
      <c r="L250" s="40"/>
      <c r="M250" s="201"/>
      <c r="N250" s="202"/>
      <c r="O250" s="65"/>
      <c r="P250" s="65"/>
      <c r="Q250" s="65"/>
      <c r="R250" s="65"/>
      <c r="S250" s="65"/>
      <c r="T250" s="66"/>
      <c r="U250" s="35"/>
      <c r="V250" s="35"/>
      <c r="W250" s="35"/>
      <c r="X250" s="35"/>
      <c r="Y250" s="35"/>
      <c r="Z250" s="35"/>
      <c r="AA250" s="35"/>
      <c r="AB250" s="35"/>
      <c r="AC250" s="35"/>
      <c r="AD250" s="35"/>
      <c r="AE250" s="35"/>
      <c r="AT250" s="17" t="s">
        <v>129</v>
      </c>
      <c r="AU250" s="17" t="s">
        <v>127</v>
      </c>
    </row>
    <row r="251" spans="1:65" s="2" customFormat="1" ht="16.5" customHeight="1">
      <c r="A251" s="35"/>
      <c r="B251" s="36"/>
      <c r="C251" s="224" t="s">
        <v>409</v>
      </c>
      <c r="D251" s="224" t="s">
        <v>287</v>
      </c>
      <c r="E251" s="225" t="s">
        <v>410</v>
      </c>
      <c r="F251" s="226" t="s">
        <v>411</v>
      </c>
      <c r="G251" s="227" t="s">
        <v>124</v>
      </c>
      <c r="H251" s="228">
        <v>2</v>
      </c>
      <c r="I251" s="229"/>
      <c r="J251" s="230">
        <f>ROUND(I251*H251,2)</f>
        <v>0</v>
      </c>
      <c r="K251" s="226" t="s">
        <v>125</v>
      </c>
      <c r="L251" s="231"/>
      <c r="M251" s="232" t="s">
        <v>43</v>
      </c>
      <c r="N251" s="233" t="s">
        <v>52</v>
      </c>
      <c r="O251" s="65"/>
      <c r="P251" s="195">
        <f>O251*H251</f>
        <v>0</v>
      </c>
      <c r="Q251" s="195">
        <v>4.45E-3</v>
      </c>
      <c r="R251" s="195">
        <f>Q251*H251</f>
        <v>8.8999999999999999E-3</v>
      </c>
      <c r="S251" s="195">
        <v>0</v>
      </c>
      <c r="T251" s="196">
        <f>S251*H251</f>
        <v>0</v>
      </c>
      <c r="U251" s="35"/>
      <c r="V251" s="35"/>
      <c r="W251" s="35"/>
      <c r="X251" s="35"/>
      <c r="Y251" s="35"/>
      <c r="Z251" s="35"/>
      <c r="AA251" s="35"/>
      <c r="AB251" s="35"/>
      <c r="AC251" s="35"/>
      <c r="AD251" s="35"/>
      <c r="AE251" s="35"/>
      <c r="AR251" s="197" t="s">
        <v>168</v>
      </c>
      <c r="AT251" s="197" t="s">
        <v>287</v>
      </c>
      <c r="AU251" s="197" t="s">
        <v>127</v>
      </c>
      <c r="AY251" s="17" t="s">
        <v>119</v>
      </c>
      <c r="BE251" s="198">
        <f>IF(N251="základní",J251,0)</f>
        <v>0</v>
      </c>
      <c r="BF251" s="198">
        <f>IF(N251="snížená",J251,0)</f>
        <v>0</v>
      </c>
      <c r="BG251" s="198">
        <f>IF(N251="zákl. přenesená",J251,0)</f>
        <v>0</v>
      </c>
      <c r="BH251" s="198">
        <f>IF(N251="sníž. přenesená",J251,0)</f>
        <v>0</v>
      </c>
      <c r="BI251" s="198">
        <f>IF(N251="nulová",J251,0)</f>
        <v>0</v>
      </c>
      <c r="BJ251" s="17" t="s">
        <v>127</v>
      </c>
      <c r="BK251" s="198">
        <f>ROUND(I251*H251,2)</f>
        <v>0</v>
      </c>
      <c r="BL251" s="17" t="s">
        <v>126</v>
      </c>
      <c r="BM251" s="197" t="s">
        <v>412</v>
      </c>
    </row>
    <row r="252" spans="1:65" s="13" customFormat="1" ht="11.25">
      <c r="B252" s="203"/>
      <c r="C252" s="204"/>
      <c r="D252" s="199" t="s">
        <v>131</v>
      </c>
      <c r="E252" s="205" t="s">
        <v>43</v>
      </c>
      <c r="F252" s="206" t="s">
        <v>383</v>
      </c>
      <c r="G252" s="204"/>
      <c r="H252" s="207">
        <v>2</v>
      </c>
      <c r="I252" s="208"/>
      <c r="J252" s="204"/>
      <c r="K252" s="204"/>
      <c r="L252" s="209"/>
      <c r="M252" s="210"/>
      <c r="N252" s="211"/>
      <c r="O252" s="211"/>
      <c r="P252" s="211"/>
      <c r="Q252" s="211"/>
      <c r="R252" s="211"/>
      <c r="S252" s="211"/>
      <c r="T252" s="212"/>
      <c r="AT252" s="213" t="s">
        <v>131</v>
      </c>
      <c r="AU252" s="213" t="s">
        <v>127</v>
      </c>
      <c r="AV252" s="13" t="s">
        <v>127</v>
      </c>
      <c r="AW252" s="13" t="s">
        <v>39</v>
      </c>
      <c r="AX252" s="13" t="s">
        <v>80</v>
      </c>
      <c r="AY252" s="213" t="s">
        <v>119</v>
      </c>
    </row>
    <row r="253" spans="1:65" s="2" customFormat="1" ht="16.5" customHeight="1">
      <c r="A253" s="35"/>
      <c r="B253" s="36"/>
      <c r="C253" s="186" t="s">
        <v>413</v>
      </c>
      <c r="D253" s="186" t="s">
        <v>121</v>
      </c>
      <c r="E253" s="187" t="s">
        <v>414</v>
      </c>
      <c r="F253" s="188" t="s">
        <v>415</v>
      </c>
      <c r="G253" s="189" t="s">
        <v>416</v>
      </c>
      <c r="H253" s="190">
        <v>3</v>
      </c>
      <c r="I253" s="191"/>
      <c r="J253" s="192">
        <f>ROUND(I253*H253,2)</f>
        <v>0</v>
      </c>
      <c r="K253" s="188" t="s">
        <v>125</v>
      </c>
      <c r="L253" s="40"/>
      <c r="M253" s="193" t="s">
        <v>43</v>
      </c>
      <c r="N253" s="194" t="s">
        <v>52</v>
      </c>
      <c r="O253" s="65"/>
      <c r="P253" s="195">
        <f>O253*H253</f>
        <v>0</v>
      </c>
      <c r="Q253" s="195">
        <v>1.8000000000000001E-4</v>
      </c>
      <c r="R253" s="195">
        <f>Q253*H253</f>
        <v>5.4000000000000001E-4</v>
      </c>
      <c r="S253" s="195">
        <v>0</v>
      </c>
      <c r="T253" s="196">
        <f>S253*H253</f>
        <v>0</v>
      </c>
      <c r="U253" s="35"/>
      <c r="V253" s="35"/>
      <c r="W253" s="35"/>
      <c r="X253" s="35"/>
      <c r="Y253" s="35"/>
      <c r="Z253" s="35"/>
      <c r="AA253" s="35"/>
      <c r="AB253" s="35"/>
      <c r="AC253" s="35"/>
      <c r="AD253" s="35"/>
      <c r="AE253" s="35"/>
      <c r="AR253" s="197" t="s">
        <v>126</v>
      </c>
      <c r="AT253" s="197" t="s">
        <v>121</v>
      </c>
      <c r="AU253" s="197" t="s">
        <v>127</v>
      </c>
      <c r="AY253" s="17" t="s">
        <v>119</v>
      </c>
      <c r="BE253" s="198">
        <f>IF(N253="základní",J253,0)</f>
        <v>0</v>
      </c>
      <c r="BF253" s="198">
        <f>IF(N253="snížená",J253,0)</f>
        <v>0</v>
      </c>
      <c r="BG253" s="198">
        <f>IF(N253="zákl. přenesená",J253,0)</f>
        <v>0</v>
      </c>
      <c r="BH253" s="198">
        <f>IF(N253="sníž. přenesená",J253,0)</f>
        <v>0</v>
      </c>
      <c r="BI253" s="198">
        <f>IF(N253="nulová",J253,0)</f>
        <v>0</v>
      </c>
      <c r="BJ253" s="17" t="s">
        <v>127</v>
      </c>
      <c r="BK253" s="198">
        <f>ROUND(I253*H253,2)</f>
        <v>0</v>
      </c>
      <c r="BL253" s="17" t="s">
        <v>126</v>
      </c>
      <c r="BM253" s="197" t="s">
        <v>417</v>
      </c>
    </row>
    <row r="254" spans="1:65" s="2" customFormat="1" ht="97.5">
      <c r="A254" s="35"/>
      <c r="B254" s="36"/>
      <c r="C254" s="37"/>
      <c r="D254" s="199" t="s">
        <v>129</v>
      </c>
      <c r="E254" s="37"/>
      <c r="F254" s="200" t="s">
        <v>418</v>
      </c>
      <c r="G254" s="37"/>
      <c r="H254" s="37"/>
      <c r="I254" s="104"/>
      <c r="J254" s="37"/>
      <c r="K254" s="37"/>
      <c r="L254" s="40"/>
      <c r="M254" s="201"/>
      <c r="N254" s="202"/>
      <c r="O254" s="65"/>
      <c r="P254" s="65"/>
      <c r="Q254" s="65"/>
      <c r="R254" s="65"/>
      <c r="S254" s="65"/>
      <c r="T254" s="66"/>
      <c r="U254" s="35"/>
      <c r="V254" s="35"/>
      <c r="W254" s="35"/>
      <c r="X254" s="35"/>
      <c r="Y254" s="35"/>
      <c r="Z254" s="35"/>
      <c r="AA254" s="35"/>
      <c r="AB254" s="35"/>
      <c r="AC254" s="35"/>
      <c r="AD254" s="35"/>
      <c r="AE254" s="35"/>
      <c r="AT254" s="17" t="s">
        <v>129</v>
      </c>
      <c r="AU254" s="17" t="s">
        <v>127</v>
      </c>
    </row>
    <row r="255" spans="1:65" s="13" customFormat="1" ht="11.25">
      <c r="B255" s="203"/>
      <c r="C255" s="204"/>
      <c r="D255" s="199" t="s">
        <v>131</v>
      </c>
      <c r="E255" s="205" t="s">
        <v>43</v>
      </c>
      <c r="F255" s="206" t="s">
        <v>419</v>
      </c>
      <c r="G255" s="204"/>
      <c r="H255" s="207">
        <v>2</v>
      </c>
      <c r="I255" s="208"/>
      <c r="J255" s="204"/>
      <c r="K255" s="204"/>
      <c r="L255" s="209"/>
      <c r="M255" s="210"/>
      <c r="N255" s="211"/>
      <c r="O255" s="211"/>
      <c r="P255" s="211"/>
      <c r="Q255" s="211"/>
      <c r="R255" s="211"/>
      <c r="S255" s="211"/>
      <c r="T255" s="212"/>
      <c r="AT255" s="213" t="s">
        <v>131</v>
      </c>
      <c r="AU255" s="213" t="s">
        <v>127</v>
      </c>
      <c r="AV255" s="13" t="s">
        <v>127</v>
      </c>
      <c r="AW255" s="13" t="s">
        <v>39</v>
      </c>
      <c r="AX255" s="13" t="s">
        <v>80</v>
      </c>
      <c r="AY255" s="213" t="s">
        <v>119</v>
      </c>
    </row>
    <row r="256" spans="1:65" s="13" customFormat="1" ht="11.25">
      <c r="B256" s="203"/>
      <c r="C256" s="204"/>
      <c r="D256" s="199" t="s">
        <v>131</v>
      </c>
      <c r="E256" s="205" t="s">
        <v>43</v>
      </c>
      <c r="F256" s="206" t="s">
        <v>420</v>
      </c>
      <c r="G256" s="204"/>
      <c r="H256" s="207">
        <v>1</v>
      </c>
      <c r="I256" s="208"/>
      <c r="J256" s="204"/>
      <c r="K256" s="204"/>
      <c r="L256" s="209"/>
      <c r="M256" s="210"/>
      <c r="N256" s="211"/>
      <c r="O256" s="211"/>
      <c r="P256" s="211"/>
      <c r="Q256" s="211"/>
      <c r="R256" s="211"/>
      <c r="S256" s="211"/>
      <c r="T256" s="212"/>
      <c r="AT256" s="213" t="s">
        <v>131</v>
      </c>
      <c r="AU256" s="213" t="s">
        <v>127</v>
      </c>
      <c r="AV256" s="13" t="s">
        <v>127</v>
      </c>
      <c r="AW256" s="13" t="s">
        <v>39</v>
      </c>
      <c r="AX256" s="13" t="s">
        <v>80</v>
      </c>
      <c r="AY256" s="213" t="s">
        <v>119</v>
      </c>
    </row>
    <row r="257" spans="1:65" s="2" customFormat="1" ht="16.5" customHeight="1">
      <c r="A257" s="35"/>
      <c r="B257" s="36"/>
      <c r="C257" s="186" t="s">
        <v>421</v>
      </c>
      <c r="D257" s="186" t="s">
        <v>121</v>
      </c>
      <c r="E257" s="187" t="s">
        <v>422</v>
      </c>
      <c r="F257" s="188" t="s">
        <v>423</v>
      </c>
      <c r="G257" s="189" t="s">
        <v>416</v>
      </c>
      <c r="H257" s="190">
        <v>1</v>
      </c>
      <c r="I257" s="191"/>
      <c r="J257" s="192">
        <f>ROUND(I257*H257,2)</f>
        <v>0</v>
      </c>
      <c r="K257" s="188" t="s">
        <v>125</v>
      </c>
      <c r="L257" s="40"/>
      <c r="M257" s="193" t="s">
        <v>43</v>
      </c>
      <c r="N257" s="194" t="s">
        <v>52</v>
      </c>
      <c r="O257" s="65"/>
      <c r="P257" s="195">
        <f>O257*H257</f>
        <v>0</v>
      </c>
      <c r="Q257" s="195">
        <v>3.1E-4</v>
      </c>
      <c r="R257" s="195">
        <f>Q257*H257</f>
        <v>3.1E-4</v>
      </c>
      <c r="S257" s="195">
        <v>0</v>
      </c>
      <c r="T257" s="196">
        <f>S257*H257</f>
        <v>0</v>
      </c>
      <c r="U257" s="35"/>
      <c r="V257" s="35"/>
      <c r="W257" s="35"/>
      <c r="X257" s="35"/>
      <c r="Y257" s="35"/>
      <c r="Z257" s="35"/>
      <c r="AA257" s="35"/>
      <c r="AB257" s="35"/>
      <c r="AC257" s="35"/>
      <c r="AD257" s="35"/>
      <c r="AE257" s="35"/>
      <c r="AR257" s="197" t="s">
        <v>126</v>
      </c>
      <c r="AT257" s="197" t="s">
        <v>121</v>
      </c>
      <c r="AU257" s="197" t="s">
        <v>127</v>
      </c>
      <c r="AY257" s="17" t="s">
        <v>119</v>
      </c>
      <c r="BE257" s="198">
        <f>IF(N257="základní",J257,0)</f>
        <v>0</v>
      </c>
      <c r="BF257" s="198">
        <f>IF(N257="snížená",J257,0)</f>
        <v>0</v>
      </c>
      <c r="BG257" s="198">
        <f>IF(N257="zákl. přenesená",J257,0)</f>
        <v>0</v>
      </c>
      <c r="BH257" s="198">
        <f>IF(N257="sníž. přenesená",J257,0)</f>
        <v>0</v>
      </c>
      <c r="BI257" s="198">
        <f>IF(N257="nulová",J257,0)</f>
        <v>0</v>
      </c>
      <c r="BJ257" s="17" t="s">
        <v>127</v>
      </c>
      <c r="BK257" s="198">
        <f>ROUND(I257*H257,2)</f>
        <v>0</v>
      </c>
      <c r="BL257" s="17" t="s">
        <v>126</v>
      </c>
      <c r="BM257" s="197" t="s">
        <v>424</v>
      </c>
    </row>
    <row r="258" spans="1:65" s="2" customFormat="1" ht="97.5">
      <c r="A258" s="35"/>
      <c r="B258" s="36"/>
      <c r="C258" s="37"/>
      <c r="D258" s="199" t="s">
        <v>129</v>
      </c>
      <c r="E258" s="37"/>
      <c r="F258" s="200" t="s">
        <v>418</v>
      </c>
      <c r="G258" s="37"/>
      <c r="H258" s="37"/>
      <c r="I258" s="104"/>
      <c r="J258" s="37"/>
      <c r="K258" s="37"/>
      <c r="L258" s="40"/>
      <c r="M258" s="201"/>
      <c r="N258" s="202"/>
      <c r="O258" s="65"/>
      <c r="P258" s="65"/>
      <c r="Q258" s="65"/>
      <c r="R258" s="65"/>
      <c r="S258" s="65"/>
      <c r="T258" s="66"/>
      <c r="U258" s="35"/>
      <c r="V258" s="35"/>
      <c r="W258" s="35"/>
      <c r="X258" s="35"/>
      <c r="Y258" s="35"/>
      <c r="Z258" s="35"/>
      <c r="AA258" s="35"/>
      <c r="AB258" s="35"/>
      <c r="AC258" s="35"/>
      <c r="AD258" s="35"/>
      <c r="AE258" s="35"/>
      <c r="AT258" s="17" t="s">
        <v>129</v>
      </c>
      <c r="AU258" s="17" t="s">
        <v>127</v>
      </c>
    </row>
    <row r="259" spans="1:65" s="13" customFormat="1" ht="11.25">
      <c r="B259" s="203"/>
      <c r="C259" s="204"/>
      <c r="D259" s="199" t="s">
        <v>131</v>
      </c>
      <c r="E259" s="205" t="s">
        <v>43</v>
      </c>
      <c r="F259" s="206" t="s">
        <v>425</v>
      </c>
      <c r="G259" s="204"/>
      <c r="H259" s="207">
        <v>1</v>
      </c>
      <c r="I259" s="208"/>
      <c r="J259" s="204"/>
      <c r="K259" s="204"/>
      <c r="L259" s="209"/>
      <c r="M259" s="210"/>
      <c r="N259" s="211"/>
      <c r="O259" s="211"/>
      <c r="P259" s="211"/>
      <c r="Q259" s="211"/>
      <c r="R259" s="211"/>
      <c r="S259" s="211"/>
      <c r="T259" s="212"/>
      <c r="AT259" s="213" t="s">
        <v>131</v>
      </c>
      <c r="AU259" s="213" t="s">
        <v>127</v>
      </c>
      <c r="AV259" s="13" t="s">
        <v>127</v>
      </c>
      <c r="AW259" s="13" t="s">
        <v>39</v>
      </c>
      <c r="AX259" s="13" t="s">
        <v>80</v>
      </c>
      <c r="AY259" s="213" t="s">
        <v>119</v>
      </c>
    </row>
    <row r="260" spans="1:65" s="2" customFormat="1" ht="21.75" customHeight="1">
      <c r="A260" s="35"/>
      <c r="B260" s="36"/>
      <c r="C260" s="186" t="s">
        <v>426</v>
      </c>
      <c r="D260" s="186" t="s">
        <v>121</v>
      </c>
      <c r="E260" s="187" t="s">
        <v>427</v>
      </c>
      <c r="F260" s="188" t="s">
        <v>428</v>
      </c>
      <c r="G260" s="189" t="s">
        <v>124</v>
      </c>
      <c r="H260" s="190">
        <v>1</v>
      </c>
      <c r="I260" s="191"/>
      <c r="J260" s="192">
        <f>ROUND(I260*H260,2)</f>
        <v>0</v>
      </c>
      <c r="K260" s="188" t="s">
        <v>125</v>
      </c>
      <c r="L260" s="40"/>
      <c r="M260" s="193" t="s">
        <v>43</v>
      </c>
      <c r="N260" s="194" t="s">
        <v>52</v>
      </c>
      <c r="O260" s="65"/>
      <c r="P260" s="195">
        <f>O260*H260</f>
        <v>0</v>
      </c>
      <c r="Q260" s="195">
        <v>0.10661</v>
      </c>
      <c r="R260" s="195">
        <f>Q260*H260</f>
        <v>0.10661</v>
      </c>
      <c r="S260" s="195">
        <v>0</v>
      </c>
      <c r="T260" s="196">
        <f>S260*H260</f>
        <v>0</v>
      </c>
      <c r="U260" s="35"/>
      <c r="V260" s="35"/>
      <c r="W260" s="35"/>
      <c r="X260" s="35"/>
      <c r="Y260" s="35"/>
      <c r="Z260" s="35"/>
      <c r="AA260" s="35"/>
      <c r="AB260" s="35"/>
      <c r="AC260" s="35"/>
      <c r="AD260" s="35"/>
      <c r="AE260" s="35"/>
      <c r="AR260" s="197" t="s">
        <v>126</v>
      </c>
      <c r="AT260" s="197" t="s">
        <v>121</v>
      </c>
      <c r="AU260" s="197" t="s">
        <v>127</v>
      </c>
      <c r="AY260" s="17" t="s">
        <v>119</v>
      </c>
      <c r="BE260" s="198">
        <f>IF(N260="základní",J260,0)</f>
        <v>0</v>
      </c>
      <c r="BF260" s="198">
        <f>IF(N260="snížená",J260,0)</f>
        <v>0</v>
      </c>
      <c r="BG260" s="198">
        <f>IF(N260="zákl. přenesená",J260,0)</f>
        <v>0</v>
      </c>
      <c r="BH260" s="198">
        <f>IF(N260="sníž. přenesená",J260,0)</f>
        <v>0</v>
      </c>
      <c r="BI260" s="198">
        <f>IF(N260="nulová",J260,0)</f>
        <v>0</v>
      </c>
      <c r="BJ260" s="17" t="s">
        <v>127</v>
      </c>
      <c r="BK260" s="198">
        <f>ROUND(I260*H260,2)</f>
        <v>0</v>
      </c>
      <c r="BL260" s="17" t="s">
        <v>126</v>
      </c>
      <c r="BM260" s="197" t="s">
        <v>429</v>
      </c>
    </row>
    <row r="261" spans="1:65" s="2" customFormat="1" ht="87.75">
      <c r="A261" s="35"/>
      <c r="B261" s="36"/>
      <c r="C261" s="37"/>
      <c r="D261" s="199" t="s">
        <v>129</v>
      </c>
      <c r="E261" s="37"/>
      <c r="F261" s="200" t="s">
        <v>430</v>
      </c>
      <c r="G261" s="37"/>
      <c r="H261" s="37"/>
      <c r="I261" s="104"/>
      <c r="J261" s="37"/>
      <c r="K261" s="37"/>
      <c r="L261" s="40"/>
      <c r="M261" s="201"/>
      <c r="N261" s="202"/>
      <c r="O261" s="65"/>
      <c r="P261" s="65"/>
      <c r="Q261" s="65"/>
      <c r="R261" s="65"/>
      <c r="S261" s="65"/>
      <c r="T261" s="66"/>
      <c r="U261" s="35"/>
      <c r="V261" s="35"/>
      <c r="W261" s="35"/>
      <c r="X261" s="35"/>
      <c r="Y261" s="35"/>
      <c r="Z261" s="35"/>
      <c r="AA261" s="35"/>
      <c r="AB261" s="35"/>
      <c r="AC261" s="35"/>
      <c r="AD261" s="35"/>
      <c r="AE261" s="35"/>
      <c r="AT261" s="17" t="s">
        <v>129</v>
      </c>
      <c r="AU261" s="17" t="s">
        <v>127</v>
      </c>
    </row>
    <row r="262" spans="1:65" s="13" customFormat="1" ht="11.25">
      <c r="B262" s="203"/>
      <c r="C262" s="204"/>
      <c r="D262" s="199" t="s">
        <v>131</v>
      </c>
      <c r="E262" s="205" t="s">
        <v>43</v>
      </c>
      <c r="F262" s="206" t="s">
        <v>431</v>
      </c>
      <c r="G262" s="204"/>
      <c r="H262" s="207">
        <v>1</v>
      </c>
      <c r="I262" s="208"/>
      <c r="J262" s="204"/>
      <c r="K262" s="204"/>
      <c r="L262" s="209"/>
      <c r="M262" s="210"/>
      <c r="N262" s="211"/>
      <c r="O262" s="211"/>
      <c r="P262" s="211"/>
      <c r="Q262" s="211"/>
      <c r="R262" s="211"/>
      <c r="S262" s="211"/>
      <c r="T262" s="212"/>
      <c r="AT262" s="213" t="s">
        <v>131</v>
      </c>
      <c r="AU262" s="213" t="s">
        <v>127</v>
      </c>
      <c r="AV262" s="13" t="s">
        <v>127</v>
      </c>
      <c r="AW262" s="13" t="s">
        <v>39</v>
      </c>
      <c r="AX262" s="13" t="s">
        <v>80</v>
      </c>
      <c r="AY262" s="213" t="s">
        <v>119</v>
      </c>
    </row>
    <row r="263" spans="1:65" s="2" customFormat="1" ht="21.75" customHeight="1">
      <c r="A263" s="35"/>
      <c r="B263" s="36"/>
      <c r="C263" s="186" t="s">
        <v>432</v>
      </c>
      <c r="D263" s="186" t="s">
        <v>121</v>
      </c>
      <c r="E263" s="187" t="s">
        <v>433</v>
      </c>
      <c r="F263" s="188" t="s">
        <v>434</v>
      </c>
      <c r="G263" s="189" t="s">
        <v>124</v>
      </c>
      <c r="H263" s="190">
        <v>1</v>
      </c>
      <c r="I263" s="191"/>
      <c r="J263" s="192">
        <f>ROUND(I263*H263,2)</f>
        <v>0</v>
      </c>
      <c r="K263" s="188" t="s">
        <v>125</v>
      </c>
      <c r="L263" s="40"/>
      <c r="M263" s="193" t="s">
        <v>43</v>
      </c>
      <c r="N263" s="194" t="s">
        <v>52</v>
      </c>
      <c r="O263" s="65"/>
      <c r="P263" s="195">
        <f>O263*H263</f>
        <v>0</v>
      </c>
      <c r="Q263" s="195">
        <v>0.10661</v>
      </c>
      <c r="R263" s="195">
        <f>Q263*H263</f>
        <v>0.10661</v>
      </c>
      <c r="S263" s="195">
        <v>0</v>
      </c>
      <c r="T263" s="196">
        <f>S263*H263</f>
        <v>0</v>
      </c>
      <c r="U263" s="35"/>
      <c r="V263" s="35"/>
      <c r="W263" s="35"/>
      <c r="X263" s="35"/>
      <c r="Y263" s="35"/>
      <c r="Z263" s="35"/>
      <c r="AA263" s="35"/>
      <c r="AB263" s="35"/>
      <c r="AC263" s="35"/>
      <c r="AD263" s="35"/>
      <c r="AE263" s="35"/>
      <c r="AR263" s="197" t="s">
        <v>126</v>
      </c>
      <c r="AT263" s="197" t="s">
        <v>121</v>
      </c>
      <c r="AU263" s="197" t="s">
        <v>127</v>
      </c>
      <c r="AY263" s="17" t="s">
        <v>119</v>
      </c>
      <c r="BE263" s="198">
        <f>IF(N263="základní",J263,0)</f>
        <v>0</v>
      </c>
      <c r="BF263" s="198">
        <f>IF(N263="snížená",J263,0)</f>
        <v>0</v>
      </c>
      <c r="BG263" s="198">
        <f>IF(N263="zákl. přenesená",J263,0)</f>
        <v>0</v>
      </c>
      <c r="BH263" s="198">
        <f>IF(N263="sníž. přenesená",J263,0)</f>
        <v>0</v>
      </c>
      <c r="BI263" s="198">
        <f>IF(N263="nulová",J263,0)</f>
        <v>0</v>
      </c>
      <c r="BJ263" s="17" t="s">
        <v>127</v>
      </c>
      <c r="BK263" s="198">
        <f>ROUND(I263*H263,2)</f>
        <v>0</v>
      </c>
      <c r="BL263" s="17" t="s">
        <v>126</v>
      </c>
      <c r="BM263" s="197" t="s">
        <v>435</v>
      </c>
    </row>
    <row r="264" spans="1:65" s="2" customFormat="1" ht="87.75">
      <c r="A264" s="35"/>
      <c r="B264" s="36"/>
      <c r="C264" s="37"/>
      <c r="D264" s="199" t="s">
        <v>129</v>
      </c>
      <c r="E264" s="37"/>
      <c r="F264" s="200" t="s">
        <v>430</v>
      </c>
      <c r="G264" s="37"/>
      <c r="H264" s="37"/>
      <c r="I264" s="104"/>
      <c r="J264" s="37"/>
      <c r="K264" s="37"/>
      <c r="L264" s="40"/>
      <c r="M264" s="201"/>
      <c r="N264" s="202"/>
      <c r="O264" s="65"/>
      <c r="P264" s="65"/>
      <c r="Q264" s="65"/>
      <c r="R264" s="65"/>
      <c r="S264" s="65"/>
      <c r="T264" s="66"/>
      <c r="U264" s="35"/>
      <c r="V264" s="35"/>
      <c r="W264" s="35"/>
      <c r="X264" s="35"/>
      <c r="Y264" s="35"/>
      <c r="Z264" s="35"/>
      <c r="AA264" s="35"/>
      <c r="AB264" s="35"/>
      <c r="AC264" s="35"/>
      <c r="AD264" s="35"/>
      <c r="AE264" s="35"/>
      <c r="AT264" s="17" t="s">
        <v>129</v>
      </c>
      <c r="AU264" s="17" t="s">
        <v>127</v>
      </c>
    </row>
    <row r="265" spans="1:65" s="13" customFormat="1" ht="11.25">
      <c r="B265" s="203"/>
      <c r="C265" s="204"/>
      <c r="D265" s="199" t="s">
        <v>131</v>
      </c>
      <c r="E265" s="205" t="s">
        <v>43</v>
      </c>
      <c r="F265" s="206" t="s">
        <v>431</v>
      </c>
      <c r="G265" s="204"/>
      <c r="H265" s="207">
        <v>1</v>
      </c>
      <c r="I265" s="208"/>
      <c r="J265" s="204"/>
      <c r="K265" s="204"/>
      <c r="L265" s="209"/>
      <c r="M265" s="210"/>
      <c r="N265" s="211"/>
      <c r="O265" s="211"/>
      <c r="P265" s="211"/>
      <c r="Q265" s="211"/>
      <c r="R265" s="211"/>
      <c r="S265" s="211"/>
      <c r="T265" s="212"/>
      <c r="AT265" s="213" t="s">
        <v>131</v>
      </c>
      <c r="AU265" s="213" t="s">
        <v>127</v>
      </c>
      <c r="AV265" s="13" t="s">
        <v>127</v>
      </c>
      <c r="AW265" s="13" t="s">
        <v>39</v>
      </c>
      <c r="AX265" s="13" t="s">
        <v>80</v>
      </c>
      <c r="AY265" s="213" t="s">
        <v>119</v>
      </c>
    </row>
    <row r="266" spans="1:65" s="2" customFormat="1" ht="21.75" customHeight="1">
      <c r="A266" s="35"/>
      <c r="B266" s="36"/>
      <c r="C266" s="186" t="s">
        <v>436</v>
      </c>
      <c r="D266" s="186" t="s">
        <v>121</v>
      </c>
      <c r="E266" s="187" t="s">
        <v>437</v>
      </c>
      <c r="F266" s="188" t="s">
        <v>438</v>
      </c>
      <c r="G266" s="189" t="s">
        <v>124</v>
      </c>
      <c r="H266" s="190">
        <v>1</v>
      </c>
      <c r="I266" s="191"/>
      <c r="J266" s="192">
        <f>ROUND(I266*H266,2)</f>
        <v>0</v>
      </c>
      <c r="K266" s="188" t="s">
        <v>125</v>
      </c>
      <c r="L266" s="40"/>
      <c r="M266" s="193" t="s">
        <v>43</v>
      </c>
      <c r="N266" s="194" t="s">
        <v>52</v>
      </c>
      <c r="O266" s="65"/>
      <c r="P266" s="195">
        <f>O266*H266</f>
        <v>0</v>
      </c>
      <c r="Q266" s="195">
        <v>0.10833</v>
      </c>
      <c r="R266" s="195">
        <f>Q266*H266</f>
        <v>0.10833</v>
      </c>
      <c r="S266" s="195">
        <v>0</v>
      </c>
      <c r="T266" s="196">
        <f>S266*H266</f>
        <v>0</v>
      </c>
      <c r="U266" s="35"/>
      <c r="V266" s="35"/>
      <c r="W266" s="35"/>
      <c r="X266" s="35"/>
      <c r="Y266" s="35"/>
      <c r="Z266" s="35"/>
      <c r="AA266" s="35"/>
      <c r="AB266" s="35"/>
      <c r="AC266" s="35"/>
      <c r="AD266" s="35"/>
      <c r="AE266" s="35"/>
      <c r="AR266" s="197" t="s">
        <v>126</v>
      </c>
      <c r="AT266" s="197" t="s">
        <v>121</v>
      </c>
      <c r="AU266" s="197" t="s">
        <v>127</v>
      </c>
      <c r="AY266" s="17" t="s">
        <v>119</v>
      </c>
      <c r="BE266" s="198">
        <f>IF(N266="základní",J266,0)</f>
        <v>0</v>
      </c>
      <c r="BF266" s="198">
        <f>IF(N266="snížená",J266,0)</f>
        <v>0</v>
      </c>
      <c r="BG266" s="198">
        <f>IF(N266="zákl. přenesená",J266,0)</f>
        <v>0</v>
      </c>
      <c r="BH266" s="198">
        <f>IF(N266="sníž. přenesená",J266,0)</f>
        <v>0</v>
      </c>
      <c r="BI266" s="198">
        <f>IF(N266="nulová",J266,0)</f>
        <v>0</v>
      </c>
      <c r="BJ266" s="17" t="s">
        <v>127</v>
      </c>
      <c r="BK266" s="198">
        <f>ROUND(I266*H266,2)</f>
        <v>0</v>
      </c>
      <c r="BL266" s="17" t="s">
        <v>126</v>
      </c>
      <c r="BM266" s="197" t="s">
        <v>439</v>
      </c>
    </row>
    <row r="267" spans="1:65" s="2" customFormat="1" ht="87.75">
      <c r="A267" s="35"/>
      <c r="B267" s="36"/>
      <c r="C267" s="37"/>
      <c r="D267" s="199" t="s">
        <v>129</v>
      </c>
      <c r="E267" s="37"/>
      <c r="F267" s="200" t="s">
        <v>430</v>
      </c>
      <c r="G267" s="37"/>
      <c r="H267" s="37"/>
      <c r="I267" s="104"/>
      <c r="J267" s="37"/>
      <c r="K267" s="37"/>
      <c r="L267" s="40"/>
      <c r="M267" s="201"/>
      <c r="N267" s="202"/>
      <c r="O267" s="65"/>
      <c r="P267" s="65"/>
      <c r="Q267" s="65"/>
      <c r="R267" s="65"/>
      <c r="S267" s="65"/>
      <c r="T267" s="66"/>
      <c r="U267" s="35"/>
      <c r="V267" s="35"/>
      <c r="W267" s="35"/>
      <c r="X267" s="35"/>
      <c r="Y267" s="35"/>
      <c r="Z267" s="35"/>
      <c r="AA267" s="35"/>
      <c r="AB267" s="35"/>
      <c r="AC267" s="35"/>
      <c r="AD267" s="35"/>
      <c r="AE267" s="35"/>
      <c r="AT267" s="17" t="s">
        <v>129</v>
      </c>
      <c r="AU267" s="17" t="s">
        <v>127</v>
      </c>
    </row>
    <row r="268" spans="1:65" s="13" customFormat="1" ht="11.25">
      <c r="B268" s="203"/>
      <c r="C268" s="204"/>
      <c r="D268" s="199" t="s">
        <v>131</v>
      </c>
      <c r="E268" s="205" t="s">
        <v>43</v>
      </c>
      <c r="F268" s="206" t="s">
        <v>431</v>
      </c>
      <c r="G268" s="204"/>
      <c r="H268" s="207">
        <v>1</v>
      </c>
      <c r="I268" s="208"/>
      <c r="J268" s="204"/>
      <c r="K268" s="204"/>
      <c r="L268" s="209"/>
      <c r="M268" s="210"/>
      <c r="N268" s="211"/>
      <c r="O268" s="211"/>
      <c r="P268" s="211"/>
      <c r="Q268" s="211"/>
      <c r="R268" s="211"/>
      <c r="S268" s="211"/>
      <c r="T268" s="212"/>
      <c r="AT268" s="213" t="s">
        <v>131</v>
      </c>
      <c r="AU268" s="213" t="s">
        <v>127</v>
      </c>
      <c r="AV268" s="13" t="s">
        <v>127</v>
      </c>
      <c r="AW268" s="13" t="s">
        <v>39</v>
      </c>
      <c r="AX268" s="13" t="s">
        <v>80</v>
      </c>
      <c r="AY268" s="213" t="s">
        <v>119</v>
      </c>
    </row>
    <row r="269" spans="1:65" s="2" customFormat="1" ht="21.75" customHeight="1">
      <c r="A269" s="35"/>
      <c r="B269" s="36"/>
      <c r="C269" s="186" t="s">
        <v>440</v>
      </c>
      <c r="D269" s="186" t="s">
        <v>121</v>
      </c>
      <c r="E269" s="187" t="s">
        <v>441</v>
      </c>
      <c r="F269" s="188" t="s">
        <v>442</v>
      </c>
      <c r="G269" s="189" t="s">
        <v>124</v>
      </c>
      <c r="H269" s="190">
        <v>1</v>
      </c>
      <c r="I269" s="191"/>
      <c r="J269" s="192">
        <f>ROUND(I269*H269,2)</f>
        <v>0</v>
      </c>
      <c r="K269" s="188" t="s">
        <v>125</v>
      </c>
      <c r="L269" s="40"/>
      <c r="M269" s="193" t="s">
        <v>43</v>
      </c>
      <c r="N269" s="194" t="s">
        <v>52</v>
      </c>
      <c r="O269" s="65"/>
      <c r="P269" s="195">
        <f>O269*H269</f>
        <v>0</v>
      </c>
      <c r="Q269" s="195">
        <v>2.4240000000000001E-2</v>
      </c>
      <c r="R269" s="195">
        <f>Q269*H269</f>
        <v>2.4240000000000001E-2</v>
      </c>
      <c r="S269" s="195">
        <v>0</v>
      </c>
      <c r="T269" s="196">
        <f>S269*H269</f>
        <v>0</v>
      </c>
      <c r="U269" s="35"/>
      <c r="V269" s="35"/>
      <c r="W269" s="35"/>
      <c r="X269" s="35"/>
      <c r="Y269" s="35"/>
      <c r="Z269" s="35"/>
      <c r="AA269" s="35"/>
      <c r="AB269" s="35"/>
      <c r="AC269" s="35"/>
      <c r="AD269" s="35"/>
      <c r="AE269" s="35"/>
      <c r="AR269" s="197" t="s">
        <v>126</v>
      </c>
      <c r="AT269" s="197" t="s">
        <v>121</v>
      </c>
      <c r="AU269" s="197" t="s">
        <v>127</v>
      </c>
      <c r="AY269" s="17" t="s">
        <v>119</v>
      </c>
      <c r="BE269" s="198">
        <f>IF(N269="základní",J269,0)</f>
        <v>0</v>
      </c>
      <c r="BF269" s="198">
        <f>IF(N269="snížená",J269,0)</f>
        <v>0</v>
      </c>
      <c r="BG269" s="198">
        <f>IF(N269="zákl. přenesená",J269,0)</f>
        <v>0</v>
      </c>
      <c r="BH269" s="198">
        <f>IF(N269="sníž. přenesená",J269,0)</f>
        <v>0</v>
      </c>
      <c r="BI269" s="198">
        <f>IF(N269="nulová",J269,0)</f>
        <v>0</v>
      </c>
      <c r="BJ269" s="17" t="s">
        <v>127</v>
      </c>
      <c r="BK269" s="198">
        <f>ROUND(I269*H269,2)</f>
        <v>0</v>
      </c>
      <c r="BL269" s="17" t="s">
        <v>126</v>
      </c>
      <c r="BM269" s="197" t="s">
        <v>443</v>
      </c>
    </row>
    <row r="270" spans="1:65" s="2" customFormat="1" ht="87.75">
      <c r="A270" s="35"/>
      <c r="B270" s="36"/>
      <c r="C270" s="37"/>
      <c r="D270" s="199" t="s">
        <v>129</v>
      </c>
      <c r="E270" s="37"/>
      <c r="F270" s="200" t="s">
        <v>430</v>
      </c>
      <c r="G270" s="37"/>
      <c r="H270" s="37"/>
      <c r="I270" s="104"/>
      <c r="J270" s="37"/>
      <c r="K270" s="37"/>
      <c r="L270" s="40"/>
      <c r="M270" s="201"/>
      <c r="N270" s="202"/>
      <c r="O270" s="65"/>
      <c r="P270" s="65"/>
      <c r="Q270" s="65"/>
      <c r="R270" s="65"/>
      <c r="S270" s="65"/>
      <c r="T270" s="66"/>
      <c r="U270" s="35"/>
      <c r="V270" s="35"/>
      <c r="W270" s="35"/>
      <c r="X270" s="35"/>
      <c r="Y270" s="35"/>
      <c r="Z270" s="35"/>
      <c r="AA270" s="35"/>
      <c r="AB270" s="35"/>
      <c r="AC270" s="35"/>
      <c r="AD270" s="35"/>
      <c r="AE270" s="35"/>
      <c r="AT270" s="17" t="s">
        <v>129</v>
      </c>
      <c r="AU270" s="17" t="s">
        <v>127</v>
      </c>
    </row>
    <row r="271" spans="1:65" s="13" customFormat="1" ht="11.25">
      <c r="B271" s="203"/>
      <c r="C271" s="204"/>
      <c r="D271" s="199" t="s">
        <v>131</v>
      </c>
      <c r="E271" s="205" t="s">
        <v>43</v>
      </c>
      <c r="F271" s="206" t="s">
        <v>431</v>
      </c>
      <c r="G271" s="204"/>
      <c r="H271" s="207">
        <v>1</v>
      </c>
      <c r="I271" s="208"/>
      <c r="J271" s="204"/>
      <c r="K271" s="204"/>
      <c r="L271" s="209"/>
      <c r="M271" s="210"/>
      <c r="N271" s="211"/>
      <c r="O271" s="211"/>
      <c r="P271" s="211"/>
      <c r="Q271" s="211"/>
      <c r="R271" s="211"/>
      <c r="S271" s="211"/>
      <c r="T271" s="212"/>
      <c r="AT271" s="213" t="s">
        <v>131</v>
      </c>
      <c r="AU271" s="213" t="s">
        <v>127</v>
      </c>
      <c r="AV271" s="13" t="s">
        <v>127</v>
      </c>
      <c r="AW271" s="13" t="s">
        <v>39</v>
      </c>
      <c r="AX271" s="13" t="s">
        <v>80</v>
      </c>
      <c r="AY271" s="213" t="s">
        <v>119</v>
      </c>
    </row>
    <row r="272" spans="1:65" s="2" customFormat="1" ht="21.75" customHeight="1">
      <c r="A272" s="35"/>
      <c r="B272" s="36"/>
      <c r="C272" s="186" t="s">
        <v>444</v>
      </c>
      <c r="D272" s="186" t="s">
        <v>121</v>
      </c>
      <c r="E272" s="187" t="s">
        <v>445</v>
      </c>
      <c r="F272" s="188" t="s">
        <v>446</v>
      </c>
      <c r="G272" s="189" t="s">
        <v>124</v>
      </c>
      <c r="H272" s="190">
        <v>2</v>
      </c>
      <c r="I272" s="191"/>
      <c r="J272" s="192">
        <f>ROUND(I272*H272,2)</f>
        <v>0</v>
      </c>
      <c r="K272" s="188" t="s">
        <v>125</v>
      </c>
      <c r="L272" s="40"/>
      <c r="M272" s="193" t="s">
        <v>43</v>
      </c>
      <c r="N272" s="194" t="s">
        <v>52</v>
      </c>
      <c r="O272" s="65"/>
      <c r="P272" s="195">
        <f>O272*H272</f>
        <v>0</v>
      </c>
      <c r="Q272" s="195">
        <v>3.637E-2</v>
      </c>
      <c r="R272" s="195">
        <f>Q272*H272</f>
        <v>7.2739999999999999E-2</v>
      </c>
      <c r="S272" s="195">
        <v>0</v>
      </c>
      <c r="T272" s="196">
        <f>S272*H272</f>
        <v>0</v>
      </c>
      <c r="U272" s="35"/>
      <c r="V272" s="35"/>
      <c r="W272" s="35"/>
      <c r="X272" s="35"/>
      <c r="Y272" s="35"/>
      <c r="Z272" s="35"/>
      <c r="AA272" s="35"/>
      <c r="AB272" s="35"/>
      <c r="AC272" s="35"/>
      <c r="AD272" s="35"/>
      <c r="AE272" s="35"/>
      <c r="AR272" s="197" t="s">
        <v>126</v>
      </c>
      <c r="AT272" s="197" t="s">
        <v>121</v>
      </c>
      <c r="AU272" s="197" t="s">
        <v>127</v>
      </c>
      <c r="AY272" s="17" t="s">
        <v>119</v>
      </c>
      <c r="BE272" s="198">
        <f>IF(N272="základní",J272,0)</f>
        <v>0</v>
      </c>
      <c r="BF272" s="198">
        <f>IF(N272="snížená",J272,0)</f>
        <v>0</v>
      </c>
      <c r="BG272" s="198">
        <f>IF(N272="zákl. přenesená",J272,0)</f>
        <v>0</v>
      </c>
      <c r="BH272" s="198">
        <f>IF(N272="sníž. přenesená",J272,0)</f>
        <v>0</v>
      </c>
      <c r="BI272" s="198">
        <f>IF(N272="nulová",J272,0)</f>
        <v>0</v>
      </c>
      <c r="BJ272" s="17" t="s">
        <v>127</v>
      </c>
      <c r="BK272" s="198">
        <f>ROUND(I272*H272,2)</f>
        <v>0</v>
      </c>
      <c r="BL272" s="17" t="s">
        <v>126</v>
      </c>
      <c r="BM272" s="197" t="s">
        <v>447</v>
      </c>
    </row>
    <row r="273" spans="1:65" s="2" customFormat="1" ht="87.75">
      <c r="A273" s="35"/>
      <c r="B273" s="36"/>
      <c r="C273" s="37"/>
      <c r="D273" s="199" t="s">
        <v>129</v>
      </c>
      <c r="E273" s="37"/>
      <c r="F273" s="200" t="s">
        <v>430</v>
      </c>
      <c r="G273" s="37"/>
      <c r="H273" s="37"/>
      <c r="I273" s="104"/>
      <c r="J273" s="37"/>
      <c r="K273" s="37"/>
      <c r="L273" s="40"/>
      <c r="M273" s="201"/>
      <c r="N273" s="202"/>
      <c r="O273" s="65"/>
      <c r="P273" s="65"/>
      <c r="Q273" s="65"/>
      <c r="R273" s="65"/>
      <c r="S273" s="65"/>
      <c r="T273" s="66"/>
      <c r="U273" s="35"/>
      <c r="V273" s="35"/>
      <c r="W273" s="35"/>
      <c r="X273" s="35"/>
      <c r="Y273" s="35"/>
      <c r="Z273" s="35"/>
      <c r="AA273" s="35"/>
      <c r="AB273" s="35"/>
      <c r="AC273" s="35"/>
      <c r="AD273" s="35"/>
      <c r="AE273" s="35"/>
      <c r="AT273" s="17" t="s">
        <v>129</v>
      </c>
      <c r="AU273" s="17" t="s">
        <v>127</v>
      </c>
    </row>
    <row r="274" spans="1:65" s="13" customFormat="1" ht="11.25">
      <c r="B274" s="203"/>
      <c r="C274" s="204"/>
      <c r="D274" s="199" t="s">
        <v>131</v>
      </c>
      <c r="E274" s="205" t="s">
        <v>43</v>
      </c>
      <c r="F274" s="206" t="s">
        <v>448</v>
      </c>
      <c r="G274" s="204"/>
      <c r="H274" s="207">
        <v>2</v>
      </c>
      <c r="I274" s="208"/>
      <c r="J274" s="204"/>
      <c r="K274" s="204"/>
      <c r="L274" s="209"/>
      <c r="M274" s="210"/>
      <c r="N274" s="211"/>
      <c r="O274" s="211"/>
      <c r="P274" s="211"/>
      <c r="Q274" s="211"/>
      <c r="R274" s="211"/>
      <c r="S274" s="211"/>
      <c r="T274" s="212"/>
      <c r="AT274" s="213" t="s">
        <v>131</v>
      </c>
      <c r="AU274" s="213" t="s">
        <v>127</v>
      </c>
      <c r="AV274" s="13" t="s">
        <v>127</v>
      </c>
      <c r="AW274" s="13" t="s">
        <v>39</v>
      </c>
      <c r="AX274" s="13" t="s">
        <v>80</v>
      </c>
      <c r="AY274" s="213" t="s">
        <v>119</v>
      </c>
    </row>
    <row r="275" spans="1:65" s="2" customFormat="1" ht="21.75" customHeight="1">
      <c r="A275" s="35"/>
      <c r="B275" s="36"/>
      <c r="C275" s="186" t="s">
        <v>449</v>
      </c>
      <c r="D275" s="186" t="s">
        <v>121</v>
      </c>
      <c r="E275" s="187" t="s">
        <v>450</v>
      </c>
      <c r="F275" s="188" t="s">
        <v>451</v>
      </c>
      <c r="G275" s="189" t="s">
        <v>124</v>
      </c>
      <c r="H275" s="190">
        <v>3</v>
      </c>
      <c r="I275" s="191"/>
      <c r="J275" s="192">
        <f>ROUND(I275*H275,2)</f>
        <v>0</v>
      </c>
      <c r="K275" s="188" t="s">
        <v>125</v>
      </c>
      <c r="L275" s="40"/>
      <c r="M275" s="193" t="s">
        <v>43</v>
      </c>
      <c r="N275" s="194" t="s">
        <v>52</v>
      </c>
      <c r="O275" s="65"/>
      <c r="P275" s="195">
        <f>O275*H275</f>
        <v>0</v>
      </c>
      <c r="Q275" s="195">
        <v>0</v>
      </c>
      <c r="R275" s="195">
        <f>Q275*H275</f>
        <v>0</v>
      </c>
      <c r="S275" s="195">
        <v>0</v>
      </c>
      <c r="T275" s="196">
        <f>S275*H275</f>
        <v>0</v>
      </c>
      <c r="U275" s="35"/>
      <c r="V275" s="35"/>
      <c r="W275" s="35"/>
      <c r="X275" s="35"/>
      <c r="Y275" s="35"/>
      <c r="Z275" s="35"/>
      <c r="AA275" s="35"/>
      <c r="AB275" s="35"/>
      <c r="AC275" s="35"/>
      <c r="AD275" s="35"/>
      <c r="AE275" s="35"/>
      <c r="AR275" s="197" t="s">
        <v>126</v>
      </c>
      <c r="AT275" s="197" t="s">
        <v>121</v>
      </c>
      <c r="AU275" s="197" t="s">
        <v>127</v>
      </c>
      <c r="AY275" s="17" t="s">
        <v>119</v>
      </c>
      <c r="BE275" s="198">
        <f>IF(N275="základní",J275,0)</f>
        <v>0</v>
      </c>
      <c r="BF275" s="198">
        <f>IF(N275="snížená",J275,0)</f>
        <v>0</v>
      </c>
      <c r="BG275" s="198">
        <f>IF(N275="zákl. přenesená",J275,0)</f>
        <v>0</v>
      </c>
      <c r="BH275" s="198">
        <f>IF(N275="sníž. přenesená",J275,0)</f>
        <v>0</v>
      </c>
      <c r="BI275" s="198">
        <f>IF(N275="nulová",J275,0)</f>
        <v>0</v>
      </c>
      <c r="BJ275" s="17" t="s">
        <v>127</v>
      </c>
      <c r="BK275" s="198">
        <f>ROUND(I275*H275,2)</f>
        <v>0</v>
      </c>
      <c r="BL275" s="17" t="s">
        <v>126</v>
      </c>
      <c r="BM275" s="197" t="s">
        <v>452</v>
      </c>
    </row>
    <row r="276" spans="1:65" s="2" customFormat="1" ht="87.75">
      <c r="A276" s="35"/>
      <c r="B276" s="36"/>
      <c r="C276" s="37"/>
      <c r="D276" s="199" t="s">
        <v>129</v>
      </c>
      <c r="E276" s="37"/>
      <c r="F276" s="200" t="s">
        <v>430</v>
      </c>
      <c r="G276" s="37"/>
      <c r="H276" s="37"/>
      <c r="I276" s="104"/>
      <c r="J276" s="37"/>
      <c r="K276" s="37"/>
      <c r="L276" s="40"/>
      <c r="M276" s="201"/>
      <c r="N276" s="202"/>
      <c r="O276" s="65"/>
      <c r="P276" s="65"/>
      <c r="Q276" s="65"/>
      <c r="R276" s="65"/>
      <c r="S276" s="65"/>
      <c r="T276" s="66"/>
      <c r="U276" s="35"/>
      <c r="V276" s="35"/>
      <c r="W276" s="35"/>
      <c r="X276" s="35"/>
      <c r="Y276" s="35"/>
      <c r="Z276" s="35"/>
      <c r="AA276" s="35"/>
      <c r="AB276" s="35"/>
      <c r="AC276" s="35"/>
      <c r="AD276" s="35"/>
      <c r="AE276" s="35"/>
      <c r="AT276" s="17" t="s">
        <v>129</v>
      </c>
      <c r="AU276" s="17" t="s">
        <v>127</v>
      </c>
    </row>
    <row r="277" spans="1:65" s="13" customFormat="1" ht="11.25">
      <c r="B277" s="203"/>
      <c r="C277" s="204"/>
      <c r="D277" s="199" t="s">
        <v>131</v>
      </c>
      <c r="E277" s="205" t="s">
        <v>43</v>
      </c>
      <c r="F277" s="206" t="s">
        <v>453</v>
      </c>
      <c r="G277" s="204"/>
      <c r="H277" s="207">
        <v>3</v>
      </c>
      <c r="I277" s="208"/>
      <c r="J277" s="204"/>
      <c r="K277" s="204"/>
      <c r="L277" s="209"/>
      <c r="M277" s="210"/>
      <c r="N277" s="211"/>
      <c r="O277" s="211"/>
      <c r="P277" s="211"/>
      <c r="Q277" s="211"/>
      <c r="R277" s="211"/>
      <c r="S277" s="211"/>
      <c r="T277" s="212"/>
      <c r="AT277" s="213" t="s">
        <v>131</v>
      </c>
      <c r="AU277" s="213" t="s">
        <v>127</v>
      </c>
      <c r="AV277" s="13" t="s">
        <v>127</v>
      </c>
      <c r="AW277" s="13" t="s">
        <v>39</v>
      </c>
      <c r="AX277" s="13" t="s">
        <v>80</v>
      </c>
      <c r="AY277" s="213" t="s">
        <v>119</v>
      </c>
    </row>
    <row r="278" spans="1:65" s="2" customFormat="1" ht="21.75" customHeight="1">
      <c r="A278" s="35"/>
      <c r="B278" s="36"/>
      <c r="C278" s="186" t="s">
        <v>454</v>
      </c>
      <c r="D278" s="186" t="s">
        <v>121</v>
      </c>
      <c r="E278" s="187" t="s">
        <v>455</v>
      </c>
      <c r="F278" s="188" t="s">
        <v>456</v>
      </c>
      <c r="G278" s="189" t="s">
        <v>124</v>
      </c>
      <c r="H278" s="190">
        <v>3</v>
      </c>
      <c r="I278" s="191"/>
      <c r="J278" s="192">
        <f>ROUND(I278*H278,2)</f>
        <v>0</v>
      </c>
      <c r="K278" s="188" t="s">
        <v>125</v>
      </c>
      <c r="L278" s="40"/>
      <c r="M278" s="193" t="s">
        <v>43</v>
      </c>
      <c r="N278" s="194" t="s">
        <v>52</v>
      </c>
      <c r="O278" s="65"/>
      <c r="P278" s="195">
        <f>O278*H278</f>
        <v>0</v>
      </c>
      <c r="Q278" s="195">
        <v>9.2920000000000003E-2</v>
      </c>
      <c r="R278" s="195">
        <f>Q278*H278</f>
        <v>0.27876000000000001</v>
      </c>
      <c r="S278" s="195">
        <v>0</v>
      </c>
      <c r="T278" s="196">
        <f>S278*H278</f>
        <v>0</v>
      </c>
      <c r="U278" s="35"/>
      <c r="V278" s="35"/>
      <c r="W278" s="35"/>
      <c r="X278" s="35"/>
      <c r="Y278" s="35"/>
      <c r="Z278" s="35"/>
      <c r="AA278" s="35"/>
      <c r="AB278" s="35"/>
      <c r="AC278" s="35"/>
      <c r="AD278" s="35"/>
      <c r="AE278" s="35"/>
      <c r="AR278" s="197" t="s">
        <v>126</v>
      </c>
      <c r="AT278" s="197" t="s">
        <v>121</v>
      </c>
      <c r="AU278" s="197" t="s">
        <v>127</v>
      </c>
      <c r="AY278" s="17" t="s">
        <v>119</v>
      </c>
      <c r="BE278" s="198">
        <f>IF(N278="základní",J278,0)</f>
        <v>0</v>
      </c>
      <c r="BF278" s="198">
        <f>IF(N278="snížená",J278,0)</f>
        <v>0</v>
      </c>
      <c r="BG278" s="198">
        <f>IF(N278="zákl. přenesená",J278,0)</f>
        <v>0</v>
      </c>
      <c r="BH278" s="198">
        <f>IF(N278="sníž. přenesená",J278,0)</f>
        <v>0</v>
      </c>
      <c r="BI278" s="198">
        <f>IF(N278="nulová",J278,0)</f>
        <v>0</v>
      </c>
      <c r="BJ278" s="17" t="s">
        <v>127</v>
      </c>
      <c r="BK278" s="198">
        <f>ROUND(I278*H278,2)</f>
        <v>0</v>
      </c>
      <c r="BL278" s="17" t="s">
        <v>126</v>
      </c>
      <c r="BM278" s="197" t="s">
        <v>457</v>
      </c>
    </row>
    <row r="279" spans="1:65" s="2" customFormat="1" ht="87.75">
      <c r="A279" s="35"/>
      <c r="B279" s="36"/>
      <c r="C279" s="37"/>
      <c r="D279" s="199" t="s">
        <v>129</v>
      </c>
      <c r="E279" s="37"/>
      <c r="F279" s="200" t="s">
        <v>430</v>
      </c>
      <c r="G279" s="37"/>
      <c r="H279" s="37"/>
      <c r="I279" s="104"/>
      <c r="J279" s="37"/>
      <c r="K279" s="37"/>
      <c r="L279" s="40"/>
      <c r="M279" s="201"/>
      <c r="N279" s="202"/>
      <c r="O279" s="65"/>
      <c r="P279" s="65"/>
      <c r="Q279" s="65"/>
      <c r="R279" s="65"/>
      <c r="S279" s="65"/>
      <c r="T279" s="66"/>
      <c r="U279" s="35"/>
      <c r="V279" s="35"/>
      <c r="W279" s="35"/>
      <c r="X279" s="35"/>
      <c r="Y279" s="35"/>
      <c r="Z279" s="35"/>
      <c r="AA279" s="35"/>
      <c r="AB279" s="35"/>
      <c r="AC279" s="35"/>
      <c r="AD279" s="35"/>
      <c r="AE279" s="35"/>
      <c r="AT279" s="17" t="s">
        <v>129</v>
      </c>
      <c r="AU279" s="17" t="s">
        <v>127</v>
      </c>
    </row>
    <row r="280" spans="1:65" s="13" customFormat="1" ht="11.25">
      <c r="B280" s="203"/>
      <c r="C280" s="204"/>
      <c r="D280" s="199" t="s">
        <v>131</v>
      </c>
      <c r="E280" s="205" t="s">
        <v>43</v>
      </c>
      <c r="F280" s="206" t="s">
        <v>453</v>
      </c>
      <c r="G280" s="204"/>
      <c r="H280" s="207">
        <v>3</v>
      </c>
      <c r="I280" s="208"/>
      <c r="J280" s="204"/>
      <c r="K280" s="204"/>
      <c r="L280" s="209"/>
      <c r="M280" s="210"/>
      <c r="N280" s="211"/>
      <c r="O280" s="211"/>
      <c r="P280" s="211"/>
      <c r="Q280" s="211"/>
      <c r="R280" s="211"/>
      <c r="S280" s="211"/>
      <c r="T280" s="212"/>
      <c r="AT280" s="213" t="s">
        <v>131</v>
      </c>
      <c r="AU280" s="213" t="s">
        <v>127</v>
      </c>
      <c r="AV280" s="13" t="s">
        <v>127</v>
      </c>
      <c r="AW280" s="13" t="s">
        <v>39</v>
      </c>
      <c r="AX280" s="13" t="s">
        <v>80</v>
      </c>
      <c r="AY280" s="213" t="s">
        <v>119</v>
      </c>
    </row>
    <row r="281" spans="1:65" s="2" customFormat="1" ht="16.5" customHeight="1">
      <c r="A281" s="35"/>
      <c r="B281" s="36"/>
      <c r="C281" s="186" t="s">
        <v>458</v>
      </c>
      <c r="D281" s="186" t="s">
        <v>121</v>
      </c>
      <c r="E281" s="187" t="s">
        <v>459</v>
      </c>
      <c r="F281" s="188" t="s">
        <v>460</v>
      </c>
      <c r="G281" s="189" t="s">
        <v>151</v>
      </c>
      <c r="H281" s="190">
        <v>6.5000000000000002E-2</v>
      </c>
      <c r="I281" s="191"/>
      <c r="J281" s="192">
        <f>ROUND(I281*H281,2)</f>
        <v>0</v>
      </c>
      <c r="K281" s="188" t="s">
        <v>125</v>
      </c>
      <c r="L281" s="40"/>
      <c r="M281" s="193" t="s">
        <v>43</v>
      </c>
      <c r="N281" s="194" t="s">
        <v>52</v>
      </c>
      <c r="O281" s="65"/>
      <c r="P281" s="195">
        <f>O281*H281</f>
        <v>0</v>
      </c>
      <c r="Q281" s="195">
        <v>0</v>
      </c>
      <c r="R281" s="195">
        <f>Q281*H281</f>
        <v>0</v>
      </c>
      <c r="S281" s="195">
        <v>0</v>
      </c>
      <c r="T281" s="196">
        <f>S281*H281</f>
        <v>0</v>
      </c>
      <c r="U281" s="35"/>
      <c r="V281" s="35"/>
      <c r="W281" s="35"/>
      <c r="X281" s="35"/>
      <c r="Y281" s="35"/>
      <c r="Z281" s="35"/>
      <c r="AA281" s="35"/>
      <c r="AB281" s="35"/>
      <c r="AC281" s="35"/>
      <c r="AD281" s="35"/>
      <c r="AE281" s="35"/>
      <c r="AR281" s="197" t="s">
        <v>126</v>
      </c>
      <c r="AT281" s="197" t="s">
        <v>121</v>
      </c>
      <c r="AU281" s="197" t="s">
        <v>127</v>
      </c>
      <c r="AY281" s="17" t="s">
        <v>119</v>
      </c>
      <c r="BE281" s="198">
        <f>IF(N281="základní",J281,0)</f>
        <v>0</v>
      </c>
      <c r="BF281" s="198">
        <f>IF(N281="snížená",J281,0)</f>
        <v>0</v>
      </c>
      <c r="BG281" s="198">
        <f>IF(N281="zákl. přenesená",J281,0)</f>
        <v>0</v>
      </c>
      <c r="BH281" s="198">
        <f>IF(N281="sníž. přenesená",J281,0)</f>
        <v>0</v>
      </c>
      <c r="BI281" s="198">
        <f>IF(N281="nulová",J281,0)</f>
        <v>0</v>
      </c>
      <c r="BJ281" s="17" t="s">
        <v>127</v>
      </c>
      <c r="BK281" s="198">
        <f>ROUND(I281*H281,2)</f>
        <v>0</v>
      </c>
      <c r="BL281" s="17" t="s">
        <v>126</v>
      </c>
      <c r="BM281" s="197" t="s">
        <v>461</v>
      </c>
    </row>
    <row r="282" spans="1:65" s="2" customFormat="1" ht="39">
      <c r="A282" s="35"/>
      <c r="B282" s="36"/>
      <c r="C282" s="37"/>
      <c r="D282" s="199" t="s">
        <v>129</v>
      </c>
      <c r="E282" s="37"/>
      <c r="F282" s="200" t="s">
        <v>462</v>
      </c>
      <c r="G282" s="37"/>
      <c r="H282" s="37"/>
      <c r="I282" s="104"/>
      <c r="J282" s="37"/>
      <c r="K282" s="37"/>
      <c r="L282" s="40"/>
      <c r="M282" s="201"/>
      <c r="N282" s="202"/>
      <c r="O282" s="65"/>
      <c r="P282" s="65"/>
      <c r="Q282" s="65"/>
      <c r="R282" s="65"/>
      <c r="S282" s="65"/>
      <c r="T282" s="66"/>
      <c r="U282" s="35"/>
      <c r="V282" s="35"/>
      <c r="W282" s="35"/>
      <c r="X282" s="35"/>
      <c r="Y282" s="35"/>
      <c r="Z282" s="35"/>
      <c r="AA282" s="35"/>
      <c r="AB282" s="35"/>
      <c r="AC282" s="35"/>
      <c r="AD282" s="35"/>
      <c r="AE282" s="35"/>
      <c r="AT282" s="17" t="s">
        <v>129</v>
      </c>
      <c r="AU282" s="17" t="s">
        <v>127</v>
      </c>
    </row>
    <row r="283" spans="1:65" s="13" customFormat="1" ht="11.25">
      <c r="B283" s="203"/>
      <c r="C283" s="204"/>
      <c r="D283" s="199" t="s">
        <v>131</v>
      </c>
      <c r="E283" s="205" t="s">
        <v>43</v>
      </c>
      <c r="F283" s="206" t="s">
        <v>463</v>
      </c>
      <c r="G283" s="204"/>
      <c r="H283" s="207">
        <v>6.5000000000000002E-2</v>
      </c>
      <c r="I283" s="208"/>
      <c r="J283" s="204"/>
      <c r="K283" s="204"/>
      <c r="L283" s="209"/>
      <c r="M283" s="210"/>
      <c r="N283" s="211"/>
      <c r="O283" s="211"/>
      <c r="P283" s="211"/>
      <c r="Q283" s="211"/>
      <c r="R283" s="211"/>
      <c r="S283" s="211"/>
      <c r="T283" s="212"/>
      <c r="AT283" s="213" t="s">
        <v>131</v>
      </c>
      <c r="AU283" s="213" t="s">
        <v>127</v>
      </c>
      <c r="AV283" s="13" t="s">
        <v>127</v>
      </c>
      <c r="AW283" s="13" t="s">
        <v>39</v>
      </c>
      <c r="AX283" s="13" t="s">
        <v>80</v>
      </c>
      <c r="AY283" s="213" t="s">
        <v>119</v>
      </c>
    </row>
    <row r="284" spans="1:65" s="2" customFormat="1" ht="16.5" customHeight="1">
      <c r="A284" s="35"/>
      <c r="B284" s="36"/>
      <c r="C284" s="186" t="s">
        <v>464</v>
      </c>
      <c r="D284" s="186" t="s">
        <v>121</v>
      </c>
      <c r="E284" s="187" t="s">
        <v>465</v>
      </c>
      <c r="F284" s="188" t="s">
        <v>466</v>
      </c>
      <c r="G284" s="189" t="s">
        <v>151</v>
      </c>
      <c r="H284" s="190">
        <v>6.5000000000000002E-2</v>
      </c>
      <c r="I284" s="191"/>
      <c r="J284" s="192">
        <f>ROUND(I284*H284,2)</f>
        <v>0</v>
      </c>
      <c r="K284" s="188" t="s">
        <v>125</v>
      </c>
      <c r="L284" s="40"/>
      <c r="M284" s="193" t="s">
        <v>43</v>
      </c>
      <c r="N284" s="194" t="s">
        <v>52</v>
      </c>
      <c r="O284" s="65"/>
      <c r="P284" s="195">
        <f>O284*H284</f>
        <v>0</v>
      </c>
      <c r="Q284" s="195">
        <v>0</v>
      </c>
      <c r="R284" s="195">
        <f>Q284*H284</f>
        <v>0</v>
      </c>
      <c r="S284" s="195">
        <v>0</v>
      </c>
      <c r="T284" s="196">
        <f>S284*H284</f>
        <v>0</v>
      </c>
      <c r="U284" s="35"/>
      <c r="V284" s="35"/>
      <c r="W284" s="35"/>
      <c r="X284" s="35"/>
      <c r="Y284" s="35"/>
      <c r="Z284" s="35"/>
      <c r="AA284" s="35"/>
      <c r="AB284" s="35"/>
      <c r="AC284" s="35"/>
      <c r="AD284" s="35"/>
      <c r="AE284" s="35"/>
      <c r="AR284" s="197" t="s">
        <v>126</v>
      </c>
      <c r="AT284" s="197" t="s">
        <v>121</v>
      </c>
      <c r="AU284" s="197" t="s">
        <v>127</v>
      </c>
      <c r="AY284" s="17" t="s">
        <v>119</v>
      </c>
      <c r="BE284" s="198">
        <f>IF(N284="základní",J284,0)</f>
        <v>0</v>
      </c>
      <c r="BF284" s="198">
        <f>IF(N284="snížená",J284,0)</f>
        <v>0</v>
      </c>
      <c r="BG284" s="198">
        <f>IF(N284="zákl. přenesená",J284,0)</f>
        <v>0</v>
      </c>
      <c r="BH284" s="198">
        <f>IF(N284="sníž. přenesená",J284,0)</f>
        <v>0</v>
      </c>
      <c r="BI284" s="198">
        <f>IF(N284="nulová",J284,0)</f>
        <v>0</v>
      </c>
      <c r="BJ284" s="17" t="s">
        <v>127</v>
      </c>
      <c r="BK284" s="198">
        <f>ROUND(I284*H284,2)</f>
        <v>0</v>
      </c>
      <c r="BL284" s="17" t="s">
        <v>126</v>
      </c>
      <c r="BM284" s="197" t="s">
        <v>467</v>
      </c>
    </row>
    <row r="285" spans="1:65" s="2" customFormat="1" ht="39">
      <c r="A285" s="35"/>
      <c r="B285" s="36"/>
      <c r="C285" s="37"/>
      <c r="D285" s="199" t="s">
        <v>129</v>
      </c>
      <c r="E285" s="37"/>
      <c r="F285" s="200" t="s">
        <v>462</v>
      </c>
      <c r="G285" s="37"/>
      <c r="H285" s="37"/>
      <c r="I285" s="104"/>
      <c r="J285" s="37"/>
      <c r="K285" s="37"/>
      <c r="L285" s="40"/>
      <c r="M285" s="201"/>
      <c r="N285" s="202"/>
      <c r="O285" s="65"/>
      <c r="P285" s="65"/>
      <c r="Q285" s="65"/>
      <c r="R285" s="65"/>
      <c r="S285" s="65"/>
      <c r="T285" s="66"/>
      <c r="U285" s="35"/>
      <c r="V285" s="35"/>
      <c r="W285" s="35"/>
      <c r="X285" s="35"/>
      <c r="Y285" s="35"/>
      <c r="Z285" s="35"/>
      <c r="AA285" s="35"/>
      <c r="AB285" s="35"/>
      <c r="AC285" s="35"/>
      <c r="AD285" s="35"/>
      <c r="AE285" s="35"/>
      <c r="AT285" s="17" t="s">
        <v>129</v>
      </c>
      <c r="AU285" s="17" t="s">
        <v>127</v>
      </c>
    </row>
    <row r="286" spans="1:65" s="2" customFormat="1" ht="16.5" customHeight="1">
      <c r="A286" s="35"/>
      <c r="B286" s="36"/>
      <c r="C286" s="186" t="s">
        <v>468</v>
      </c>
      <c r="D286" s="186" t="s">
        <v>121</v>
      </c>
      <c r="E286" s="187" t="s">
        <v>469</v>
      </c>
      <c r="F286" s="188" t="s">
        <v>470</v>
      </c>
      <c r="G286" s="189" t="s">
        <v>144</v>
      </c>
      <c r="H286" s="190">
        <v>129</v>
      </c>
      <c r="I286" s="191"/>
      <c r="J286" s="192">
        <f>ROUND(I286*H286,2)</f>
        <v>0</v>
      </c>
      <c r="K286" s="188" t="s">
        <v>125</v>
      </c>
      <c r="L286" s="40"/>
      <c r="M286" s="193" t="s">
        <v>43</v>
      </c>
      <c r="N286" s="194" t="s">
        <v>52</v>
      </c>
      <c r="O286" s="65"/>
      <c r="P286" s="195">
        <f>O286*H286</f>
        <v>0</v>
      </c>
      <c r="Q286" s="195">
        <v>6.9999999999999994E-5</v>
      </c>
      <c r="R286" s="195">
        <f>Q286*H286</f>
        <v>9.0299999999999998E-3</v>
      </c>
      <c r="S286" s="195">
        <v>0</v>
      </c>
      <c r="T286" s="196">
        <f>S286*H286</f>
        <v>0</v>
      </c>
      <c r="U286" s="35"/>
      <c r="V286" s="35"/>
      <c r="W286" s="35"/>
      <c r="X286" s="35"/>
      <c r="Y286" s="35"/>
      <c r="Z286" s="35"/>
      <c r="AA286" s="35"/>
      <c r="AB286" s="35"/>
      <c r="AC286" s="35"/>
      <c r="AD286" s="35"/>
      <c r="AE286" s="35"/>
      <c r="AR286" s="197" t="s">
        <v>126</v>
      </c>
      <c r="AT286" s="197" t="s">
        <v>121</v>
      </c>
      <c r="AU286" s="197" t="s">
        <v>127</v>
      </c>
      <c r="AY286" s="17" t="s">
        <v>119</v>
      </c>
      <c r="BE286" s="198">
        <f>IF(N286="základní",J286,0)</f>
        <v>0</v>
      </c>
      <c r="BF286" s="198">
        <f>IF(N286="snížená",J286,0)</f>
        <v>0</v>
      </c>
      <c r="BG286" s="198">
        <f>IF(N286="zákl. přenesená",J286,0)</f>
        <v>0</v>
      </c>
      <c r="BH286" s="198">
        <f>IF(N286="sníž. přenesená",J286,0)</f>
        <v>0</v>
      </c>
      <c r="BI286" s="198">
        <f>IF(N286="nulová",J286,0)</f>
        <v>0</v>
      </c>
      <c r="BJ286" s="17" t="s">
        <v>127</v>
      </c>
      <c r="BK286" s="198">
        <f>ROUND(I286*H286,2)</f>
        <v>0</v>
      </c>
      <c r="BL286" s="17" t="s">
        <v>126</v>
      </c>
      <c r="BM286" s="197" t="s">
        <v>471</v>
      </c>
    </row>
    <row r="287" spans="1:65" s="13" customFormat="1" ht="11.25">
      <c r="B287" s="203"/>
      <c r="C287" s="204"/>
      <c r="D287" s="199" t="s">
        <v>131</v>
      </c>
      <c r="E287" s="205" t="s">
        <v>43</v>
      </c>
      <c r="F287" s="206" t="s">
        <v>472</v>
      </c>
      <c r="G287" s="204"/>
      <c r="H287" s="207">
        <v>129</v>
      </c>
      <c r="I287" s="208"/>
      <c r="J287" s="204"/>
      <c r="K287" s="204"/>
      <c r="L287" s="209"/>
      <c r="M287" s="210"/>
      <c r="N287" s="211"/>
      <c r="O287" s="211"/>
      <c r="P287" s="211"/>
      <c r="Q287" s="211"/>
      <c r="R287" s="211"/>
      <c r="S287" s="211"/>
      <c r="T287" s="212"/>
      <c r="AT287" s="213" t="s">
        <v>131</v>
      </c>
      <c r="AU287" s="213" t="s">
        <v>127</v>
      </c>
      <c r="AV287" s="13" t="s">
        <v>127</v>
      </c>
      <c r="AW287" s="13" t="s">
        <v>39</v>
      </c>
      <c r="AX287" s="13" t="s">
        <v>80</v>
      </c>
      <c r="AY287" s="213" t="s">
        <v>119</v>
      </c>
    </row>
    <row r="288" spans="1:65" s="2" customFormat="1" ht="21.75" customHeight="1">
      <c r="A288" s="35"/>
      <c r="B288" s="36"/>
      <c r="C288" s="186" t="s">
        <v>473</v>
      </c>
      <c r="D288" s="186" t="s">
        <v>121</v>
      </c>
      <c r="E288" s="187" t="s">
        <v>474</v>
      </c>
      <c r="F288" s="188" t="s">
        <v>475</v>
      </c>
      <c r="G288" s="189" t="s">
        <v>124</v>
      </c>
      <c r="H288" s="190">
        <v>130</v>
      </c>
      <c r="I288" s="191"/>
      <c r="J288" s="192">
        <f>ROUND(I288*H288,2)</f>
        <v>0</v>
      </c>
      <c r="K288" s="188" t="s">
        <v>43</v>
      </c>
      <c r="L288" s="40"/>
      <c r="M288" s="193" t="s">
        <v>43</v>
      </c>
      <c r="N288" s="194" t="s">
        <v>52</v>
      </c>
      <c r="O288" s="65"/>
      <c r="P288" s="195">
        <f>O288*H288</f>
        <v>0</v>
      </c>
      <c r="Q288" s="195">
        <v>1.4999999999999999E-2</v>
      </c>
      <c r="R288" s="195">
        <f>Q288*H288</f>
        <v>1.95</v>
      </c>
      <c r="S288" s="195">
        <v>0</v>
      </c>
      <c r="T288" s="196">
        <f>S288*H288</f>
        <v>0</v>
      </c>
      <c r="U288" s="35"/>
      <c r="V288" s="35"/>
      <c r="W288" s="35"/>
      <c r="X288" s="35"/>
      <c r="Y288" s="35"/>
      <c r="Z288" s="35"/>
      <c r="AA288" s="35"/>
      <c r="AB288" s="35"/>
      <c r="AC288" s="35"/>
      <c r="AD288" s="35"/>
      <c r="AE288" s="35"/>
      <c r="AR288" s="197" t="s">
        <v>126</v>
      </c>
      <c r="AT288" s="197" t="s">
        <v>121</v>
      </c>
      <c r="AU288" s="197" t="s">
        <v>127</v>
      </c>
      <c r="AY288" s="17" t="s">
        <v>119</v>
      </c>
      <c r="BE288" s="198">
        <f>IF(N288="základní",J288,0)</f>
        <v>0</v>
      </c>
      <c r="BF288" s="198">
        <f>IF(N288="snížená",J288,0)</f>
        <v>0</v>
      </c>
      <c r="BG288" s="198">
        <f>IF(N288="zákl. přenesená",J288,0)</f>
        <v>0</v>
      </c>
      <c r="BH288" s="198">
        <f>IF(N288="sníž. přenesená",J288,0)</f>
        <v>0</v>
      </c>
      <c r="BI288" s="198">
        <f>IF(N288="nulová",J288,0)</f>
        <v>0</v>
      </c>
      <c r="BJ288" s="17" t="s">
        <v>127</v>
      </c>
      <c r="BK288" s="198">
        <f>ROUND(I288*H288,2)</f>
        <v>0</v>
      </c>
      <c r="BL288" s="17" t="s">
        <v>126</v>
      </c>
      <c r="BM288" s="197" t="s">
        <v>476</v>
      </c>
    </row>
    <row r="289" spans="1:65" s="13" customFormat="1" ht="11.25">
      <c r="B289" s="203"/>
      <c r="C289" s="204"/>
      <c r="D289" s="199" t="s">
        <v>131</v>
      </c>
      <c r="E289" s="205" t="s">
        <v>43</v>
      </c>
      <c r="F289" s="206" t="s">
        <v>477</v>
      </c>
      <c r="G289" s="204"/>
      <c r="H289" s="207">
        <v>130</v>
      </c>
      <c r="I289" s="208"/>
      <c r="J289" s="204"/>
      <c r="K289" s="204"/>
      <c r="L289" s="209"/>
      <c r="M289" s="210"/>
      <c r="N289" s="211"/>
      <c r="O289" s="211"/>
      <c r="P289" s="211"/>
      <c r="Q289" s="211"/>
      <c r="R289" s="211"/>
      <c r="S289" s="211"/>
      <c r="T289" s="212"/>
      <c r="AT289" s="213" t="s">
        <v>131</v>
      </c>
      <c r="AU289" s="213" t="s">
        <v>127</v>
      </c>
      <c r="AV289" s="13" t="s">
        <v>127</v>
      </c>
      <c r="AW289" s="13" t="s">
        <v>39</v>
      </c>
      <c r="AX289" s="13" t="s">
        <v>80</v>
      </c>
      <c r="AY289" s="213" t="s">
        <v>119</v>
      </c>
    </row>
    <row r="290" spans="1:65" s="2" customFormat="1" ht="21.75" customHeight="1">
      <c r="A290" s="35"/>
      <c r="B290" s="36"/>
      <c r="C290" s="186" t="s">
        <v>478</v>
      </c>
      <c r="D290" s="186" t="s">
        <v>121</v>
      </c>
      <c r="E290" s="187" t="s">
        <v>479</v>
      </c>
      <c r="F290" s="188" t="s">
        <v>480</v>
      </c>
      <c r="G290" s="189" t="s">
        <v>124</v>
      </c>
      <c r="H290" s="190">
        <v>170</v>
      </c>
      <c r="I290" s="191"/>
      <c r="J290" s="192">
        <f>ROUND(I290*H290,2)</f>
        <v>0</v>
      </c>
      <c r="K290" s="188" t="s">
        <v>43</v>
      </c>
      <c r="L290" s="40"/>
      <c r="M290" s="193" t="s">
        <v>43</v>
      </c>
      <c r="N290" s="194" t="s">
        <v>52</v>
      </c>
      <c r="O290" s="65"/>
      <c r="P290" s="195">
        <f>O290*H290</f>
        <v>0</v>
      </c>
      <c r="Q290" s="195">
        <v>0</v>
      </c>
      <c r="R290" s="195">
        <f>Q290*H290</f>
        <v>0</v>
      </c>
      <c r="S290" s="195">
        <v>0</v>
      </c>
      <c r="T290" s="196">
        <f>S290*H290</f>
        <v>0</v>
      </c>
      <c r="U290" s="35"/>
      <c r="V290" s="35"/>
      <c r="W290" s="35"/>
      <c r="X290" s="35"/>
      <c r="Y290" s="35"/>
      <c r="Z290" s="35"/>
      <c r="AA290" s="35"/>
      <c r="AB290" s="35"/>
      <c r="AC290" s="35"/>
      <c r="AD290" s="35"/>
      <c r="AE290" s="35"/>
      <c r="AR290" s="197" t="s">
        <v>126</v>
      </c>
      <c r="AT290" s="197" t="s">
        <v>121</v>
      </c>
      <c r="AU290" s="197" t="s">
        <v>127</v>
      </c>
      <c r="AY290" s="17" t="s">
        <v>119</v>
      </c>
      <c r="BE290" s="198">
        <f>IF(N290="základní",J290,0)</f>
        <v>0</v>
      </c>
      <c r="BF290" s="198">
        <f>IF(N290="snížená",J290,0)</f>
        <v>0</v>
      </c>
      <c r="BG290" s="198">
        <f>IF(N290="zákl. přenesená",J290,0)</f>
        <v>0</v>
      </c>
      <c r="BH290" s="198">
        <f>IF(N290="sníž. přenesená",J290,0)</f>
        <v>0</v>
      </c>
      <c r="BI290" s="198">
        <f>IF(N290="nulová",J290,0)</f>
        <v>0</v>
      </c>
      <c r="BJ290" s="17" t="s">
        <v>127</v>
      </c>
      <c r="BK290" s="198">
        <f>ROUND(I290*H290,2)</f>
        <v>0</v>
      </c>
      <c r="BL290" s="17" t="s">
        <v>126</v>
      </c>
      <c r="BM290" s="197" t="s">
        <v>481</v>
      </c>
    </row>
    <row r="291" spans="1:65" s="13" customFormat="1" ht="11.25">
      <c r="B291" s="203"/>
      <c r="C291" s="204"/>
      <c r="D291" s="199" t="s">
        <v>131</v>
      </c>
      <c r="E291" s="205" t="s">
        <v>43</v>
      </c>
      <c r="F291" s="206" t="s">
        <v>482</v>
      </c>
      <c r="G291" s="204"/>
      <c r="H291" s="207">
        <v>65</v>
      </c>
      <c r="I291" s="208"/>
      <c r="J291" s="204"/>
      <c r="K291" s="204"/>
      <c r="L291" s="209"/>
      <c r="M291" s="210"/>
      <c r="N291" s="211"/>
      <c r="O291" s="211"/>
      <c r="P291" s="211"/>
      <c r="Q291" s="211"/>
      <c r="R291" s="211"/>
      <c r="S291" s="211"/>
      <c r="T291" s="212"/>
      <c r="AT291" s="213" t="s">
        <v>131</v>
      </c>
      <c r="AU291" s="213" t="s">
        <v>127</v>
      </c>
      <c r="AV291" s="13" t="s">
        <v>127</v>
      </c>
      <c r="AW291" s="13" t="s">
        <v>39</v>
      </c>
      <c r="AX291" s="13" t="s">
        <v>80</v>
      </c>
      <c r="AY291" s="213" t="s">
        <v>119</v>
      </c>
    </row>
    <row r="292" spans="1:65" s="13" customFormat="1" ht="11.25">
      <c r="B292" s="203"/>
      <c r="C292" s="204"/>
      <c r="D292" s="199" t="s">
        <v>131</v>
      </c>
      <c r="E292" s="205" t="s">
        <v>43</v>
      </c>
      <c r="F292" s="206" t="s">
        <v>483</v>
      </c>
      <c r="G292" s="204"/>
      <c r="H292" s="207">
        <v>105</v>
      </c>
      <c r="I292" s="208"/>
      <c r="J292" s="204"/>
      <c r="K292" s="204"/>
      <c r="L292" s="209"/>
      <c r="M292" s="210"/>
      <c r="N292" s="211"/>
      <c r="O292" s="211"/>
      <c r="P292" s="211"/>
      <c r="Q292" s="211"/>
      <c r="R292" s="211"/>
      <c r="S292" s="211"/>
      <c r="T292" s="212"/>
      <c r="AT292" s="213" t="s">
        <v>131</v>
      </c>
      <c r="AU292" s="213" t="s">
        <v>127</v>
      </c>
      <c r="AV292" s="13" t="s">
        <v>127</v>
      </c>
      <c r="AW292" s="13" t="s">
        <v>39</v>
      </c>
      <c r="AX292" s="13" t="s">
        <v>80</v>
      </c>
      <c r="AY292" s="213" t="s">
        <v>119</v>
      </c>
    </row>
    <row r="293" spans="1:65" s="2" customFormat="1" ht="21.75" customHeight="1">
      <c r="A293" s="35"/>
      <c r="B293" s="36"/>
      <c r="C293" s="224" t="s">
        <v>484</v>
      </c>
      <c r="D293" s="224" t="s">
        <v>287</v>
      </c>
      <c r="E293" s="225" t="s">
        <v>485</v>
      </c>
      <c r="F293" s="226" t="s">
        <v>486</v>
      </c>
      <c r="G293" s="227" t="s">
        <v>124</v>
      </c>
      <c r="H293" s="228">
        <v>53</v>
      </c>
      <c r="I293" s="229"/>
      <c r="J293" s="230">
        <f>ROUND(I293*H293,2)</f>
        <v>0</v>
      </c>
      <c r="K293" s="226" t="s">
        <v>43</v>
      </c>
      <c r="L293" s="231"/>
      <c r="M293" s="232" t="s">
        <v>43</v>
      </c>
      <c r="N293" s="233" t="s">
        <v>52</v>
      </c>
      <c r="O293" s="65"/>
      <c r="P293" s="195">
        <f>O293*H293</f>
        <v>0</v>
      </c>
      <c r="Q293" s="195">
        <v>1.4999999999999999E-2</v>
      </c>
      <c r="R293" s="195">
        <f>Q293*H293</f>
        <v>0.79499999999999993</v>
      </c>
      <c r="S293" s="195">
        <v>0</v>
      </c>
      <c r="T293" s="196">
        <f>S293*H293</f>
        <v>0</v>
      </c>
      <c r="U293" s="35"/>
      <c r="V293" s="35"/>
      <c r="W293" s="35"/>
      <c r="X293" s="35"/>
      <c r="Y293" s="35"/>
      <c r="Z293" s="35"/>
      <c r="AA293" s="35"/>
      <c r="AB293" s="35"/>
      <c r="AC293" s="35"/>
      <c r="AD293" s="35"/>
      <c r="AE293" s="35"/>
      <c r="AR293" s="197" t="s">
        <v>168</v>
      </c>
      <c r="AT293" s="197" t="s">
        <v>287</v>
      </c>
      <c r="AU293" s="197" t="s">
        <v>127</v>
      </c>
      <c r="AY293" s="17" t="s">
        <v>119</v>
      </c>
      <c r="BE293" s="198">
        <f>IF(N293="základní",J293,0)</f>
        <v>0</v>
      </c>
      <c r="BF293" s="198">
        <f>IF(N293="snížená",J293,0)</f>
        <v>0</v>
      </c>
      <c r="BG293" s="198">
        <f>IF(N293="zákl. přenesená",J293,0)</f>
        <v>0</v>
      </c>
      <c r="BH293" s="198">
        <f>IF(N293="sníž. přenesená",J293,0)</f>
        <v>0</v>
      </c>
      <c r="BI293" s="198">
        <f>IF(N293="nulová",J293,0)</f>
        <v>0</v>
      </c>
      <c r="BJ293" s="17" t="s">
        <v>127</v>
      </c>
      <c r="BK293" s="198">
        <f>ROUND(I293*H293,2)</f>
        <v>0</v>
      </c>
      <c r="BL293" s="17" t="s">
        <v>126</v>
      </c>
      <c r="BM293" s="197" t="s">
        <v>487</v>
      </c>
    </row>
    <row r="294" spans="1:65" s="13" customFormat="1" ht="11.25">
      <c r="B294" s="203"/>
      <c r="C294" s="204"/>
      <c r="D294" s="199" t="s">
        <v>131</v>
      </c>
      <c r="E294" s="205" t="s">
        <v>43</v>
      </c>
      <c r="F294" s="206" t="s">
        <v>488</v>
      </c>
      <c r="G294" s="204"/>
      <c r="H294" s="207">
        <v>40</v>
      </c>
      <c r="I294" s="208"/>
      <c r="J294" s="204"/>
      <c r="K294" s="204"/>
      <c r="L294" s="209"/>
      <c r="M294" s="210"/>
      <c r="N294" s="211"/>
      <c r="O294" s="211"/>
      <c r="P294" s="211"/>
      <c r="Q294" s="211"/>
      <c r="R294" s="211"/>
      <c r="S294" s="211"/>
      <c r="T294" s="212"/>
      <c r="AT294" s="213" t="s">
        <v>131</v>
      </c>
      <c r="AU294" s="213" t="s">
        <v>127</v>
      </c>
      <c r="AV294" s="13" t="s">
        <v>127</v>
      </c>
      <c r="AW294" s="13" t="s">
        <v>39</v>
      </c>
      <c r="AX294" s="13" t="s">
        <v>80</v>
      </c>
      <c r="AY294" s="213" t="s">
        <v>119</v>
      </c>
    </row>
    <row r="295" spans="1:65" s="13" customFormat="1" ht="11.25">
      <c r="B295" s="203"/>
      <c r="C295" s="204"/>
      <c r="D295" s="199" t="s">
        <v>131</v>
      </c>
      <c r="E295" s="205" t="s">
        <v>43</v>
      </c>
      <c r="F295" s="206" t="s">
        <v>489</v>
      </c>
      <c r="G295" s="204"/>
      <c r="H295" s="207">
        <v>13</v>
      </c>
      <c r="I295" s="208"/>
      <c r="J295" s="204"/>
      <c r="K295" s="204"/>
      <c r="L295" s="209"/>
      <c r="M295" s="210"/>
      <c r="N295" s="211"/>
      <c r="O295" s="211"/>
      <c r="P295" s="211"/>
      <c r="Q295" s="211"/>
      <c r="R295" s="211"/>
      <c r="S295" s="211"/>
      <c r="T295" s="212"/>
      <c r="AT295" s="213" t="s">
        <v>131</v>
      </c>
      <c r="AU295" s="213" t="s">
        <v>127</v>
      </c>
      <c r="AV295" s="13" t="s">
        <v>127</v>
      </c>
      <c r="AW295" s="13" t="s">
        <v>39</v>
      </c>
      <c r="AX295" s="13" t="s">
        <v>80</v>
      </c>
      <c r="AY295" s="213" t="s">
        <v>119</v>
      </c>
    </row>
    <row r="296" spans="1:65" s="2" customFormat="1" ht="16.5" customHeight="1">
      <c r="A296" s="35"/>
      <c r="B296" s="36"/>
      <c r="C296" s="224" t="s">
        <v>490</v>
      </c>
      <c r="D296" s="224" t="s">
        <v>287</v>
      </c>
      <c r="E296" s="225" t="s">
        <v>491</v>
      </c>
      <c r="F296" s="226" t="s">
        <v>492</v>
      </c>
      <c r="G296" s="227" t="s">
        <v>124</v>
      </c>
      <c r="H296" s="228">
        <v>1</v>
      </c>
      <c r="I296" s="229"/>
      <c r="J296" s="230">
        <f>ROUND(I296*H296,2)</f>
        <v>0</v>
      </c>
      <c r="K296" s="226" t="s">
        <v>43</v>
      </c>
      <c r="L296" s="231"/>
      <c r="M296" s="232" t="s">
        <v>43</v>
      </c>
      <c r="N296" s="233" t="s">
        <v>52</v>
      </c>
      <c r="O296" s="65"/>
      <c r="P296" s="195">
        <f>O296*H296</f>
        <v>0</v>
      </c>
      <c r="Q296" s="195">
        <v>1.4999999999999999E-2</v>
      </c>
      <c r="R296" s="195">
        <f>Q296*H296</f>
        <v>1.4999999999999999E-2</v>
      </c>
      <c r="S296" s="195">
        <v>0</v>
      </c>
      <c r="T296" s="196">
        <f>S296*H296</f>
        <v>0</v>
      </c>
      <c r="U296" s="35"/>
      <c r="V296" s="35"/>
      <c r="W296" s="35"/>
      <c r="X296" s="35"/>
      <c r="Y296" s="35"/>
      <c r="Z296" s="35"/>
      <c r="AA296" s="35"/>
      <c r="AB296" s="35"/>
      <c r="AC296" s="35"/>
      <c r="AD296" s="35"/>
      <c r="AE296" s="35"/>
      <c r="AR296" s="197" t="s">
        <v>168</v>
      </c>
      <c r="AT296" s="197" t="s">
        <v>287</v>
      </c>
      <c r="AU296" s="197" t="s">
        <v>127</v>
      </c>
      <c r="AY296" s="17" t="s">
        <v>119</v>
      </c>
      <c r="BE296" s="198">
        <f>IF(N296="základní",J296,0)</f>
        <v>0</v>
      </c>
      <c r="BF296" s="198">
        <f>IF(N296="snížená",J296,0)</f>
        <v>0</v>
      </c>
      <c r="BG296" s="198">
        <f>IF(N296="zákl. přenesená",J296,0)</f>
        <v>0</v>
      </c>
      <c r="BH296" s="198">
        <f>IF(N296="sníž. přenesená",J296,0)</f>
        <v>0</v>
      </c>
      <c r="BI296" s="198">
        <f>IF(N296="nulová",J296,0)</f>
        <v>0</v>
      </c>
      <c r="BJ296" s="17" t="s">
        <v>127</v>
      </c>
      <c r="BK296" s="198">
        <f>ROUND(I296*H296,2)</f>
        <v>0</v>
      </c>
      <c r="BL296" s="17" t="s">
        <v>126</v>
      </c>
      <c r="BM296" s="197" t="s">
        <v>493</v>
      </c>
    </row>
    <row r="297" spans="1:65" s="13" customFormat="1" ht="11.25">
      <c r="B297" s="203"/>
      <c r="C297" s="204"/>
      <c r="D297" s="199" t="s">
        <v>131</v>
      </c>
      <c r="E297" s="205" t="s">
        <v>43</v>
      </c>
      <c r="F297" s="206" t="s">
        <v>494</v>
      </c>
      <c r="G297" s="204"/>
      <c r="H297" s="207">
        <v>1</v>
      </c>
      <c r="I297" s="208"/>
      <c r="J297" s="204"/>
      <c r="K297" s="204"/>
      <c r="L297" s="209"/>
      <c r="M297" s="210"/>
      <c r="N297" s="211"/>
      <c r="O297" s="211"/>
      <c r="P297" s="211"/>
      <c r="Q297" s="211"/>
      <c r="R297" s="211"/>
      <c r="S297" s="211"/>
      <c r="T297" s="212"/>
      <c r="AT297" s="213" t="s">
        <v>131</v>
      </c>
      <c r="AU297" s="213" t="s">
        <v>127</v>
      </c>
      <c r="AV297" s="13" t="s">
        <v>127</v>
      </c>
      <c r="AW297" s="13" t="s">
        <v>39</v>
      </c>
      <c r="AX297" s="13" t="s">
        <v>80</v>
      </c>
      <c r="AY297" s="213" t="s">
        <v>119</v>
      </c>
    </row>
    <row r="298" spans="1:65" s="2" customFormat="1" ht="16.5" customHeight="1">
      <c r="A298" s="35"/>
      <c r="B298" s="36"/>
      <c r="C298" s="224" t="s">
        <v>495</v>
      </c>
      <c r="D298" s="224" t="s">
        <v>287</v>
      </c>
      <c r="E298" s="225" t="s">
        <v>496</v>
      </c>
      <c r="F298" s="226" t="s">
        <v>497</v>
      </c>
      <c r="G298" s="227" t="s">
        <v>124</v>
      </c>
      <c r="H298" s="228">
        <v>1</v>
      </c>
      <c r="I298" s="229"/>
      <c r="J298" s="230">
        <f>ROUND(I298*H298,2)</f>
        <v>0</v>
      </c>
      <c r="K298" s="226" t="s">
        <v>43</v>
      </c>
      <c r="L298" s="231"/>
      <c r="M298" s="232" t="s">
        <v>43</v>
      </c>
      <c r="N298" s="233" t="s">
        <v>52</v>
      </c>
      <c r="O298" s="65"/>
      <c r="P298" s="195">
        <f>O298*H298</f>
        <v>0</v>
      </c>
      <c r="Q298" s="195">
        <v>1.4999999999999999E-2</v>
      </c>
      <c r="R298" s="195">
        <f>Q298*H298</f>
        <v>1.4999999999999999E-2</v>
      </c>
      <c r="S298" s="195">
        <v>0</v>
      </c>
      <c r="T298" s="196">
        <f>S298*H298</f>
        <v>0</v>
      </c>
      <c r="U298" s="35"/>
      <c r="V298" s="35"/>
      <c r="W298" s="35"/>
      <c r="X298" s="35"/>
      <c r="Y298" s="35"/>
      <c r="Z298" s="35"/>
      <c r="AA298" s="35"/>
      <c r="AB298" s="35"/>
      <c r="AC298" s="35"/>
      <c r="AD298" s="35"/>
      <c r="AE298" s="35"/>
      <c r="AR298" s="197" t="s">
        <v>168</v>
      </c>
      <c r="AT298" s="197" t="s">
        <v>287</v>
      </c>
      <c r="AU298" s="197" t="s">
        <v>127</v>
      </c>
      <c r="AY298" s="17" t="s">
        <v>119</v>
      </c>
      <c r="BE298" s="198">
        <f>IF(N298="základní",J298,0)</f>
        <v>0</v>
      </c>
      <c r="BF298" s="198">
        <f>IF(N298="snížená",J298,0)</f>
        <v>0</v>
      </c>
      <c r="BG298" s="198">
        <f>IF(N298="zákl. přenesená",J298,0)</f>
        <v>0</v>
      </c>
      <c r="BH298" s="198">
        <f>IF(N298="sníž. přenesená",J298,0)</f>
        <v>0</v>
      </c>
      <c r="BI298" s="198">
        <f>IF(N298="nulová",J298,0)</f>
        <v>0</v>
      </c>
      <c r="BJ298" s="17" t="s">
        <v>127</v>
      </c>
      <c r="BK298" s="198">
        <f>ROUND(I298*H298,2)</f>
        <v>0</v>
      </c>
      <c r="BL298" s="17" t="s">
        <v>126</v>
      </c>
      <c r="BM298" s="197" t="s">
        <v>498</v>
      </c>
    </row>
    <row r="299" spans="1:65" s="13" customFormat="1" ht="11.25">
      <c r="B299" s="203"/>
      <c r="C299" s="204"/>
      <c r="D299" s="199" t="s">
        <v>131</v>
      </c>
      <c r="E299" s="205" t="s">
        <v>43</v>
      </c>
      <c r="F299" s="206" t="s">
        <v>494</v>
      </c>
      <c r="G299" s="204"/>
      <c r="H299" s="207">
        <v>1</v>
      </c>
      <c r="I299" s="208"/>
      <c r="J299" s="204"/>
      <c r="K299" s="204"/>
      <c r="L299" s="209"/>
      <c r="M299" s="210"/>
      <c r="N299" s="211"/>
      <c r="O299" s="211"/>
      <c r="P299" s="211"/>
      <c r="Q299" s="211"/>
      <c r="R299" s="211"/>
      <c r="S299" s="211"/>
      <c r="T299" s="212"/>
      <c r="AT299" s="213" t="s">
        <v>131</v>
      </c>
      <c r="AU299" s="213" t="s">
        <v>127</v>
      </c>
      <c r="AV299" s="13" t="s">
        <v>127</v>
      </c>
      <c r="AW299" s="13" t="s">
        <v>39</v>
      </c>
      <c r="AX299" s="13" t="s">
        <v>80</v>
      </c>
      <c r="AY299" s="213" t="s">
        <v>119</v>
      </c>
    </row>
    <row r="300" spans="1:65" s="12" customFormat="1" ht="22.9" customHeight="1">
      <c r="B300" s="170"/>
      <c r="C300" s="171"/>
      <c r="D300" s="172" t="s">
        <v>79</v>
      </c>
      <c r="E300" s="184" t="s">
        <v>499</v>
      </c>
      <c r="F300" s="184" t="s">
        <v>500</v>
      </c>
      <c r="G300" s="171"/>
      <c r="H300" s="171"/>
      <c r="I300" s="174"/>
      <c r="J300" s="185">
        <f>BK300</f>
        <v>0</v>
      </c>
      <c r="K300" s="171"/>
      <c r="L300" s="176"/>
      <c r="M300" s="177"/>
      <c r="N300" s="178"/>
      <c r="O300" s="178"/>
      <c r="P300" s="179">
        <f>SUM(P301:P303)</f>
        <v>0</v>
      </c>
      <c r="Q300" s="178"/>
      <c r="R300" s="179">
        <f>SUM(R301:R303)</f>
        <v>0</v>
      </c>
      <c r="S300" s="178"/>
      <c r="T300" s="180">
        <f>SUM(T301:T303)</f>
        <v>0.16819200000000001</v>
      </c>
      <c r="AR300" s="181" t="s">
        <v>85</v>
      </c>
      <c r="AT300" s="182" t="s">
        <v>79</v>
      </c>
      <c r="AU300" s="182" t="s">
        <v>85</v>
      </c>
      <c r="AY300" s="181" t="s">
        <v>119</v>
      </c>
      <c r="BK300" s="183">
        <f>SUM(BK301:BK303)</f>
        <v>0</v>
      </c>
    </row>
    <row r="301" spans="1:65" s="2" customFormat="1" ht="16.5" customHeight="1">
      <c r="A301" s="35"/>
      <c r="B301" s="36"/>
      <c r="C301" s="186" t="s">
        <v>501</v>
      </c>
      <c r="D301" s="186" t="s">
        <v>121</v>
      </c>
      <c r="E301" s="187" t="s">
        <v>502</v>
      </c>
      <c r="F301" s="188" t="s">
        <v>503</v>
      </c>
      <c r="G301" s="189" t="s">
        <v>190</v>
      </c>
      <c r="H301" s="190">
        <v>210.24</v>
      </c>
      <c r="I301" s="191"/>
      <c r="J301" s="192">
        <f>ROUND(I301*H301,2)</f>
        <v>0</v>
      </c>
      <c r="K301" s="188" t="s">
        <v>125</v>
      </c>
      <c r="L301" s="40"/>
      <c r="M301" s="193" t="s">
        <v>43</v>
      </c>
      <c r="N301" s="194" t="s">
        <v>52</v>
      </c>
      <c r="O301" s="65"/>
      <c r="P301" s="195">
        <f>O301*H301</f>
        <v>0</v>
      </c>
      <c r="Q301" s="195">
        <v>0</v>
      </c>
      <c r="R301" s="195">
        <f>Q301*H301</f>
        <v>0</v>
      </c>
      <c r="S301" s="195">
        <v>8.0000000000000004E-4</v>
      </c>
      <c r="T301" s="196">
        <f>S301*H301</f>
        <v>0.16819200000000001</v>
      </c>
      <c r="U301" s="35"/>
      <c r="V301" s="35"/>
      <c r="W301" s="35"/>
      <c r="X301" s="35"/>
      <c r="Y301" s="35"/>
      <c r="Z301" s="35"/>
      <c r="AA301" s="35"/>
      <c r="AB301" s="35"/>
      <c r="AC301" s="35"/>
      <c r="AD301" s="35"/>
      <c r="AE301" s="35"/>
      <c r="AR301" s="197" t="s">
        <v>126</v>
      </c>
      <c r="AT301" s="197" t="s">
        <v>121</v>
      </c>
      <c r="AU301" s="197" t="s">
        <v>127</v>
      </c>
      <c r="AY301" s="17" t="s">
        <v>119</v>
      </c>
      <c r="BE301" s="198">
        <f>IF(N301="základní",J301,0)</f>
        <v>0</v>
      </c>
      <c r="BF301" s="198">
        <f>IF(N301="snížená",J301,0)</f>
        <v>0</v>
      </c>
      <c r="BG301" s="198">
        <f>IF(N301="zákl. přenesená",J301,0)</f>
        <v>0</v>
      </c>
      <c r="BH301" s="198">
        <f>IF(N301="sníž. přenesená",J301,0)</f>
        <v>0</v>
      </c>
      <c r="BI301" s="198">
        <f>IF(N301="nulová",J301,0)</f>
        <v>0</v>
      </c>
      <c r="BJ301" s="17" t="s">
        <v>127</v>
      </c>
      <c r="BK301" s="198">
        <f>ROUND(I301*H301,2)</f>
        <v>0</v>
      </c>
      <c r="BL301" s="17" t="s">
        <v>126</v>
      </c>
      <c r="BM301" s="197" t="s">
        <v>504</v>
      </c>
    </row>
    <row r="302" spans="1:65" s="2" customFormat="1" ht="39">
      <c r="A302" s="35"/>
      <c r="B302" s="36"/>
      <c r="C302" s="37"/>
      <c r="D302" s="199" t="s">
        <v>129</v>
      </c>
      <c r="E302" s="37"/>
      <c r="F302" s="200" t="s">
        <v>505</v>
      </c>
      <c r="G302" s="37"/>
      <c r="H302" s="37"/>
      <c r="I302" s="104"/>
      <c r="J302" s="37"/>
      <c r="K302" s="37"/>
      <c r="L302" s="40"/>
      <c r="M302" s="201"/>
      <c r="N302" s="202"/>
      <c r="O302" s="65"/>
      <c r="P302" s="65"/>
      <c r="Q302" s="65"/>
      <c r="R302" s="65"/>
      <c r="S302" s="65"/>
      <c r="T302" s="66"/>
      <c r="U302" s="35"/>
      <c r="V302" s="35"/>
      <c r="W302" s="35"/>
      <c r="X302" s="35"/>
      <c r="Y302" s="35"/>
      <c r="Z302" s="35"/>
      <c r="AA302" s="35"/>
      <c r="AB302" s="35"/>
      <c r="AC302" s="35"/>
      <c r="AD302" s="35"/>
      <c r="AE302" s="35"/>
      <c r="AT302" s="17" t="s">
        <v>129</v>
      </c>
      <c r="AU302" s="17" t="s">
        <v>127</v>
      </c>
    </row>
    <row r="303" spans="1:65" s="13" customFormat="1" ht="11.25">
      <c r="B303" s="203"/>
      <c r="C303" s="204"/>
      <c r="D303" s="199" t="s">
        <v>131</v>
      </c>
      <c r="E303" s="205" t="s">
        <v>43</v>
      </c>
      <c r="F303" s="206" t="s">
        <v>506</v>
      </c>
      <c r="G303" s="204"/>
      <c r="H303" s="207">
        <v>210.24</v>
      </c>
      <c r="I303" s="208"/>
      <c r="J303" s="204"/>
      <c r="K303" s="204"/>
      <c r="L303" s="209"/>
      <c r="M303" s="210"/>
      <c r="N303" s="211"/>
      <c r="O303" s="211"/>
      <c r="P303" s="211"/>
      <c r="Q303" s="211"/>
      <c r="R303" s="211"/>
      <c r="S303" s="211"/>
      <c r="T303" s="212"/>
      <c r="AT303" s="213" t="s">
        <v>131</v>
      </c>
      <c r="AU303" s="213" t="s">
        <v>127</v>
      </c>
      <c r="AV303" s="13" t="s">
        <v>127</v>
      </c>
      <c r="AW303" s="13" t="s">
        <v>39</v>
      </c>
      <c r="AX303" s="13" t="s">
        <v>80</v>
      </c>
      <c r="AY303" s="213" t="s">
        <v>119</v>
      </c>
    </row>
    <row r="304" spans="1:65" s="12" customFormat="1" ht="22.9" customHeight="1">
      <c r="B304" s="170"/>
      <c r="C304" s="171"/>
      <c r="D304" s="172" t="s">
        <v>79</v>
      </c>
      <c r="E304" s="184" t="s">
        <v>507</v>
      </c>
      <c r="F304" s="184" t="s">
        <v>508</v>
      </c>
      <c r="G304" s="171"/>
      <c r="H304" s="171"/>
      <c r="I304" s="174"/>
      <c r="J304" s="185">
        <f>BK304</f>
        <v>0</v>
      </c>
      <c r="K304" s="171"/>
      <c r="L304" s="176"/>
      <c r="M304" s="177"/>
      <c r="N304" s="178"/>
      <c r="O304" s="178"/>
      <c r="P304" s="179">
        <f>SUM(P305:P314)</f>
        <v>0</v>
      </c>
      <c r="Q304" s="178"/>
      <c r="R304" s="179">
        <f>SUM(R305:R314)</f>
        <v>0</v>
      </c>
      <c r="S304" s="178"/>
      <c r="T304" s="180">
        <f>SUM(T305:T314)</f>
        <v>0</v>
      </c>
      <c r="AR304" s="181" t="s">
        <v>85</v>
      </c>
      <c r="AT304" s="182" t="s">
        <v>79</v>
      </c>
      <c r="AU304" s="182" t="s">
        <v>85</v>
      </c>
      <c r="AY304" s="181" t="s">
        <v>119</v>
      </c>
      <c r="BK304" s="183">
        <f>SUM(BK305:BK314)</f>
        <v>0</v>
      </c>
    </row>
    <row r="305" spans="1:65" s="2" customFormat="1" ht="21.75" customHeight="1">
      <c r="A305" s="35"/>
      <c r="B305" s="36"/>
      <c r="C305" s="186" t="s">
        <v>509</v>
      </c>
      <c r="D305" s="186" t="s">
        <v>121</v>
      </c>
      <c r="E305" s="187" t="s">
        <v>510</v>
      </c>
      <c r="F305" s="188" t="s">
        <v>511</v>
      </c>
      <c r="G305" s="189" t="s">
        <v>264</v>
      </c>
      <c r="H305" s="190">
        <v>0.16800000000000001</v>
      </c>
      <c r="I305" s="191"/>
      <c r="J305" s="192">
        <f>ROUND(I305*H305,2)</f>
        <v>0</v>
      </c>
      <c r="K305" s="188" t="s">
        <v>125</v>
      </c>
      <c r="L305" s="40"/>
      <c r="M305" s="193" t="s">
        <v>43</v>
      </c>
      <c r="N305" s="194" t="s">
        <v>52</v>
      </c>
      <c r="O305" s="65"/>
      <c r="P305" s="195">
        <f>O305*H305</f>
        <v>0</v>
      </c>
      <c r="Q305" s="195">
        <v>0</v>
      </c>
      <c r="R305" s="195">
        <f>Q305*H305</f>
        <v>0</v>
      </c>
      <c r="S305" s="195">
        <v>0</v>
      </c>
      <c r="T305" s="196">
        <f>S305*H305</f>
        <v>0</v>
      </c>
      <c r="U305" s="35"/>
      <c r="V305" s="35"/>
      <c r="W305" s="35"/>
      <c r="X305" s="35"/>
      <c r="Y305" s="35"/>
      <c r="Z305" s="35"/>
      <c r="AA305" s="35"/>
      <c r="AB305" s="35"/>
      <c r="AC305" s="35"/>
      <c r="AD305" s="35"/>
      <c r="AE305" s="35"/>
      <c r="AR305" s="197" t="s">
        <v>126</v>
      </c>
      <c r="AT305" s="197" t="s">
        <v>121</v>
      </c>
      <c r="AU305" s="197" t="s">
        <v>127</v>
      </c>
      <c r="AY305" s="17" t="s">
        <v>119</v>
      </c>
      <c r="BE305" s="198">
        <f>IF(N305="základní",J305,0)</f>
        <v>0</v>
      </c>
      <c r="BF305" s="198">
        <f>IF(N305="snížená",J305,0)</f>
        <v>0</v>
      </c>
      <c r="BG305" s="198">
        <f>IF(N305="zákl. přenesená",J305,0)</f>
        <v>0</v>
      </c>
      <c r="BH305" s="198">
        <f>IF(N305="sníž. přenesená",J305,0)</f>
        <v>0</v>
      </c>
      <c r="BI305" s="198">
        <f>IF(N305="nulová",J305,0)</f>
        <v>0</v>
      </c>
      <c r="BJ305" s="17" t="s">
        <v>127</v>
      </c>
      <c r="BK305" s="198">
        <f>ROUND(I305*H305,2)</f>
        <v>0</v>
      </c>
      <c r="BL305" s="17" t="s">
        <v>126</v>
      </c>
      <c r="BM305" s="197" t="s">
        <v>512</v>
      </c>
    </row>
    <row r="306" spans="1:65" s="2" customFormat="1" ht="107.25">
      <c r="A306" s="35"/>
      <c r="B306" s="36"/>
      <c r="C306" s="37"/>
      <c r="D306" s="199" t="s">
        <v>129</v>
      </c>
      <c r="E306" s="37"/>
      <c r="F306" s="200" t="s">
        <v>513</v>
      </c>
      <c r="G306" s="37"/>
      <c r="H306" s="37"/>
      <c r="I306" s="104"/>
      <c r="J306" s="37"/>
      <c r="K306" s="37"/>
      <c r="L306" s="40"/>
      <c r="M306" s="201"/>
      <c r="N306" s="202"/>
      <c r="O306" s="65"/>
      <c r="P306" s="65"/>
      <c r="Q306" s="65"/>
      <c r="R306" s="65"/>
      <c r="S306" s="65"/>
      <c r="T306" s="66"/>
      <c r="U306" s="35"/>
      <c r="V306" s="35"/>
      <c r="W306" s="35"/>
      <c r="X306" s="35"/>
      <c r="Y306" s="35"/>
      <c r="Z306" s="35"/>
      <c r="AA306" s="35"/>
      <c r="AB306" s="35"/>
      <c r="AC306" s="35"/>
      <c r="AD306" s="35"/>
      <c r="AE306" s="35"/>
      <c r="AT306" s="17" t="s">
        <v>129</v>
      </c>
      <c r="AU306" s="17" t="s">
        <v>127</v>
      </c>
    </row>
    <row r="307" spans="1:65" s="2" customFormat="1" ht="16.5" customHeight="1">
      <c r="A307" s="35"/>
      <c r="B307" s="36"/>
      <c r="C307" s="186" t="s">
        <v>514</v>
      </c>
      <c r="D307" s="186" t="s">
        <v>121</v>
      </c>
      <c r="E307" s="187" t="s">
        <v>515</v>
      </c>
      <c r="F307" s="188" t="s">
        <v>516</v>
      </c>
      <c r="G307" s="189" t="s">
        <v>264</v>
      </c>
      <c r="H307" s="190">
        <v>0.16800000000000001</v>
      </c>
      <c r="I307" s="191"/>
      <c r="J307" s="192">
        <f>ROUND(I307*H307,2)</f>
        <v>0</v>
      </c>
      <c r="K307" s="188" t="s">
        <v>125</v>
      </c>
      <c r="L307" s="40"/>
      <c r="M307" s="193" t="s">
        <v>43</v>
      </c>
      <c r="N307" s="194" t="s">
        <v>52</v>
      </c>
      <c r="O307" s="65"/>
      <c r="P307" s="195">
        <f>O307*H307</f>
        <v>0</v>
      </c>
      <c r="Q307" s="195">
        <v>0</v>
      </c>
      <c r="R307" s="195">
        <f>Q307*H307</f>
        <v>0</v>
      </c>
      <c r="S307" s="195">
        <v>0</v>
      </c>
      <c r="T307" s="196">
        <f>S307*H307</f>
        <v>0</v>
      </c>
      <c r="U307" s="35"/>
      <c r="V307" s="35"/>
      <c r="W307" s="35"/>
      <c r="X307" s="35"/>
      <c r="Y307" s="35"/>
      <c r="Z307" s="35"/>
      <c r="AA307" s="35"/>
      <c r="AB307" s="35"/>
      <c r="AC307" s="35"/>
      <c r="AD307" s="35"/>
      <c r="AE307" s="35"/>
      <c r="AR307" s="197" t="s">
        <v>126</v>
      </c>
      <c r="AT307" s="197" t="s">
        <v>121</v>
      </c>
      <c r="AU307" s="197" t="s">
        <v>127</v>
      </c>
      <c r="AY307" s="17" t="s">
        <v>119</v>
      </c>
      <c r="BE307" s="198">
        <f>IF(N307="základní",J307,0)</f>
        <v>0</v>
      </c>
      <c r="BF307" s="198">
        <f>IF(N307="snížená",J307,0)</f>
        <v>0</v>
      </c>
      <c r="BG307" s="198">
        <f>IF(N307="zákl. přenesená",J307,0)</f>
        <v>0</v>
      </c>
      <c r="BH307" s="198">
        <f>IF(N307="sníž. přenesená",J307,0)</f>
        <v>0</v>
      </c>
      <c r="BI307" s="198">
        <f>IF(N307="nulová",J307,0)</f>
        <v>0</v>
      </c>
      <c r="BJ307" s="17" t="s">
        <v>127</v>
      </c>
      <c r="BK307" s="198">
        <f>ROUND(I307*H307,2)</f>
        <v>0</v>
      </c>
      <c r="BL307" s="17" t="s">
        <v>126</v>
      </c>
      <c r="BM307" s="197" t="s">
        <v>517</v>
      </c>
    </row>
    <row r="308" spans="1:65" s="2" customFormat="1" ht="58.5">
      <c r="A308" s="35"/>
      <c r="B308" s="36"/>
      <c r="C308" s="37"/>
      <c r="D308" s="199" t="s">
        <v>129</v>
      </c>
      <c r="E308" s="37"/>
      <c r="F308" s="200" t="s">
        <v>518</v>
      </c>
      <c r="G308" s="37"/>
      <c r="H308" s="37"/>
      <c r="I308" s="104"/>
      <c r="J308" s="37"/>
      <c r="K308" s="37"/>
      <c r="L308" s="40"/>
      <c r="M308" s="201"/>
      <c r="N308" s="202"/>
      <c r="O308" s="65"/>
      <c r="P308" s="65"/>
      <c r="Q308" s="65"/>
      <c r="R308" s="65"/>
      <c r="S308" s="65"/>
      <c r="T308" s="66"/>
      <c r="U308" s="35"/>
      <c r="V308" s="35"/>
      <c r="W308" s="35"/>
      <c r="X308" s="35"/>
      <c r="Y308" s="35"/>
      <c r="Z308" s="35"/>
      <c r="AA308" s="35"/>
      <c r="AB308" s="35"/>
      <c r="AC308" s="35"/>
      <c r="AD308" s="35"/>
      <c r="AE308" s="35"/>
      <c r="AT308" s="17" t="s">
        <v>129</v>
      </c>
      <c r="AU308" s="17" t="s">
        <v>127</v>
      </c>
    </row>
    <row r="309" spans="1:65" s="2" customFormat="1" ht="21.75" customHeight="1">
      <c r="A309" s="35"/>
      <c r="B309" s="36"/>
      <c r="C309" s="186" t="s">
        <v>519</v>
      </c>
      <c r="D309" s="186" t="s">
        <v>121</v>
      </c>
      <c r="E309" s="187" t="s">
        <v>520</v>
      </c>
      <c r="F309" s="188" t="s">
        <v>521</v>
      </c>
      <c r="G309" s="189" t="s">
        <v>264</v>
      </c>
      <c r="H309" s="190">
        <v>1.8480000000000001</v>
      </c>
      <c r="I309" s="191"/>
      <c r="J309" s="192">
        <f>ROUND(I309*H309,2)</f>
        <v>0</v>
      </c>
      <c r="K309" s="188" t="s">
        <v>125</v>
      </c>
      <c r="L309" s="40"/>
      <c r="M309" s="193" t="s">
        <v>43</v>
      </c>
      <c r="N309" s="194" t="s">
        <v>52</v>
      </c>
      <c r="O309" s="65"/>
      <c r="P309" s="195">
        <f>O309*H309</f>
        <v>0</v>
      </c>
      <c r="Q309" s="195">
        <v>0</v>
      </c>
      <c r="R309" s="195">
        <f>Q309*H309</f>
        <v>0</v>
      </c>
      <c r="S309" s="195">
        <v>0</v>
      </c>
      <c r="T309" s="196">
        <f>S309*H309</f>
        <v>0</v>
      </c>
      <c r="U309" s="35"/>
      <c r="V309" s="35"/>
      <c r="W309" s="35"/>
      <c r="X309" s="35"/>
      <c r="Y309" s="35"/>
      <c r="Z309" s="35"/>
      <c r="AA309" s="35"/>
      <c r="AB309" s="35"/>
      <c r="AC309" s="35"/>
      <c r="AD309" s="35"/>
      <c r="AE309" s="35"/>
      <c r="AR309" s="197" t="s">
        <v>126</v>
      </c>
      <c r="AT309" s="197" t="s">
        <v>121</v>
      </c>
      <c r="AU309" s="197" t="s">
        <v>127</v>
      </c>
      <c r="AY309" s="17" t="s">
        <v>119</v>
      </c>
      <c r="BE309" s="198">
        <f>IF(N309="základní",J309,0)</f>
        <v>0</v>
      </c>
      <c r="BF309" s="198">
        <f>IF(N309="snížená",J309,0)</f>
        <v>0</v>
      </c>
      <c r="BG309" s="198">
        <f>IF(N309="zákl. přenesená",J309,0)</f>
        <v>0</v>
      </c>
      <c r="BH309" s="198">
        <f>IF(N309="sníž. přenesená",J309,0)</f>
        <v>0</v>
      </c>
      <c r="BI309" s="198">
        <f>IF(N309="nulová",J309,0)</f>
        <v>0</v>
      </c>
      <c r="BJ309" s="17" t="s">
        <v>127</v>
      </c>
      <c r="BK309" s="198">
        <f>ROUND(I309*H309,2)</f>
        <v>0</v>
      </c>
      <c r="BL309" s="17" t="s">
        <v>126</v>
      </c>
      <c r="BM309" s="197" t="s">
        <v>522</v>
      </c>
    </row>
    <row r="310" spans="1:65" s="2" customFormat="1" ht="58.5">
      <c r="A310" s="35"/>
      <c r="B310" s="36"/>
      <c r="C310" s="37"/>
      <c r="D310" s="199" t="s">
        <v>129</v>
      </c>
      <c r="E310" s="37"/>
      <c r="F310" s="200" t="s">
        <v>518</v>
      </c>
      <c r="G310" s="37"/>
      <c r="H310" s="37"/>
      <c r="I310" s="104"/>
      <c r="J310" s="37"/>
      <c r="K310" s="37"/>
      <c r="L310" s="40"/>
      <c r="M310" s="201"/>
      <c r="N310" s="202"/>
      <c r="O310" s="65"/>
      <c r="P310" s="65"/>
      <c r="Q310" s="65"/>
      <c r="R310" s="65"/>
      <c r="S310" s="65"/>
      <c r="T310" s="66"/>
      <c r="U310" s="35"/>
      <c r="V310" s="35"/>
      <c r="W310" s="35"/>
      <c r="X310" s="35"/>
      <c r="Y310" s="35"/>
      <c r="Z310" s="35"/>
      <c r="AA310" s="35"/>
      <c r="AB310" s="35"/>
      <c r="AC310" s="35"/>
      <c r="AD310" s="35"/>
      <c r="AE310" s="35"/>
      <c r="AT310" s="17" t="s">
        <v>129</v>
      </c>
      <c r="AU310" s="17" t="s">
        <v>127</v>
      </c>
    </row>
    <row r="311" spans="1:65" s="2" customFormat="1" ht="19.5">
      <c r="A311" s="35"/>
      <c r="B311" s="36"/>
      <c r="C311" s="37"/>
      <c r="D311" s="199" t="s">
        <v>225</v>
      </c>
      <c r="E311" s="37"/>
      <c r="F311" s="200" t="s">
        <v>226</v>
      </c>
      <c r="G311" s="37"/>
      <c r="H311" s="37"/>
      <c r="I311" s="104"/>
      <c r="J311" s="37"/>
      <c r="K311" s="37"/>
      <c r="L311" s="40"/>
      <c r="M311" s="201"/>
      <c r="N311" s="202"/>
      <c r="O311" s="65"/>
      <c r="P311" s="65"/>
      <c r="Q311" s="65"/>
      <c r="R311" s="65"/>
      <c r="S311" s="65"/>
      <c r="T311" s="66"/>
      <c r="U311" s="35"/>
      <c r="V311" s="35"/>
      <c r="W311" s="35"/>
      <c r="X311" s="35"/>
      <c r="Y311" s="35"/>
      <c r="Z311" s="35"/>
      <c r="AA311" s="35"/>
      <c r="AB311" s="35"/>
      <c r="AC311" s="35"/>
      <c r="AD311" s="35"/>
      <c r="AE311" s="35"/>
      <c r="AT311" s="17" t="s">
        <v>225</v>
      </c>
      <c r="AU311" s="17" t="s">
        <v>127</v>
      </c>
    </row>
    <row r="312" spans="1:65" s="13" customFormat="1" ht="11.25">
      <c r="B312" s="203"/>
      <c r="C312" s="204"/>
      <c r="D312" s="199" t="s">
        <v>131</v>
      </c>
      <c r="E312" s="204"/>
      <c r="F312" s="206" t="s">
        <v>523</v>
      </c>
      <c r="G312" s="204"/>
      <c r="H312" s="207">
        <v>1.8480000000000001</v>
      </c>
      <c r="I312" s="208"/>
      <c r="J312" s="204"/>
      <c r="K312" s="204"/>
      <c r="L312" s="209"/>
      <c r="M312" s="210"/>
      <c r="N312" s="211"/>
      <c r="O312" s="211"/>
      <c r="P312" s="211"/>
      <c r="Q312" s="211"/>
      <c r="R312" s="211"/>
      <c r="S312" s="211"/>
      <c r="T312" s="212"/>
      <c r="AT312" s="213" t="s">
        <v>131</v>
      </c>
      <c r="AU312" s="213" t="s">
        <v>127</v>
      </c>
      <c r="AV312" s="13" t="s">
        <v>127</v>
      </c>
      <c r="AW312" s="13" t="s">
        <v>4</v>
      </c>
      <c r="AX312" s="13" t="s">
        <v>85</v>
      </c>
      <c r="AY312" s="213" t="s">
        <v>119</v>
      </c>
    </row>
    <row r="313" spans="1:65" s="2" customFormat="1" ht="21.75" customHeight="1">
      <c r="A313" s="35"/>
      <c r="B313" s="36"/>
      <c r="C313" s="186" t="s">
        <v>524</v>
      </c>
      <c r="D313" s="186" t="s">
        <v>121</v>
      </c>
      <c r="E313" s="187" t="s">
        <v>525</v>
      </c>
      <c r="F313" s="188" t="s">
        <v>526</v>
      </c>
      <c r="G313" s="189" t="s">
        <v>264</v>
      </c>
      <c r="H313" s="190">
        <v>0.16800000000000001</v>
      </c>
      <c r="I313" s="191"/>
      <c r="J313" s="192">
        <f>ROUND(I313*H313,2)</f>
        <v>0</v>
      </c>
      <c r="K313" s="188" t="s">
        <v>125</v>
      </c>
      <c r="L313" s="40"/>
      <c r="M313" s="193" t="s">
        <v>43</v>
      </c>
      <c r="N313" s="194" t="s">
        <v>52</v>
      </c>
      <c r="O313" s="65"/>
      <c r="P313" s="195">
        <f>O313*H313</f>
        <v>0</v>
      </c>
      <c r="Q313" s="195">
        <v>0</v>
      </c>
      <c r="R313" s="195">
        <f>Q313*H313</f>
        <v>0</v>
      </c>
      <c r="S313" s="195">
        <v>0</v>
      </c>
      <c r="T313" s="196">
        <f>S313*H313</f>
        <v>0</v>
      </c>
      <c r="U313" s="35"/>
      <c r="V313" s="35"/>
      <c r="W313" s="35"/>
      <c r="X313" s="35"/>
      <c r="Y313" s="35"/>
      <c r="Z313" s="35"/>
      <c r="AA313" s="35"/>
      <c r="AB313" s="35"/>
      <c r="AC313" s="35"/>
      <c r="AD313" s="35"/>
      <c r="AE313" s="35"/>
      <c r="AR313" s="197" t="s">
        <v>126</v>
      </c>
      <c r="AT313" s="197" t="s">
        <v>121</v>
      </c>
      <c r="AU313" s="197" t="s">
        <v>127</v>
      </c>
      <c r="AY313" s="17" t="s">
        <v>119</v>
      </c>
      <c r="BE313" s="198">
        <f>IF(N313="základní",J313,0)</f>
        <v>0</v>
      </c>
      <c r="BF313" s="198">
        <f>IF(N313="snížená",J313,0)</f>
        <v>0</v>
      </c>
      <c r="BG313" s="198">
        <f>IF(N313="zákl. přenesená",J313,0)</f>
        <v>0</v>
      </c>
      <c r="BH313" s="198">
        <f>IF(N313="sníž. přenesená",J313,0)</f>
        <v>0</v>
      </c>
      <c r="BI313" s="198">
        <f>IF(N313="nulová",J313,0)</f>
        <v>0</v>
      </c>
      <c r="BJ313" s="17" t="s">
        <v>127</v>
      </c>
      <c r="BK313" s="198">
        <f>ROUND(I313*H313,2)</f>
        <v>0</v>
      </c>
      <c r="BL313" s="17" t="s">
        <v>126</v>
      </c>
      <c r="BM313" s="197" t="s">
        <v>527</v>
      </c>
    </row>
    <row r="314" spans="1:65" s="2" customFormat="1" ht="58.5">
      <c r="A314" s="35"/>
      <c r="B314" s="36"/>
      <c r="C314" s="37"/>
      <c r="D314" s="199" t="s">
        <v>129</v>
      </c>
      <c r="E314" s="37"/>
      <c r="F314" s="200" t="s">
        <v>528</v>
      </c>
      <c r="G314" s="37"/>
      <c r="H314" s="37"/>
      <c r="I314" s="104"/>
      <c r="J314" s="37"/>
      <c r="K314" s="37"/>
      <c r="L314" s="40"/>
      <c r="M314" s="201"/>
      <c r="N314" s="202"/>
      <c r="O314" s="65"/>
      <c r="P314" s="65"/>
      <c r="Q314" s="65"/>
      <c r="R314" s="65"/>
      <c r="S314" s="65"/>
      <c r="T314" s="66"/>
      <c r="U314" s="35"/>
      <c r="V314" s="35"/>
      <c r="W314" s="35"/>
      <c r="X314" s="35"/>
      <c r="Y314" s="35"/>
      <c r="Z314" s="35"/>
      <c r="AA314" s="35"/>
      <c r="AB314" s="35"/>
      <c r="AC314" s="35"/>
      <c r="AD314" s="35"/>
      <c r="AE314" s="35"/>
      <c r="AT314" s="17" t="s">
        <v>129</v>
      </c>
      <c r="AU314" s="17" t="s">
        <v>127</v>
      </c>
    </row>
    <row r="315" spans="1:65" s="12" customFormat="1" ht="22.9" customHeight="1">
      <c r="B315" s="170"/>
      <c r="C315" s="171"/>
      <c r="D315" s="172" t="s">
        <v>79</v>
      </c>
      <c r="E315" s="184" t="s">
        <v>529</v>
      </c>
      <c r="F315" s="184" t="s">
        <v>530</v>
      </c>
      <c r="G315" s="171"/>
      <c r="H315" s="171"/>
      <c r="I315" s="174"/>
      <c r="J315" s="185">
        <f>BK315</f>
        <v>0</v>
      </c>
      <c r="K315" s="171"/>
      <c r="L315" s="176"/>
      <c r="M315" s="177"/>
      <c r="N315" s="178"/>
      <c r="O315" s="178"/>
      <c r="P315" s="179">
        <f>SUM(P316:P317)</f>
        <v>0</v>
      </c>
      <c r="Q315" s="178"/>
      <c r="R315" s="179">
        <f>SUM(R316:R317)</f>
        <v>0</v>
      </c>
      <c r="S315" s="178"/>
      <c r="T315" s="180">
        <f>SUM(T316:T317)</f>
        <v>0</v>
      </c>
      <c r="AR315" s="181" t="s">
        <v>85</v>
      </c>
      <c r="AT315" s="182" t="s">
        <v>79</v>
      </c>
      <c r="AU315" s="182" t="s">
        <v>85</v>
      </c>
      <c r="AY315" s="181" t="s">
        <v>119</v>
      </c>
      <c r="BK315" s="183">
        <f>SUM(BK316:BK317)</f>
        <v>0</v>
      </c>
    </row>
    <row r="316" spans="1:65" s="2" customFormat="1" ht="21.75" customHeight="1">
      <c r="A316" s="35"/>
      <c r="B316" s="36"/>
      <c r="C316" s="186" t="s">
        <v>531</v>
      </c>
      <c r="D316" s="186" t="s">
        <v>121</v>
      </c>
      <c r="E316" s="187" t="s">
        <v>532</v>
      </c>
      <c r="F316" s="188" t="s">
        <v>533</v>
      </c>
      <c r="G316" s="189" t="s">
        <v>264</v>
      </c>
      <c r="H316" s="190">
        <v>45.658000000000001</v>
      </c>
      <c r="I316" s="191"/>
      <c r="J316" s="192">
        <f>ROUND(I316*H316,2)</f>
        <v>0</v>
      </c>
      <c r="K316" s="188" t="s">
        <v>125</v>
      </c>
      <c r="L316" s="40"/>
      <c r="M316" s="193" t="s">
        <v>43</v>
      </c>
      <c r="N316" s="194" t="s">
        <v>52</v>
      </c>
      <c r="O316" s="65"/>
      <c r="P316" s="195">
        <f>O316*H316</f>
        <v>0</v>
      </c>
      <c r="Q316" s="195">
        <v>0</v>
      </c>
      <c r="R316" s="195">
        <f>Q316*H316</f>
        <v>0</v>
      </c>
      <c r="S316" s="195">
        <v>0</v>
      </c>
      <c r="T316" s="196">
        <f>S316*H316</f>
        <v>0</v>
      </c>
      <c r="U316" s="35"/>
      <c r="V316" s="35"/>
      <c r="W316" s="35"/>
      <c r="X316" s="35"/>
      <c r="Y316" s="35"/>
      <c r="Z316" s="35"/>
      <c r="AA316" s="35"/>
      <c r="AB316" s="35"/>
      <c r="AC316" s="35"/>
      <c r="AD316" s="35"/>
      <c r="AE316" s="35"/>
      <c r="AR316" s="197" t="s">
        <v>126</v>
      </c>
      <c r="AT316" s="197" t="s">
        <v>121</v>
      </c>
      <c r="AU316" s="197" t="s">
        <v>127</v>
      </c>
      <c r="AY316" s="17" t="s">
        <v>119</v>
      </c>
      <c r="BE316" s="198">
        <f>IF(N316="základní",J316,0)</f>
        <v>0</v>
      </c>
      <c r="BF316" s="198">
        <f>IF(N316="snížená",J316,0)</f>
        <v>0</v>
      </c>
      <c r="BG316" s="198">
        <f>IF(N316="zákl. přenesená",J316,0)</f>
        <v>0</v>
      </c>
      <c r="BH316" s="198">
        <f>IF(N316="sníž. přenesená",J316,0)</f>
        <v>0</v>
      </c>
      <c r="BI316" s="198">
        <f>IF(N316="nulová",J316,0)</f>
        <v>0</v>
      </c>
      <c r="BJ316" s="17" t="s">
        <v>127</v>
      </c>
      <c r="BK316" s="198">
        <f>ROUND(I316*H316,2)</f>
        <v>0</v>
      </c>
      <c r="BL316" s="17" t="s">
        <v>126</v>
      </c>
      <c r="BM316" s="197" t="s">
        <v>534</v>
      </c>
    </row>
    <row r="317" spans="1:65" s="2" customFormat="1" ht="39">
      <c r="A317" s="35"/>
      <c r="B317" s="36"/>
      <c r="C317" s="37"/>
      <c r="D317" s="199" t="s">
        <v>129</v>
      </c>
      <c r="E317" s="37"/>
      <c r="F317" s="200" t="s">
        <v>535</v>
      </c>
      <c r="G317" s="37"/>
      <c r="H317" s="37"/>
      <c r="I317" s="104"/>
      <c r="J317" s="37"/>
      <c r="K317" s="37"/>
      <c r="L317" s="40"/>
      <c r="M317" s="201"/>
      <c r="N317" s="202"/>
      <c r="O317" s="65"/>
      <c r="P317" s="65"/>
      <c r="Q317" s="65"/>
      <c r="R317" s="65"/>
      <c r="S317" s="65"/>
      <c r="T317" s="66"/>
      <c r="U317" s="35"/>
      <c r="V317" s="35"/>
      <c r="W317" s="35"/>
      <c r="X317" s="35"/>
      <c r="Y317" s="35"/>
      <c r="Z317" s="35"/>
      <c r="AA317" s="35"/>
      <c r="AB317" s="35"/>
      <c r="AC317" s="35"/>
      <c r="AD317" s="35"/>
      <c r="AE317" s="35"/>
      <c r="AT317" s="17" t="s">
        <v>129</v>
      </c>
      <c r="AU317" s="17" t="s">
        <v>127</v>
      </c>
    </row>
    <row r="318" spans="1:65" s="12" customFormat="1" ht="25.9" customHeight="1">
      <c r="B318" s="170"/>
      <c r="C318" s="171"/>
      <c r="D318" s="172" t="s">
        <v>79</v>
      </c>
      <c r="E318" s="173" t="s">
        <v>536</v>
      </c>
      <c r="F318" s="173" t="s">
        <v>537</v>
      </c>
      <c r="G318" s="171"/>
      <c r="H318" s="171"/>
      <c r="I318" s="174"/>
      <c r="J318" s="175">
        <f>BK318</f>
        <v>0</v>
      </c>
      <c r="K318" s="171"/>
      <c r="L318" s="176"/>
      <c r="M318" s="177"/>
      <c r="N318" s="178"/>
      <c r="O318" s="178"/>
      <c r="P318" s="179">
        <f>P319</f>
        <v>0</v>
      </c>
      <c r="Q318" s="178"/>
      <c r="R318" s="179">
        <f>R319</f>
        <v>2.1500000000000002E-2</v>
      </c>
      <c r="S318" s="178"/>
      <c r="T318" s="180">
        <f>T319</f>
        <v>0</v>
      </c>
      <c r="AR318" s="181" t="s">
        <v>127</v>
      </c>
      <c r="AT318" s="182" t="s">
        <v>79</v>
      </c>
      <c r="AU318" s="182" t="s">
        <v>80</v>
      </c>
      <c r="AY318" s="181" t="s">
        <v>119</v>
      </c>
      <c r="BK318" s="183">
        <f>BK319</f>
        <v>0</v>
      </c>
    </row>
    <row r="319" spans="1:65" s="12" customFormat="1" ht="22.9" customHeight="1">
      <c r="B319" s="170"/>
      <c r="C319" s="171"/>
      <c r="D319" s="172" t="s">
        <v>79</v>
      </c>
      <c r="E319" s="184" t="s">
        <v>538</v>
      </c>
      <c r="F319" s="184" t="s">
        <v>539</v>
      </c>
      <c r="G319" s="171"/>
      <c r="H319" s="171"/>
      <c r="I319" s="174"/>
      <c r="J319" s="185">
        <f>BK319</f>
        <v>0</v>
      </c>
      <c r="K319" s="171"/>
      <c r="L319" s="176"/>
      <c r="M319" s="177"/>
      <c r="N319" s="178"/>
      <c r="O319" s="178"/>
      <c r="P319" s="179">
        <f>SUM(P320:P330)</f>
        <v>0</v>
      </c>
      <c r="Q319" s="178"/>
      <c r="R319" s="179">
        <f>SUM(R320:R330)</f>
        <v>2.1500000000000002E-2</v>
      </c>
      <c r="S319" s="178"/>
      <c r="T319" s="180">
        <f>SUM(T320:T330)</f>
        <v>0</v>
      </c>
      <c r="AR319" s="181" t="s">
        <v>127</v>
      </c>
      <c r="AT319" s="182" t="s">
        <v>79</v>
      </c>
      <c r="AU319" s="182" t="s">
        <v>85</v>
      </c>
      <c r="AY319" s="181" t="s">
        <v>119</v>
      </c>
      <c r="BK319" s="183">
        <f>SUM(BK320:BK330)</f>
        <v>0</v>
      </c>
    </row>
    <row r="320" spans="1:65" s="2" customFormat="1" ht="16.5" customHeight="1">
      <c r="A320" s="35"/>
      <c r="B320" s="36"/>
      <c r="C320" s="186" t="s">
        <v>540</v>
      </c>
      <c r="D320" s="186" t="s">
        <v>121</v>
      </c>
      <c r="E320" s="187" t="s">
        <v>541</v>
      </c>
      <c r="F320" s="188" t="s">
        <v>542</v>
      </c>
      <c r="G320" s="189" t="s">
        <v>144</v>
      </c>
      <c r="H320" s="190">
        <v>7.6</v>
      </c>
      <c r="I320" s="191"/>
      <c r="J320" s="192">
        <f>ROUND(I320*H320,2)</f>
        <v>0</v>
      </c>
      <c r="K320" s="188" t="s">
        <v>125</v>
      </c>
      <c r="L320" s="40"/>
      <c r="M320" s="193" t="s">
        <v>43</v>
      </c>
      <c r="N320" s="194" t="s">
        <v>52</v>
      </c>
      <c r="O320" s="65"/>
      <c r="P320" s="195">
        <f>O320*H320</f>
        <v>0</v>
      </c>
      <c r="Q320" s="195">
        <v>1.9E-3</v>
      </c>
      <c r="R320" s="195">
        <f>Q320*H320</f>
        <v>1.444E-2</v>
      </c>
      <c r="S320" s="195">
        <v>0</v>
      </c>
      <c r="T320" s="196">
        <f>S320*H320</f>
        <v>0</v>
      </c>
      <c r="U320" s="35"/>
      <c r="V320" s="35"/>
      <c r="W320" s="35"/>
      <c r="X320" s="35"/>
      <c r="Y320" s="35"/>
      <c r="Z320" s="35"/>
      <c r="AA320" s="35"/>
      <c r="AB320" s="35"/>
      <c r="AC320" s="35"/>
      <c r="AD320" s="35"/>
      <c r="AE320" s="35"/>
      <c r="AR320" s="197" t="s">
        <v>221</v>
      </c>
      <c r="AT320" s="197" t="s">
        <v>121</v>
      </c>
      <c r="AU320" s="197" t="s">
        <v>127</v>
      </c>
      <c r="AY320" s="17" t="s">
        <v>119</v>
      </c>
      <c r="BE320" s="198">
        <f>IF(N320="základní",J320,0)</f>
        <v>0</v>
      </c>
      <c r="BF320" s="198">
        <f>IF(N320="snížená",J320,0)</f>
        <v>0</v>
      </c>
      <c r="BG320" s="198">
        <f>IF(N320="zákl. přenesená",J320,0)</f>
        <v>0</v>
      </c>
      <c r="BH320" s="198">
        <f>IF(N320="sníž. přenesená",J320,0)</f>
        <v>0</v>
      </c>
      <c r="BI320" s="198">
        <f>IF(N320="nulová",J320,0)</f>
        <v>0</v>
      </c>
      <c r="BJ320" s="17" t="s">
        <v>127</v>
      </c>
      <c r="BK320" s="198">
        <f>ROUND(I320*H320,2)</f>
        <v>0</v>
      </c>
      <c r="BL320" s="17" t="s">
        <v>221</v>
      </c>
      <c r="BM320" s="197" t="s">
        <v>543</v>
      </c>
    </row>
    <row r="321" spans="1:65" s="2" customFormat="1" ht="39">
      <c r="A321" s="35"/>
      <c r="B321" s="36"/>
      <c r="C321" s="37"/>
      <c r="D321" s="199" t="s">
        <v>129</v>
      </c>
      <c r="E321" s="37"/>
      <c r="F321" s="200" t="s">
        <v>544</v>
      </c>
      <c r="G321" s="37"/>
      <c r="H321" s="37"/>
      <c r="I321" s="104"/>
      <c r="J321" s="37"/>
      <c r="K321" s="37"/>
      <c r="L321" s="40"/>
      <c r="M321" s="201"/>
      <c r="N321" s="202"/>
      <c r="O321" s="65"/>
      <c r="P321" s="65"/>
      <c r="Q321" s="65"/>
      <c r="R321" s="65"/>
      <c r="S321" s="65"/>
      <c r="T321" s="66"/>
      <c r="U321" s="35"/>
      <c r="V321" s="35"/>
      <c r="W321" s="35"/>
      <c r="X321" s="35"/>
      <c r="Y321" s="35"/>
      <c r="Z321" s="35"/>
      <c r="AA321" s="35"/>
      <c r="AB321" s="35"/>
      <c r="AC321" s="35"/>
      <c r="AD321" s="35"/>
      <c r="AE321" s="35"/>
      <c r="AT321" s="17" t="s">
        <v>129</v>
      </c>
      <c r="AU321" s="17" t="s">
        <v>127</v>
      </c>
    </row>
    <row r="322" spans="1:65" s="13" customFormat="1" ht="11.25">
      <c r="B322" s="203"/>
      <c r="C322" s="204"/>
      <c r="D322" s="199" t="s">
        <v>131</v>
      </c>
      <c r="E322" s="205" t="s">
        <v>43</v>
      </c>
      <c r="F322" s="206" t="s">
        <v>545</v>
      </c>
      <c r="G322" s="204"/>
      <c r="H322" s="207">
        <v>7.6</v>
      </c>
      <c r="I322" s="208"/>
      <c r="J322" s="204"/>
      <c r="K322" s="204"/>
      <c r="L322" s="209"/>
      <c r="M322" s="210"/>
      <c r="N322" s="211"/>
      <c r="O322" s="211"/>
      <c r="P322" s="211"/>
      <c r="Q322" s="211"/>
      <c r="R322" s="211"/>
      <c r="S322" s="211"/>
      <c r="T322" s="212"/>
      <c r="AT322" s="213" t="s">
        <v>131</v>
      </c>
      <c r="AU322" s="213" t="s">
        <v>127</v>
      </c>
      <c r="AV322" s="13" t="s">
        <v>127</v>
      </c>
      <c r="AW322" s="13" t="s">
        <v>39</v>
      </c>
      <c r="AX322" s="13" t="s">
        <v>80</v>
      </c>
      <c r="AY322" s="213" t="s">
        <v>119</v>
      </c>
    </row>
    <row r="323" spans="1:65" s="2" customFormat="1" ht="16.5" customHeight="1">
      <c r="A323" s="35"/>
      <c r="B323" s="36"/>
      <c r="C323" s="224" t="s">
        <v>546</v>
      </c>
      <c r="D323" s="224" t="s">
        <v>287</v>
      </c>
      <c r="E323" s="225" t="s">
        <v>547</v>
      </c>
      <c r="F323" s="226" t="s">
        <v>548</v>
      </c>
      <c r="G323" s="227" t="s">
        <v>124</v>
      </c>
      <c r="H323" s="228">
        <v>2</v>
      </c>
      <c r="I323" s="229"/>
      <c r="J323" s="230">
        <f>ROUND(I323*H323,2)</f>
        <v>0</v>
      </c>
      <c r="K323" s="226" t="s">
        <v>125</v>
      </c>
      <c r="L323" s="231"/>
      <c r="M323" s="232" t="s">
        <v>43</v>
      </c>
      <c r="N323" s="233" t="s">
        <v>52</v>
      </c>
      <c r="O323" s="65"/>
      <c r="P323" s="195">
        <f>O323*H323</f>
        <v>0</v>
      </c>
      <c r="Q323" s="195">
        <v>2.4000000000000001E-4</v>
      </c>
      <c r="R323" s="195">
        <f>Q323*H323</f>
        <v>4.8000000000000001E-4</v>
      </c>
      <c r="S323" s="195">
        <v>0</v>
      </c>
      <c r="T323" s="196">
        <f>S323*H323</f>
        <v>0</v>
      </c>
      <c r="U323" s="35"/>
      <c r="V323" s="35"/>
      <c r="W323" s="35"/>
      <c r="X323" s="35"/>
      <c r="Y323" s="35"/>
      <c r="Z323" s="35"/>
      <c r="AA323" s="35"/>
      <c r="AB323" s="35"/>
      <c r="AC323" s="35"/>
      <c r="AD323" s="35"/>
      <c r="AE323" s="35"/>
      <c r="AR323" s="197" t="s">
        <v>331</v>
      </c>
      <c r="AT323" s="197" t="s">
        <v>287</v>
      </c>
      <c r="AU323" s="197" t="s">
        <v>127</v>
      </c>
      <c r="AY323" s="17" t="s">
        <v>119</v>
      </c>
      <c r="BE323" s="198">
        <f>IF(N323="základní",J323,0)</f>
        <v>0</v>
      </c>
      <c r="BF323" s="198">
        <f>IF(N323="snížená",J323,0)</f>
        <v>0</v>
      </c>
      <c r="BG323" s="198">
        <f>IF(N323="zákl. přenesená",J323,0)</f>
        <v>0</v>
      </c>
      <c r="BH323" s="198">
        <f>IF(N323="sníž. přenesená",J323,0)</f>
        <v>0</v>
      </c>
      <c r="BI323" s="198">
        <f>IF(N323="nulová",J323,0)</f>
        <v>0</v>
      </c>
      <c r="BJ323" s="17" t="s">
        <v>127</v>
      </c>
      <c r="BK323" s="198">
        <f>ROUND(I323*H323,2)</f>
        <v>0</v>
      </c>
      <c r="BL323" s="17" t="s">
        <v>221</v>
      </c>
      <c r="BM323" s="197" t="s">
        <v>549</v>
      </c>
    </row>
    <row r="324" spans="1:65" s="13" customFormat="1" ht="11.25">
      <c r="B324" s="203"/>
      <c r="C324" s="204"/>
      <c r="D324" s="199" t="s">
        <v>131</v>
      </c>
      <c r="E324" s="205" t="s">
        <v>43</v>
      </c>
      <c r="F324" s="206" t="s">
        <v>132</v>
      </c>
      <c r="G324" s="204"/>
      <c r="H324" s="207">
        <v>2</v>
      </c>
      <c r="I324" s="208"/>
      <c r="J324" s="204"/>
      <c r="K324" s="204"/>
      <c r="L324" s="209"/>
      <c r="M324" s="210"/>
      <c r="N324" s="211"/>
      <c r="O324" s="211"/>
      <c r="P324" s="211"/>
      <c r="Q324" s="211"/>
      <c r="R324" s="211"/>
      <c r="S324" s="211"/>
      <c r="T324" s="212"/>
      <c r="AT324" s="213" t="s">
        <v>131</v>
      </c>
      <c r="AU324" s="213" t="s">
        <v>127</v>
      </c>
      <c r="AV324" s="13" t="s">
        <v>127</v>
      </c>
      <c r="AW324" s="13" t="s">
        <v>39</v>
      </c>
      <c r="AX324" s="13" t="s">
        <v>80</v>
      </c>
      <c r="AY324" s="213" t="s">
        <v>119</v>
      </c>
    </row>
    <row r="325" spans="1:65" s="2" customFormat="1" ht="16.5" customHeight="1">
      <c r="A325" s="35"/>
      <c r="B325" s="36"/>
      <c r="C325" s="186" t="s">
        <v>550</v>
      </c>
      <c r="D325" s="186" t="s">
        <v>121</v>
      </c>
      <c r="E325" s="187" t="s">
        <v>551</v>
      </c>
      <c r="F325" s="188" t="s">
        <v>552</v>
      </c>
      <c r="G325" s="189" t="s">
        <v>124</v>
      </c>
      <c r="H325" s="190">
        <v>4</v>
      </c>
      <c r="I325" s="191"/>
      <c r="J325" s="192">
        <f>ROUND(I325*H325,2)</f>
        <v>0</v>
      </c>
      <c r="K325" s="188" t="s">
        <v>125</v>
      </c>
      <c r="L325" s="40"/>
      <c r="M325" s="193" t="s">
        <v>43</v>
      </c>
      <c r="N325" s="194" t="s">
        <v>52</v>
      </c>
      <c r="O325" s="65"/>
      <c r="P325" s="195">
        <f>O325*H325</f>
        <v>0</v>
      </c>
      <c r="Q325" s="195">
        <v>1.5E-3</v>
      </c>
      <c r="R325" s="195">
        <f>Q325*H325</f>
        <v>6.0000000000000001E-3</v>
      </c>
      <c r="S325" s="195">
        <v>0</v>
      </c>
      <c r="T325" s="196">
        <f>S325*H325</f>
        <v>0</v>
      </c>
      <c r="U325" s="35"/>
      <c r="V325" s="35"/>
      <c r="W325" s="35"/>
      <c r="X325" s="35"/>
      <c r="Y325" s="35"/>
      <c r="Z325" s="35"/>
      <c r="AA325" s="35"/>
      <c r="AB325" s="35"/>
      <c r="AC325" s="35"/>
      <c r="AD325" s="35"/>
      <c r="AE325" s="35"/>
      <c r="AR325" s="197" t="s">
        <v>221</v>
      </c>
      <c r="AT325" s="197" t="s">
        <v>121</v>
      </c>
      <c r="AU325" s="197" t="s">
        <v>127</v>
      </c>
      <c r="AY325" s="17" t="s">
        <v>119</v>
      </c>
      <c r="BE325" s="198">
        <f>IF(N325="základní",J325,0)</f>
        <v>0</v>
      </c>
      <c r="BF325" s="198">
        <f>IF(N325="snížená",J325,0)</f>
        <v>0</v>
      </c>
      <c r="BG325" s="198">
        <f>IF(N325="zákl. přenesená",J325,0)</f>
        <v>0</v>
      </c>
      <c r="BH325" s="198">
        <f>IF(N325="sníž. přenesená",J325,0)</f>
        <v>0</v>
      </c>
      <c r="BI325" s="198">
        <f>IF(N325="nulová",J325,0)</f>
        <v>0</v>
      </c>
      <c r="BJ325" s="17" t="s">
        <v>127</v>
      </c>
      <c r="BK325" s="198">
        <f>ROUND(I325*H325,2)</f>
        <v>0</v>
      </c>
      <c r="BL325" s="17" t="s">
        <v>221</v>
      </c>
      <c r="BM325" s="197" t="s">
        <v>553</v>
      </c>
    </row>
    <row r="326" spans="1:65" s="13" customFormat="1" ht="11.25">
      <c r="B326" s="203"/>
      <c r="C326" s="204"/>
      <c r="D326" s="199" t="s">
        <v>131</v>
      </c>
      <c r="E326" s="205" t="s">
        <v>43</v>
      </c>
      <c r="F326" s="206" t="s">
        <v>554</v>
      </c>
      <c r="G326" s="204"/>
      <c r="H326" s="207">
        <v>4</v>
      </c>
      <c r="I326" s="208"/>
      <c r="J326" s="204"/>
      <c r="K326" s="204"/>
      <c r="L326" s="209"/>
      <c r="M326" s="210"/>
      <c r="N326" s="211"/>
      <c r="O326" s="211"/>
      <c r="P326" s="211"/>
      <c r="Q326" s="211"/>
      <c r="R326" s="211"/>
      <c r="S326" s="211"/>
      <c r="T326" s="212"/>
      <c r="AT326" s="213" t="s">
        <v>131</v>
      </c>
      <c r="AU326" s="213" t="s">
        <v>127</v>
      </c>
      <c r="AV326" s="13" t="s">
        <v>127</v>
      </c>
      <c r="AW326" s="13" t="s">
        <v>39</v>
      </c>
      <c r="AX326" s="13" t="s">
        <v>80</v>
      </c>
      <c r="AY326" s="213" t="s">
        <v>119</v>
      </c>
    </row>
    <row r="327" spans="1:65" s="2" customFormat="1" ht="16.5" customHeight="1">
      <c r="A327" s="35"/>
      <c r="B327" s="36"/>
      <c r="C327" s="186" t="s">
        <v>555</v>
      </c>
      <c r="D327" s="186" t="s">
        <v>121</v>
      </c>
      <c r="E327" s="187" t="s">
        <v>556</v>
      </c>
      <c r="F327" s="188" t="s">
        <v>557</v>
      </c>
      <c r="G327" s="189" t="s">
        <v>124</v>
      </c>
      <c r="H327" s="190">
        <v>2</v>
      </c>
      <c r="I327" s="191"/>
      <c r="J327" s="192">
        <f>ROUND(I327*H327,2)</f>
        <v>0</v>
      </c>
      <c r="K327" s="188" t="s">
        <v>125</v>
      </c>
      <c r="L327" s="40"/>
      <c r="M327" s="193" t="s">
        <v>43</v>
      </c>
      <c r="N327" s="194" t="s">
        <v>52</v>
      </c>
      <c r="O327" s="65"/>
      <c r="P327" s="195">
        <f>O327*H327</f>
        <v>0</v>
      </c>
      <c r="Q327" s="195">
        <v>2.9E-4</v>
      </c>
      <c r="R327" s="195">
        <f>Q327*H327</f>
        <v>5.8E-4</v>
      </c>
      <c r="S327" s="195">
        <v>0</v>
      </c>
      <c r="T327" s="196">
        <f>S327*H327</f>
        <v>0</v>
      </c>
      <c r="U327" s="35"/>
      <c r="V327" s="35"/>
      <c r="W327" s="35"/>
      <c r="X327" s="35"/>
      <c r="Y327" s="35"/>
      <c r="Z327" s="35"/>
      <c r="AA327" s="35"/>
      <c r="AB327" s="35"/>
      <c r="AC327" s="35"/>
      <c r="AD327" s="35"/>
      <c r="AE327" s="35"/>
      <c r="AR327" s="197" t="s">
        <v>221</v>
      </c>
      <c r="AT327" s="197" t="s">
        <v>121</v>
      </c>
      <c r="AU327" s="197" t="s">
        <v>127</v>
      </c>
      <c r="AY327" s="17" t="s">
        <v>119</v>
      </c>
      <c r="BE327" s="198">
        <f>IF(N327="základní",J327,0)</f>
        <v>0</v>
      </c>
      <c r="BF327" s="198">
        <f>IF(N327="snížená",J327,0)</f>
        <v>0</v>
      </c>
      <c r="BG327" s="198">
        <f>IF(N327="zákl. přenesená",J327,0)</f>
        <v>0</v>
      </c>
      <c r="BH327" s="198">
        <f>IF(N327="sníž. přenesená",J327,0)</f>
        <v>0</v>
      </c>
      <c r="BI327" s="198">
        <f>IF(N327="nulová",J327,0)</f>
        <v>0</v>
      </c>
      <c r="BJ327" s="17" t="s">
        <v>127</v>
      </c>
      <c r="BK327" s="198">
        <f>ROUND(I327*H327,2)</f>
        <v>0</v>
      </c>
      <c r="BL327" s="17" t="s">
        <v>221</v>
      </c>
      <c r="BM327" s="197" t="s">
        <v>558</v>
      </c>
    </row>
    <row r="328" spans="1:65" s="13" customFormat="1" ht="11.25">
      <c r="B328" s="203"/>
      <c r="C328" s="204"/>
      <c r="D328" s="199" t="s">
        <v>131</v>
      </c>
      <c r="E328" s="205" t="s">
        <v>43</v>
      </c>
      <c r="F328" s="206" t="s">
        <v>559</v>
      </c>
      <c r="G328" s="204"/>
      <c r="H328" s="207">
        <v>2</v>
      </c>
      <c r="I328" s="208"/>
      <c r="J328" s="204"/>
      <c r="K328" s="204"/>
      <c r="L328" s="209"/>
      <c r="M328" s="210"/>
      <c r="N328" s="211"/>
      <c r="O328" s="211"/>
      <c r="P328" s="211"/>
      <c r="Q328" s="211"/>
      <c r="R328" s="211"/>
      <c r="S328" s="211"/>
      <c r="T328" s="212"/>
      <c r="AT328" s="213" t="s">
        <v>131</v>
      </c>
      <c r="AU328" s="213" t="s">
        <v>127</v>
      </c>
      <c r="AV328" s="13" t="s">
        <v>127</v>
      </c>
      <c r="AW328" s="13" t="s">
        <v>39</v>
      </c>
      <c r="AX328" s="13" t="s">
        <v>80</v>
      </c>
      <c r="AY328" s="213" t="s">
        <v>119</v>
      </c>
    </row>
    <row r="329" spans="1:65" s="2" customFormat="1" ht="21.75" customHeight="1">
      <c r="A329" s="35"/>
      <c r="B329" s="36"/>
      <c r="C329" s="186" t="s">
        <v>560</v>
      </c>
      <c r="D329" s="186" t="s">
        <v>121</v>
      </c>
      <c r="E329" s="187" t="s">
        <v>561</v>
      </c>
      <c r="F329" s="188" t="s">
        <v>562</v>
      </c>
      <c r="G329" s="189" t="s">
        <v>563</v>
      </c>
      <c r="H329" s="234"/>
      <c r="I329" s="191"/>
      <c r="J329" s="192">
        <f>ROUND(I329*H329,2)</f>
        <v>0</v>
      </c>
      <c r="K329" s="188" t="s">
        <v>125</v>
      </c>
      <c r="L329" s="40"/>
      <c r="M329" s="193" t="s">
        <v>43</v>
      </c>
      <c r="N329" s="194" t="s">
        <v>52</v>
      </c>
      <c r="O329" s="65"/>
      <c r="P329" s="195">
        <f>O329*H329</f>
        <v>0</v>
      </c>
      <c r="Q329" s="195">
        <v>0</v>
      </c>
      <c r="R329" s="195">
        <f>Q329*H329</f>
        <v>0</v>
      </c>
      <c r="S329" s="195">
        <v>0</v>
      </c>
      <c r="T329" s="196">
        <f>S329*H329</f>
        <v>0</v>
      </c>
      <c r="U329" s="35"/>
      <c r="V329" s="35"/>
      <c r="W329" s="35"/>
      <c r="X329" s="35"/>
      <c r="Y329" s="35"/>
      <c r="Z329" s="35"/>
      <c r="AA329" s="35"/>
      <c r="AB329" s="35"/>
      <c r="AC329" s="35"/>
      <c r="AD329" s="35"/>
      <c r="AE329" s="35"/>
      <c r="AR329" s="197" t="s">
        <v>221</v>
      </c>
      <c r="AT329" s="197" t="s">
        <v>121</v>
      </c>
      <c r="AU329" s="197" t="s">
        <v>127</v>
      </c>
      <c r="AY329" s="17" t="s">
        <v>119</v>
      </c>
      <c r="BE329" s="198">
        <f>IF(N329="základní",J329,0)</f>
        <v>0</v>
      </c>
      <c r="BF329" s="198">
        <f>IF(N329="snížená",J329,0)</f>
        <v>0</v>
      </c>
      <c r="BG329" s="198">
        <f>IF(N329="zákl. přenesená",J329,0)</f>
        <v>0</v>
      </c>
      <c r="BH329" s="198">
        <f>IF(N329="sníž. přenesená",J329,0)</f>
        <v>0</v>
      </c>
      <c r="BI329" s="198">
        <f>IF(N329="nulová",J329,0)</f>
        <v>0</v>
      </c>
      <c r="BJ329" s="17" t="s">
        <v>127</v>
      </c>
      <c r="BK329" s="198">
        <f>ROUND(I329*H329,2)</f>
        <v>0</v>
      </c>
      <c r="BL329" s="17" t="s">
        <v>221</v>
      </c>
      <c r="BM329" s="197" t="s">
        <v>564</v>
      </c>
    </row>
    <row r="330" spans="1:65" s="2" customFormat="1" ht="78">
      <c r="A330" s="35"/>
      <c r="B330" s="36"/>
      <c r="C330" s="37"/>
      <c r="D330" s="199" t="s">
        <v>129</v>
      </c>
      <c r="E330" s="37"/>
      <c r="F330" s="200" t="s">
        <v>565</v>
      </c>
      <c r="G330" s="37"/>
      <c r="H330" s="37"/>
      <c r="I330" s="104"/>
      <c r="J330" s="37"/>
      <c r="K330" s="37"/>
      <c r="L330" s="40"/>
      <c r="M330" s="201"/>
      <c r="N330" s="202"/>
      <c r="O330" s="65"/>
      <c r="P330" s="65"/>
      <c r="Q330" s="65"/>
      <c r="R330" s="65"/>
      <c r="S330" s="65"/>
      <c r="T330" s="66"/>
      <c r="U330" s="35"/>
      <c r="V330" s="35"/>
      <c r="W330" s="35"/>
      <c r="X330" s="35"/>
      <c r="Y330" s="35"/>
      <c r="Z330" s="35"/>
      <c r="AA330" s="35"/>
      <c r="AB330" s="35"/>
      <c r="AC330" s="35"/>
      <c r="AD330" s="35"/>
      <c r="AE330" s="35"/>
      <c r="AT330" s="17" t="s">
        <v>129</v>
      </c>
      <c r="AU330" s="17" t="s">
        <v>127</v>
      </c>
    </row>
    <row r="331" spans="1:65" s="12" customFormat="1" ht="25.9" customHeight="1">
      <c r="B331" s="170"/>
      <c r="C331" s="171"/>
      <c r="D331" s="172" t="s">
        <v>79</v>
      </c>
      <c r="E331" s="173" t="s">
        <v>566</v>
      </c>
      <c r="F331" s="173" t="s">
        <v>567</v>
      </c>
      <c r="G331" s="171"/>
      <c r="H331" s="171"/>
      <c r="I331" s="174"/>
      <c r="J331" s="175">
        <f>BK331</f>
        <v>0</v>
      </c>
      <c r="K331" s="171"/>
      <c r="L331" s="176"/>
      <c r="M331" s="177"/>
      <c r="N331" s="178"/>
      <c r="O331" s="178"/>
      <c r="P331" s="179">
        <f>P332</f>
        <v>0</v>
      </c>
      <c r="Q331" s="178"/>
      <c r="R331" s="179">
        <f>R332</f>
        <v>0</v>
      </c>
      <c r="S331" s="178"/>
      <c r="T331" s="180">
        <f>T332</f>
        <v>0</v>
      </c>
      <c r="AR331" s="181" t="s">
        <v>148</v>
      </c>
      <c r="AT331" s="182" t="s">
        <v>79</v>
      </c>
      <c r="AU331" s="182" t="s">
        <v>80</v>
      </c>
      <c r="AY331" s="181" t="s">
        <v>119</v>
      </c>
      <c r="BK331" s="183">
        <f>BK332</f>
        <v>0</v>
      </c>
    </row>
    <row r="332" spans="1:65" s="12" customFormat="1" ht="22.9" customHeight="1">
      <c r="B332" s="170"/>
      <c r="C332" s="171"/>
      <c r="D332" s="172" t="s">
        <v>79</v>
      </c>
      <c r="E332" s="184" t="s">
        <v>568</v>
      </c>
      <c r="F332" s="184" t="s">
        <v>569</v>
      </c>
      <c r="G332" s="171"/>
      <c r="H332" s="171"/>
      <c r="I332" s="174"/>
      <c r="J332" s="185">
        <f>BK332</f>
        <v>0</v>
      </c>
      <c r="K332" s="171"/>
      <c r="L332" s="176"/>
      <c r="M332" s="177"/>
      <c r="N332" s="178"/>
      <c r="O332" s="178"/>
      <c r="P332" s="179">
        <f>SUM(P333:P334)</f>
        <v>0</v>
      </c>
      <c r="Q332" s="178"/>
      <c r="R332" s="179">
        <f>SUM(R333:R334)</f>
        <v>0</v>
      </c>
      <c r="S332" s="178"/>
      <c r="T332" s="180">
        <f>SUM(T333:T334)</f>
        <v>0</v>
      </c>
      <c r="AR332" s="181" t="s">
        <v>148</v>
      </c>
      <c r="AT332" s="182" t="s">
        <v>79</v>
      </c>
      <c r="AU332" s="182" t="s">
        <v>85</v>
      </c>
      <c r="AY332" s="181" t="s">
        <v>119</v>
      </c>
      <c r="BK332" s="183">
        <f>SUM(BK333:BK334)</f>
        <v>0</v>
      </c>
    </row>
    <row r="333" spans="1:65" s="2" customFormat="1" ht="16.5" customHeight="1">
      <c r="A333" s="35"/>
      <c r="B333" s="36"/>
      <c r="C333" s="186" t="s">
        <v>570</v>
      </c>
      <c r="D333" s="186" t="s">
        <v>121</v>
      </c>
      <c r="E333" s="187" t="s">
        <v>571</v>
      </c>
      <c r="F333" s="188" t="s">
        <v>569</v>
      </c>
      <c r="G333" s="189" t="s">
        <v>572</v>
      </c>
      <c r="H333" s="190">
        <v>1</v>
      </c>
      <c r="I333" s="191"/>
      <c r="J333" s="192">
        <f>ROUND(I333*H333,2)</f>
        <v>0</v>
      </c>
      <c r="K333" s="188" t="s">
        <v>125</v>
      </c>
      <c r="L333" s="40"/>
      <c r="M333" s="193" t="s">
        <v>43</v>
      </c>
      <c r="N333" s="194" t="s">
        <v>52</v>
      </c>
      <c r="O333" s="65"/>
      <c r="P333" s="195">
        <f>O333*H333</f>
        <v>0</v>
      </c>
      <c r="Q333" s="195">
        <v>0</v>
      </c>
      <c r="R333" s="195">
        <f>Q333*H333</f>
        <v>0</v>
      </c>
      <c r="S333" s="195">
        <v>0</v>
      </c>
      <c r="T333" s="196">
        <f>S333*H333</f>
        <v>0</v>
      </c>
      <c r="U333" s="35"/>
      <c r="V333" s="35"/>
      <c r="W333" s="35"/>
      <c r="X333" s="35"/>
      <c r="Y333" s="35"/>
      <c r="Z333" s="35"/>
      <c r="AA333" s="35"/>
      <c r="AB333" s="35"/>
      <c r="AC333" s="35"/>
      <c r="AD333" s="35"/>
      <c r="AE333" s="35"/>
      <c r="AR333" s="197" t="s">
        <v>573</v>
      </c>
      <c r="AT333" s="197" t="s">
        <v>121</v>
      </c>
      <c r="AU333" s="197" t="s">
        <v>127</v>
      </c>
      <c r="AY333" s="17" t="s">
        <v>119</v>
      </c>
      <c r="BE333" s="198">
        <f>IF(N333="základní",J333,0)</f>
        <v>0</v>
      </c>
      <c r="BF333" s="198">
        <f>IF(N333="snížená",J333,0)</f>
        <v>0</v>
      </c>
      <c r="BG333" s="198">
        <f>IF(N333="zákl. přenesená",J333,0)</f>
        <v>0</v>
      </c>
      <c r="BH333" s="198">
        <f>IF(N333="sníž. přenesená",J333,0)</f>
        <v>0</v>
      </c>
      <c r="BI333" s="198">
        <f>IF(N333="nulová",J333,0)</f>
        <v>0</v>
      </c>
      <c r="BJ333" s="17" t="s">
        <v>127</v>
      </c>
      <c r="BK333" s="198">
        <f>ROUND(I333*H333,2)</f>
        <v>0</v>
      </c>
      <c r="BL333" s="17" t="s">
        <v>573</v>
      </c>
      <c r="BM333" s="197" t="s">
        <v>574</v>
      </c>
    </row>
    <row r="334" spans="1:65" s="2" customFormat="1" ht="117">
      <c r="A334" s="35"/>
      <c r="B334" s="36"/>
      <c r="C334" s="37"/>
      <c r="D334" s="199" t="s">
        <v>225</v>
      </c>
      <c r="E334" s="37"/>
      <c r="F334" s="200" t="s">
        <v>575</v>
      </c>
      <c r="G334" s="37"/>
      <c r="H334" s="37"/>
      <c r="I334" s="104"/>
      <c r="J334" s="37"/>
      <c r="K334" s="37"/>
      <c r="L334" s="40"/>
      <c r="M334" s="235"/>
      <c r="N334" s="236"/>
      <c r="O334" s="237"/>
      <c r="P334" s="237"/>
      <c r="Q334" s="237"/>
      <c r="R334" s="237"/>
      <c r="S334" s="237"/>
      <c r="T334" s="238"/>
      <c r="U334" s="35"/>
      <c r="V334" s="35"/>
      <c r="W334" s="35"/>
      <c r="X334" s="35"/>
      <c r="Y334" s="35"/>
      <c r="Z334" s="35"/>
      <c r="AA334" s="35"/>
      <c r="AB334" s="35"/>
      <c r="AC334" s="35"/>
      <c r="AD334" s="35"/>
      <c r="AE334" s="35"/>
      <c r="AT334" s="17" t="s">
        <v>225</v>
      </c>
      <c r="AU334" s="17" t="s">
        <v>127</v>
      </c>
    </row>
    <row r="335" spans="1:65" s="2" customFormat="1" ht="6.95" customHeight="1">
      <c r="A335" s="35"/>
      <c r="B335" s="48"/>
      <c r="C335" s="49"/>
      <c r="D335" s="49"/>
      <c r="E335" s="49"/>
      <c r="F335" s="49"/>
      <c r="G335" s="49"/>
      <c r="H335" s="49"/>
      <c r="I335" s="135"/>
      <c r="J335" s="49"/>
      <c r="K335" s="49"/>
      <c r="L335" s="40"/>
      <c r="M335" s="35"/>
      <c r="O335" s="35"/>
      <c r="P335" s="35"/>
      <c r="Q335" s="35"/>
      <c r="R335" s="35"/>
      <c r="S335" s="35"/>
      <c r="T335" s="35"/>
      <c r="U335" s="35"/>
      <c r="V335" s="35"/>
      <c r="W335" s="35"/>
      <c r="X335" s="35"/>
      <c r="Y335" s="35"/>
      <c r="Z335" s="35"/>
      <c r="AA335" s="35"/>
      <c r="AB335" s="35"/>
      <c r="AC335" s="35"/>
      <c r="AD335" s="35"/>
      <c r="AE335" s="35"/>
    </row>
  </sheetData>
  <sheetProtection algorithmName="SHA-512" hashValue="UDfxvxVBMhbf6nIpfDJ/KLruz3ejZ2JWCFupzkMVieky7Go8zt8/9sT4SeFeplbDA3mM+SB/VsgCkKiJouqVaQ==" saltValue="O8sjh+h83xgfdVsfN7kDGvx7pG4aJcBRFYK3XyPF5m95sfp46suqRTIMKtpI6AfbuAsffcbUhWOqyY+fyiCjJg==" spinCount="100000" sheet="1" objects="1" scenarios="1" formatColumns="0" formatRows="0" autoFilter="0"/>
  <autoFilter ref="C84:K334"/>
  <mergeCells count="6">
    <mergeCell ref="L2:V2"/>
    <mergeCell ref="E7:H7"/>
    <mergeCell ref="E16:H16"/>
    <mergeCell ref="E25:H25"/>
    <mergeCell ref="E46:H46"/>
    <mergeCell ref="E77:H77"/>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39" customWidth="1"/>
    <col min="2" max="2" width="1.6640625" style="239" customWidth="1"/>
    <col min="3" max="4" width="5" style="239" customWidth="1"/>
    <col min="5" max="5" width="11.6640625" style="239" customWidth="1"/>
    <col min="6" max="6" width="9.1640625" style="239" customWidth="1"/>
    <col min="7" max="7" width="5" style="239" customWidth="1"/>
    <col min="8" max="8" width="77.83203125" style="239" customWidth="1"/>
    <col min="9" max="10" width="20" style="239" customWidth="1"/>
    <col min="11" max="11" width="1.6640625" style="239" customWidth="1"/>
  </cols>
  <sheetData>
    <row r="1" spans="2:11" s="1" customFormat="1" ht="37.5" customHeight="1"/>
    <row r="2" spans="2:11" s="1" customFormat="1" ht="7.5" customHeight="1">
      <c r="B2" s="240"/>
      <c r="C2" s="241"/>
      <c r="D2" s="241"/>
      <c r="E2" s="241"/>
      <c r="F2" s="241"/>
      <c r="G2" s="241"/>
      <c r="H2" s="241"/>
      <c r="I2" s="241"/>
      <c r="J2" s="241"/>
      <c r="K2" s="242"/>
    </row>
    <row r="3" spans="2:11" s="15" customFormat="1" ht="45" customHeight="1">
      <c r="B3" s="243"/>
      <c r="C3" s="364" t="s">
        <v>576</v>
      </c>
      <c r="D3" s="364"/>
      <c r="E3" s="364"/>
      <c r="F3" s="364"/>
      <c r="G3" s="364"/>
      <c r="H3" s="364"/>
      <c r="I3" s="364"/>
      <c r="J3" s="364"/>
      <c r="K3" s="244"/>
    </row>
    <row r="4" spans="2:11" s="1" customFormat="1" ht="25.5" customHeight="1">
      <c r="B4" s="245"/>
      <c r="C4" s="369" t="s">
        <v>577</v>
      </c>
      <c r="D4" s="369"/>
      <c r="E4" s="369"/>
      <c r="F4" s="369"/>
      <c r="G4" s="369"/>
      <c r="H4" s="369"/>
      <c r="I4" s="369"/>
      <c r="J4" s="369"/>
      <c r="K4" s="246"/>
    </row>
    <row r="5" spans="2:11" s="1" customFormat="1" ht="5.25" customHeight="1">
      <c r="B5" s="245"/>
      <c r="C5" s="247"/>
      <c r="D5" s="247"/>
      <c r="E5" s="247"/>
      <c r="F5" s="247"/>
      <c r="G5" s="247"/>
      <c r="H5" s="247"/>
      <c r="I5" s="247"/>
      <c r="J5" s="247"/>
      <c r="K5" s="246"/>
    </row>
    <row r="6" spans="2:11" s="1" customFormat="1" ht="15" customHeight="1">
      <c r="B6" s="245"/>
      <c r="C6" s="368" t="s">
        <v>578</v>
      </c>
      <c r="D6" s="368"/>
      <c r="E6" s="368"/>
      <c r="F6" s="368"/>
      <c r="G6" s="368"/>
      <c r="H6" s="368"/>
      <c r="I6" s="368"/>
      <c r="J6" s="368"/>
      <c r="K6" s="246"/>
    </row>
    <row r="7" spans="2:11" s="1" customFormat="1" ht="15" customHeight="1">
      <c r="B7" s="249"/>
      <c r="C7" s="368" t="s">
        <v>579</v>
      </c>
      <c r="D7" s="368"/>
      <c r="E7" s="368"/>
      <c r="F7" s="368"/>
      <c r="G7" s="368"/>
      <c r="H7" s="368"/>
      <c r="I7" s="368"/>
      <c r="J7" s="368"/>
      <c r="K7" s="246"/>
    </row>
    <row r="8" spans="2:11" s="1" customFormat="1" ht="12.75" customHeight="1">
      <c r="B8" s="249"/>
      <c r="C8" s="248"/>
      <c r="D8" s="248"/>
      <c r="E8" s="248"/>
      <c r="F8" s="248"/>
      <c r="G8" s="248"/>
      <c r="H8" s="248"/>
      <c r="I8" s="248"/>
      <c r="J8" s="248"/>
      <c r="K8" s="246"/>
    </row>
    <row r="9" spans="2:11" s="1" customFormat="1" ht="15" customHeight="1">
      <c r="B9" s="249"/>
      <c r="C9" s="368" t="s">
        <v>580</v>
      </c>
      <c r="D9" s="368"/>
      <c r="E9" s="368"/>
      <c r="F9" s="368"/>
      <c r="G9" s="368"/>
      <c r="H9" s="368"/>
      <c r="I9" s="368"/>
      <c r="J9" s="368"/>
      <c r="K9" s="246"/>
    </row>
    <row r="10" spans="2:11" s="1" customFormat="1" ht="15" customHeight="1">
      <c r="B10" s="249"/>
      <c r="C10" s="248"/>
      <c r="D10" s="368" t="s">
        <v>581</v>
      </c>
      <c r="E10" s="368"/>
      <c r="F10" s="368"/>
      <c r="G10" s="368"/>
      <c r="H10" s="368"/>
      <c r="I10" s="368"/>
      <c r="J10" s="368"/>
      <c r="K10" s="246"/>
    </row>
    <row r="11" spans="2:11" s="1" customFormat="1" ht="15" customHeight="1">
      <c r="B11" s="249"/>
      <c r="C11" s="250"/>
      <c r="D11" s="368" t="s">
        <v>582</v>
      </c>
      <c r="E11" s="368"/>
      <c r="F11" s="368"/>
      <c r="G11" s="368"/>
      <c r="H11" s="368"/>
      <c r="I11" s="368"/>
      <c r="J11" s="368"/>
      <c r="K11" s="246"/>
    </row>
    <row r="12" spans="2:11" s="1" customFormat="1" ht="15" customHeight="1">
      <c r="B12" s="249"/>
      <c r="C12" s="250"/>
      <c r="D12" s="248"/>
      <c r="E12" s="248"/>
      <c r="F12" s="248"/>
      <c r="G12" s="248"/>
      <c r="H12" s="248"/>
      <c r="I12" s="248"/>
      <c r="J12" s="248"/>
      <c r="K12" s="246"/>
    </row>
    <row r="13" spans="2:11" s="1" customFormat="1" ht="15" customHeight="1">
      <c r="B13" s="249"/>
      <c r="C13" s="250"/>
      <c r="D13" s="251" t="s">
        <v>583</v>
      </c>
      <c r="E13" s="248"/>
      <c r="F13" s="248"/>
      <c r="G13" s="248"/>
      <c r="H13" s="248"/>
      <c r="I13" s="248"/>
      <c r="J13" s="248"/>
      <c r="K13" s="246"/>
    </row>
    <row r="14" spans="2:11" s="1" customFormat="1" ht="12.75" customHeight="1">
      <c r="B14" s="249"/>
      <c r="C14" s="250"/>
      <c r="D14" s="250"/>
      <c r="E14" s="250"/>
      <c r="F14" s="250"/>
      <c r="G14" s="250"/>
      <c r="H14" s="250"/>
      <c r="I14" s="250"/>
      <c r="J14" s="250"/>
      <c r="K14" s="246"/>
    </row>
    <row r="15" spans="2:11" s="1" customFormat="1" ht="15" customHeight="1">
      <c r="B15" s="249"/>
      <c r="C15" s="250"/>
      <c r="D15" s="368" t="s">
        <v>584</v>
      </c>
      <c r="E15" s="368"/>
      <c r="F15" s="368"/>
      <c r="G15" s="368"/>
      <c r="H15" s="368"/>
      <c r="I15" s="368"/>
      <c r="J15" s="368"/>
      <c r="K15" s="246"/>
    </row>
    <row r="16" spans="2:11" s="1" customFormat="1" ht="15" customHeight="1">
      <c r="B16" s="249"/>
      <c r="C16" s="250"/>
      <c r="D16" s="368" t="s">
        <v>585</v>
      </c>
      <c r="E16" s="368"/>
      <c r="F16" s="368"/>
      <c r="G16" s="368"/>
      <c r="H16" s="368"/>
      <c r="I16" s="368"/>
      <c r="J16" s="368"/>
      <c r="K16" s="246"/>
    </row>
    <row r="17" spans="2:11" s="1" customFormat="1" ht="15" customHeight="1">
      <c r="B17" s="249"/>
      <c r="C17" s="250"/>
      <c r="D17" s="368" t="s">
        <v>586</v>
      </c>
      <c r="E17" s="368"/>
      <c r="F17" s="368"/>
      <c r="G17" s="368"/>
      <c r="H17" s="368"/>
      <c r="I17" s="368"/>
      <c r="J17" s="368"/>
      <c r="K17" s="246"/>
    </row>
    <row r="18" spans="2:11" s="1" customFormat="1" ht="15" customHeight="1">
      <c r="B18" s="249"/>
      <c r="C18" s="250"/>
      <c r="D18" s="250"/>
      <c r="E18" s="252" t="s">
        <v>84</v>
      </c>
      <c r="F18" s="368" t="s">
        <v>587</v>
      </c>
      <c r="G18" s="368"/>
      <c r="H18" s="368"/>
      <c r="I18" s="368"/>
      <c r="J18" s="368"/>
      <c r="K18" s="246"/>
    </row>
    <row r="19" spans="2:11" s="1" customFormat="1" ht="15" customHeight="1">
      <c r="B19" s="249"/>
      <c r="C19" s="250"/>
      <c r="D19" s="250"/>
      <c r="E19" s="252" t="s">
        <v>588</v>
      </c>
      <c r="F19" s="368" t="s">
        <v>589</v>
      </c>
      <c r="G19" s="368"/>
      <c r="H19" s="368"/>
      <c r="I19" s="368"/>
      <c r="J19" s="368"/>
      <c r="K19" s="246"/>
    </row>
    <row r="20" spans="2:11" s="1" customFormat="1" ht="15" customHeight="1">
      <c r="B20" s="249"/>
      <c r="C20" s="250"/>
      <c r="D20" s="250"/>
      <c r="E20" s="252" t="s">
        <v>590</v>
      </c>
      <c r="F20" s="368" t="s">
        <v>591</v>
      </c>
      <c r="G20" s="368"/>
      <c r="H20" s="368"/>
      <c r="I20" s="368"/>
      <c r="J20" s="368"/>
      <c r="K20" s="246"/>
    </row>
    <row r="21" spans="2:11" s="1" customFormat="1" ht="15" customHeight="1">
      <c r="B21" s="249"/>
      <c r="C21" s="250"/>
      <c r="D21" s="250"/>
      <c r="E21" s="252" t="s">
        <v>592</v>
      </c>
      <c r="F21" s="368" t="s">
        <v>593</v>
      </c>
      <c r="G21" s="368"/>
      <c r="H21" s="368"/>
      <c r="I21" s="368"/>
      <c r="J21" s="368"/>
      <c r="K21" s="246"/>
    </row>
    <row r="22" spans="2:11" s="1" customFormat="1" ht="15" customHeight="1">
      <c r="B22" s="249"/>
      <c r="C22" s="250"/>
      <c r="D22" s="250"/>
      <c r="E22" s="252" t="s">
        <v>594</v>
      </c>
      <c r="F22" s="368" t="s">
        <v>595</v>
      </c>
      <c r="G22" s="368"/>
      <c r="H22" s="368"/>
      <c r="I22" s="368"/>
      <c r="J22" s="368"/>
      <c r="K22" s="246"/>
    </row>
    <row r="23" spans="2:11" s="1" customFormat="1" ht="15" customHeight="1">
      <c r="B23" s="249"/>
      <c r="C23" s="250"/>
      <c r="D23" s="250"/>
      <c r="E23" s="252" t="s">
        <v>596</v>
      </c>
      <c r="F23" s="368" t="s">
        <v>597</v>
      </c>
      <c r="G23" s="368"/>
      <c r="H23" s="368"/>
      <c r="I23" s="368"/>
      <c r="J23" s="368"/>
      <c r="K23" s="246"/>
    </row>
    <row r="24" spans="2:11" s="1" customFormat="1" ht="12.75" customHeight="1">
      <c r="B24" s="249"/>
      <c r="C24" s="250"/>
      <c r="D24" s="250"/>
      <c r="E24" s="250"/>
      <c r="F24" s="250"/>
      <c r="G24" s="250"/>
      <c r="H24" s="250"/>
      <c r="I24" s="250"/>
      <c r="J24" s="250"/>
      <c r="K24" s="246"/>
    </row>
    <row r="25" spans="2:11" s="1" customFormat="1" ht="15" customHeight="1">
      <c r="B25" s="249"/>
      <c r="C25" s="368" t="s">
        <v>598</v>
      </c>
      <c r="D25" s="368"/>
      <c r="E25" s="368"/>
      <c r="F25" s="368"/>
      <c r="G25" s="368"/>
      <c r="H25" s="368"/>
      <c r="I25" s="368"/>
      <c r="J25" s="368"/>
      <c r="K25" s="246"/>
    </row>
    <row r="26" spans="2:11" s="1" customFormat="1" ht="15" customHeight="1">
      <c r="B26" s="249"/>
      <c r="C26" s="368" t="s">
        <v>599</v>
      </c>
      <c r="D26" s="368"/>
      <c r="E26" s="368"/>
      <c r="F26" s="368"/>
      <c r="G26" s="368"/>
      <c r="H26" s="368"/>
      <c r="I26" s="368"/>
      <c r="J26" s="368"/>
      <c r="K26" s="246"/>
    </row>
    <row r="27" spans="2:11" s="1" customFormat="1" ht="15" customHeight="1">
      <c r="B27" s="249"/>
      <c r="C27" s="248"/>
      <c r="D27" s="368" t="s">
        <v>600</v>
      </c>
      <c r="E27" s="368"/>
      <c r="F27" s="368"/>
      <c r="G27" s="368"/>
      <c r="H27" s="368"/>
      <c r="I27" s="368"/>
      <c r="J27" s="368"/>
      <c r="K27" s="246"/>
    </row>
    <row r="28" spans="2:11" s="1" customFormat="1" ht="15" customHeight="1">
      <c r="B28" s="249"/>
      <c r="C28" s="250"/>
      <c r="D28" s="368" t="s">
        <v>601</v>
      </c>
      <c r="E28" s="368"/>
      <c r="F28" s="368"/>
      <c r="G28" s="368"/>
      <c r="H28" s="368"/>
      <c r="I28" s="368"/>
      <c r="J28" s="368"/>
      <c r="K28" s="246"/>
    </row>
    <row r="29" spans="2:11" s="1" customFormat="1" ht="12.75" customHeight="1">
      <c r="B29" s="249"/>
      <c r="C29" s="250"/>
      <c r="D29" s="250"/>
      <c r="E29" s="250"/>
      <c r="F29" s="250"/>
      <c r="G29" s="250"/>
      <c r="H29" s="250"/>
      <c r="I29" s="250"/>
      <c r="J29" s="250"/>
      <c r="K29" s="246"/>
    </row>
    <row r="30" spans="2:11" s="1" customFormat="1" ht="15" customHeight="1">
      <c r="B30" s="249"/>
      <c r="C30" s="250"/>
      <c r="D30" s="368" t="s">
        <v>602</v>
      </c>
      <c r="E30" s="368"/>
      <c r="F30" s="368"/>
      <c r="G30" s="368"/>
      <c r="H30" s="368"/>
      <c r="I30" s="368"/>
      <c r="J30" s="368"/>
      <c r="K30" s="246"/>
    </row>
    <row r="31" spans="2:11" s="1" customFormat="1" ht="15" customHeight="1">
      <c r="B31" s="249"/>
      <c r="C31" s="250"/>
      <c r="D31" s="368" t="s">
        <v>603</v>
      </c>
      <c r="E31" s="368"/>
      <c r="F31" s="368"/>
      <c r="G31" s="368"/>
      <c r="H31" s="368"/>
      <c r="I31" s="368"/>
      <c r="J31" s="368"/>
      <c r="K31" s="246"/>
    </row>
    <row r="32" spans="2:11" s="1" customFormat="1" ht="12.75" customHeight="1">
      <c r="B32" s="249"/>
      <c r="C32" s="250"/>
      <c r="D32" s="250"/>
      <c r="E32" s="250"/>
      <c r="F32" s="250"/>
      <c r="G32" s="250"/>
      <c r="H32" s="250"/>
      <c r="I32" s="250"/>
      <c r="J32" s="250"/>
      <c r="K32" s="246"/>
    </row>
    <row r="33" spans="2:11" s="1" customFormat="1" ht="15" customHeight="1">
      <c r="B33" s="249"/>
      <c r="C33" s="250"/>
      <c r="D33" s="368" t="s">
        <v>604</v>
      </c>
      <c r="E33" s="368"/>
      <c r="F33" s="368"/>
      <c r="G33" s="368"/>
      <c r="H33" s="368"/>
      <c r="I33" s="368"/>
      <c r="J33" s="368"/>
      <c r="K33" s="246"/>
    </row>
    <row r="34" spans="2:11" s="1" customFormat="1" ht="15" customHeight="1">
      <c r="B34" s="249"/>
      <c r="C34" s="250"/>
      <c r="D34" s="368" t="s">
        <v>605</v>
      </c>
      <c r="E34" s="368"/>
      <c r="F34" s="368"/>
      <c r="G34" s="368"/>
      <c r="H34" s="368"/>
      <c r="I34" s="368"/>
      <c r="J34" s="368"/>
      <c r="K34" s="246"/>
    </row>
    <row r="35" spans="2:11" s="1" customFormat="1" ht="15" customHeight="1">
      <c r="B35" s="249"/>
      <c r="C35" s="250"/>
      <c r="D35" s="368" t="s">
        <v>606</v>
      </c>
      <c r="E35" s="368"/>
      <c r="F35" s="368"/>
      <c r="G35" s="368"/>
      <c r="H35" s="368"/>
      <c r="I35" s="368"/>
      <c r="J35" s="368"/>
      <c r="K35" s="246"/>
    </row>
    <row r="36" spans="2:11" s="1" customFormat="1" ht="15" customHeight="1">
      <c r="B36" s="249"/>
      <c r="C36" s="250"/>
      <c r="D36" s="248"/>
      <c r="E36" s="251" t="s">
        <v>105</v>
      </c>
      <c r="F36" s="248"/>
      <c r="G36" s="368" t="s">
        <v>607</v>
      </c>
      <c r="H36" s="368"/>
      <c r="I36" s="368"/>
      <c r="J36" s="368"/>
      <c r="K36" s="246"/>
    </row>
    <row r="37" spans="2:11" s="1" customFormat="1" ht="30.75" customHeight="1">
      <c r="B37" s="249"/>
      <c r="C37" s="250"/>
      <c r="D37" s="248"/>
      <c r="E37" s="251" t="s">
        <v>608</v>
      </c>
      <c r="F37" s="248"/>
      <c r="G37" s="368" t="s">
        <v>609</v>
      </c>
      <c r="H37" s="368"/>
      <c r="I37" s="368"/>
      <c r="J37" s="368"/>
      <c r="K37" s="246"/>
    </row>
    <row r="38" spans="2:11" s="1" customFormat="1" ht="15" customHeight="1">
      <c r="B38" s="249"/>
      <c r="C38" s="250"/>
      <c r="D38" s="248"/>
      <c r="E38" s="251" t="s">
        <v>61</v>
      </c>
      <c r="F38" s="248"/>
      <c r="G38" s="368" t="s">
        <v>610</v>
      </c>
      <c r="H38" s="368"/>
      <c r="I38" s="368"/>
      <c r="J38" s="368"/>
      <c r="K38" s="246"/>
    </row>
    <row r="39" spans="2:11" s="1" customFormat="1" ht="15" customHeight="1">
      <c r="B39" s="249"/>
      <c r="C39" s="250"/>
      <c r="D39" s="248"/>
      <c r="E39" s="251" t="s">
        <v>62</v>
      </c>
      <c r="F39" s="248"/>
      <c r="G39" s="368" t="s">
        <v>611</v>
      </c>
      <c r="H39" s="368"/>
      <c r="I39" s="368"/>
      <c r="J39" s="368"/>
      <c r="K39" s="246"/>
    </row>
    <row r="40" spans="2:11" s="1" customFormat="1" ht="15" customHeight="1">
      <c r="B40" s="249"/>
      <c r="C40" s="250"/>
      <c r="D40" s="248"/>
      <c r="E40" s="251" t="s">
        <v>106</v>
      </c>
      <c r="F40" s="248"/>
      <c r="G40" s="368" t="s">
        <v>612</v>
      </c>
      <c r="H40" s="368"/>
      <c r="I40" s="368"/>
      <c r="J40" s="368"/>
      <c r="K40" s="246"/>
    </row>
    <row r="41" spans="2:11" s="1" customFormat="1" ht="15" customHeight="1">
      <c r="B41" s="249"/>
      <c r="C41" s="250"/>
      <c r="D41" s="248"/>
      <c r="E41" s="251" t="s">
        <v>107</v>
      </c>
      <c r="F41" s="248"/>
      <c r="G41" s="368" t="s">
        <v>613</v>
      </c>
      <c r="H41" s="368"/>
      <c r="I41" s="368"/>
      <c r="J41" s="368"/>
      <c r="K41" s="246"/>
    </row>
    <row r="42" spans="2:11" s="1" customFormat="1" ht="15" customHeight="1">
      <c r="B42" s="249"/>
      <c r="C42" s="250"/>
      <c r="D42" s="248"/>
      <c r="E42" s="251" t="s">
        <v>614</v>
      </c>
      <c r="F42" s="248"/>
      <c r="G42" s="368" t="s">
        <v>615</v>
      </c>
      <c r="H42" s="368"/>
      <c r="I42" s="368"/>
      <c r="J42" s="368"/>
      <c r="K42" s="246"/>
    </row>
    <row r="43" spans="2:11" s="1" customFormat="1" ht="15" customHeight="1">
      <c r="B43" s="249"/>
      <c r="C43" s="250"/>
      <c r="D43" s="248"/>
      <c r="E43" s="251"/>
      <c r="F43" s="248"/>
      <c r="G43" s="368" t="s">
        <v>616</v>
      </c>
      <c r="H43" s="368"/>
      <c r="I43" s="368"/>
      <c r="J43" s="368"/>
      <c r="K43" s="246"/>
    </row>
    <row r="44" spans="2:11" s="1" customFormat="1" ht="15" customHeight="1">
      <c r="B44" s="249"/>
      <c r="C44" s="250"/>
      <c r="D44" s="248"/>
      <c r="E44" s="251" t="s">
        <v>617</v>
      </c>
      <c r="F44" s="248"/>
      <c r="G44" s="368" t="s">
        <v>618</v>
      </c>
      <c r="H44" s="368"/>
      <c r="I44" s="368"/>
      <c r="J44" s="368"/>
      <c r="K44" s="246"/>
    </row>
    <row r="45" spans="2:11" s="1" customFormat="1" ht="15" customHeight="1">
      <c r="B45" s="249"/>
      <c r="C45" s="250"/>
      <c r="D45" s="248"/>
      <c r="E45" s="251" t="s">
        <v>109</v>
      </c>
      <c r="F45" s="248"/>
      <c r="G45" s="368" t="s">
        <v>619</v>
      </c>
      <c r="H45" s="368"/>
      <c r="I45" s="368"/>
      <c r="J45" s="368"/>
      <c r="K45" s="246"/>
    </row>
    <row r="46" spans="2:11" s="1" customFormat="1" ht="12.75" customHeight="1">
      <c r="B46" s="249"/>
      <c r="C46" s="250"/>
      <c r="D46" s="248"/>
      <c r="E46" s="248"/>
      <c r="F46" s="248"/>
      <c r="G46" s="248"/>
      <c r="H46" s="248"/>
      <c r="I46" s="248"/>
      <c r="J46" s="248"/>
      <c r="K46" s="246"/>
    </row>
    <row r="47" spans="2:11" s="1" customFormat="1" ht="15" customHeight="1">
      <c r="B47" s="249"/>
      <c r="C47" s="250"/>
      <c r="D47" s="368" t="s">
        <v>620</v>
      </c>
      <c r="E47" s="368"/>
      <c r="F47" s="368"/>
      <c r="G47" s="368"/>
      <c r="H47" s="368"/>
      <c r="I47" s="368"/>
      <c r="J47" s="368"/>
      <c r="K47" s="246"/>
    </row>
    <row r="48" spans="2:11" s="1" customFormat="1" ht="15" customHeight="1">
      <c r="B48" s="249"/>
      <c r="C48" s="250"/>
      <c r="D48" s="250"/>
      <c r="E48" s="368" t="s">
        <v>621</v>
      </c>
      <c r="F48" s="368"/>
      <c r="G48" s="368"/>
      <c r="H48" s="368"/>
      <c r="I48" s="368"/>
      <c r="J48" s="368"/>
      <c r="K48" s="246"/>
    </row>
    <row r="49" spans="2:11" s="1" customFormat="1" ht="15" customHeight="1">
      <c r="B49" s="249"/>
      <c r="C49" s="250"/>
      <c r="D49" s="250"/>
      <c r="E49" s="368" t="s">
        <v>622</v>
      </c>
      <c r="F49" s="368"/>
      <c r="G49" s="368"/>
      <c r="H49" s="368"/>
      <c r="I49" s="368"/>
      <c r="J49" s="368"/>
      <c r="K49" s="246"/>
    </row>
    <row r="50" spans="2:11" s="1" customFormat="1" ht="15" customHeight="1">
      <c r="B50" s="249"/>
      <c r="C50" s="250"/>
      <c r="D50" s="250"/>
      <c r="E50" s="368" t="s">
        <v>623</v>
      </c>
      <c r="F50" s="368"/>
      <c r="G50" s="368"/>
      <c r="H50" s="368"/>
      <c r="I50" s="368"/>
      <c r="J50" s="368"/>
      <c r="K50" s="246"/>
    </row>
    <row r="51" spans="2:11" s="1" customFormat="1" ht="15" customHeight="1">
      <c r="B51" s="249"/>
      <c r="C51" s="250"/>
      <c r="D51" s="368" t="s">
        <v>624</v>
      </c>
      <c r="E51" s="368"/>
      <c r="F51" s="368"/>
      <c r="G51" s="368"/>
      <c r="H51" s="368"/>
      <c r="I51" s="368"/>
      <c r="J51" s="368"/>
      <c r="K51" s="246"/>
    </row>
    <row r="52" spans="2:11" s="1" customFormat="1" ht="25.5" customHeight="1">
      <c r="B52" s="245"/>
      <c r="C52" s="369" t="s">
        <v>625</v>
      </c>
      <c r="D52" s="369"/>
      <c r="E52" s="369"/>
      <c r="F52" s="369"/>
      <c r="G52" s="369"/>
      <c r="H52" s="369"/>
      <c r="I52" s="369"/>
      <c r="J52" s="369"/>
      <c r="K52" s="246"/>
    </row>
    <row r="53" spans="2:11" s="1" customFormat="1" ht="5.25" customHeight="1">
      <c r="B53" s="245"/>
      <c r="C53" s="247"/>
      <c r="D53" s="247"/>
      <c r="E53" s="247"/>
      <c r="F53" s="247"/>
      <c r="G53" s="247"/>
      <c r="H53" s="247"/>
      <c r="I53" s="247"/>
      <c r="J53" s="247"/>
      <c r="K53" s="246"/>
    </row>
    <row r="54" spans="2:11" s="1" customFormat="1" ht="15" customHeight="1">
      <c r="B54" s="245"/>
      <c r="C54" s="368" t="s">
        <v>626</v>
      </c>
      <c r="D54" s="368"/>
      <c r="E54" s="368"/>
      <c r="F54" s="368"/>
      <c r="G54" s="368"/>
      <c r="H54" s="368"/>
      <c r="I54" s="368"/>
      <c r="J54" s="368"/>
      <c r="K54" s="246"/>
    </row>
    <row r="55" spans="2:11" s="1" customFormat="1" ht="15" customHeight="1">
      <c r="B55" s="245"/>
      <c r="C55" s="368" t="s">
        <v>627</v>
      </c>
      <c r="D55" s="368"/>
      <c r="E55" s="368"/>
      <c r="F55" s="368"/>
      <c r="G55" s="368"/>
      <c r="H55" s="368"/>
      <c r="I55" s="368"/>
      <c r="J55" s="368"/>
      <c r="K55" s="246"/>
    </row>
    <row r="56" spans="2:11" s="1" customFormat="1" ht="12.75" customHeight="1">
      <c r="B56" s="245"/>
      <c r="C56" s="248"/>
      <c r="D56" s="248"/>
      <c r="E56" s="248"/>
      <c r="F56" s="248"/>
      <c r="G56" s="248"/>
      <c r="H56" s="248"/>
      <c r="I56" s="248"/>
      <c r="J56" s="248"/>
      <c r="K56" s="246"/>
    </row>
    <row r="57" spans="2:11" s="1" customFormat="1" ht="15" customHeight="1">
      <c r="B57" s="245"/>
      <c r="C57" s="368" t="s">
        <v>628</v>
      </c>
      <c r="D57" s="368"/>
      <c r="E57" s="368"/>
      <c r="F57" s="368"/>
      <c r="G57" s="368"/>
      <c r="H57" s="368"/>
      <c r="I57" s="368"/>
      <c r="J57" s="368"/>
      <c r="K57" s="246"/>
    </row>
    <row r="58" spans="2:11" s="1" customFormat="1" ht="15" customHeight="1">
      <c r="B58" s="245"/>
      <c r="C58" s="250"/>
      <c r="D58" s="368" t="s">
        <v>629</v>
      </c>
      <c r="E58" s="368"/>
      <c r="F58" s="368"/>
      <c r="G58" s="368"/>
      <c r="H58" s="368"/>
      <c r="I58" s="368"/>
      <c r="J58" s="368"/>
      <c r="K58" s="246"/>
    </row>
    <row r="59" spans="2:11" s="1" customFormat="1" ht="15" customHeight="1">
      <c r="B59" s="245"/>
      <c r="C59" s="250"/>
      <c r="D59" s="368" t="s">
        <v>630</v>
      </c>
      <c r="E59" s="368"/>
      <c r="F59" s="368"/>
      <c r="G59" s="368"/>
      <c r="H59" s="368"/>
      <c r="I59" s="368"/>
      <c r="J59" s="368"/>
      <c r="K59" s="246"/>
    </row>
    <row r="60" spans="2:11" s="1" customFormat="1" ht="15" customHeight="1">
      <c r="B60" s="245"/>
      <c r="C60" s="250"/>
      <c r="D60" s="368" t="s">
        <v>631</v>
      </c>
      <c r="E60" s="368"/>
      <c r="F60" s="368"/>
      <c r="G60" s="368"/>
      <c r="H60" s="368"/>
      <c r="I60" s="368"/>
      <c r="J60" s="368"/>
      <c r="K60" s="246"/>
    </row>
    <row r="61" spans="2:11" s="1" customFormat="1" ht="15" customHeight="1">
      <c r="B61" s="245"/>
      <c r="C61" s="250"/>
      <c r="D61" s="368" t="s">
        <v>632</v>
      </c>
      <c r="E61" s="368"/>
      <c r="F61" s="368"/>
      <c r="G61" s="368"/>
      <c r="H61" s="368"/>
      <c r="I61" s="368"/>
      <c r="J61" s="368"/>
      <c r="K61" s="246"/>
    </row>
    <row r="62" spans="2:11" s="1" customFormat="1" ht="15" customHeight="1">
      <c r="B62" s="245"/>
      <c r="C62" s="250"/>
      <c r="D62" s="370" t="s">
        <v>633</v>
      </c>
      <c r="E62" s="370"/>
      <c r="F62" s="370"/>
      <c r="G62" s="370"/>
      <c r="H62" s="370"/>
      <c r="I62" s="370"/>
      <c r="J62" s="370"/>
      <c r="K62" s="246"/>
    </row>
    <row r="63" spans="2:11" s="1" customFormat="1" ht="15" customHeight="1">
      <c r="B63" s="245"/>
      <c r="C63" s="250"/>
      <c r="D63" s="368" t="s">
        <v>634</v>
      </c>
      <c r="E63" s="368"/>
      <c r="F63" s="368"/>
      <c r="G63" s="368"/>
      <c r="H63" s="368"/>
      <c r="I63" s="368"/>
      <c r="J63" s="368"/>
      <c r="K63" s="246"/>
    </row>
    <row r="64" spans="2:11" s="1" customFormat="1" ht="12.75" customHeight="1">
      <c r="B64" s="245"/>
      <c r="C64" s="250"/>
      <c r="D64" s="250"/>
      <c r="E64" s="253"/>
      <c r="F64" s="250"/>
      <c r="G64" s="250"/>
      <c r="H64" s="250"/>
      <c r="I64" s="250"/>
      <c r="J64" s="250"/>
      <c r="K64" s="246"/>
    </row>
    <row r="65" spans="2:11" s="1" customFormat="1" ht="15" customHeight="1">
      <c r="B65" s="245"/>
      <c r="C65" s="250"/>
      <c r="D65" s="368" t="s">
        <v>635</v>
      </c>
      <c r="E65" s="368"/>
      <c r="F65" s="368"/>
      <c r="G65" s="368"/>
      <c r="H65" s="368"/>
      <c r="I65" s="368"/>
      <c r="J65" s="368"/>
      <c r="K65" s="246"/>
    </row>
    <row r="66" spans="2:11" s="1" customFormat="1" ht="15" customHeight="1">
      <c r="B66" s="245"/>
      <c r="C66" s="250"/>
      <c r="D66" s="370" t="s">
        <v>636</v>
      </c>
      <c r="E66" s="370"/>
      <c r="F66" s="370"/>
      <c r="G66" s="370"/>
      <c r="H66" s="370"/>
      <c r="I66" s="370"/>
      <c r="J66" s="370"/>
      <c r="K66" s="246"/>
    </row>
    <row r="67" spans="2:11" s="1" customFormat="1" ht="15" customHeight="1">
      <c r="B67" s="245"/>
      <c r="C67" s="250"/>
      <c r="D67" s="368" t="s">
        <v>637</v>
      </c>
      <c r="E67" s="368"/>
      <c r="F67" s="368"/>
      <c r="G67" s="368"/>
      <c r="H67" s="368"/>
      <c r="I67" s="368"/>
      <c r="J67" s="368"/>
      <c r="K67" s="246"/>
    </row>
    <row r="68" spans="2:11" s="1" customFormat="1" ht="15" customHeight="1">
      <c r="B68" s="245"/>
      <c r="C68" s="250"/>
      <c r="D68" s="368" t="s">
        <v>638</v>
      </c>
      <c r="E68" s="368"/>
      <c r="F68" s="368"/>
      <c r="G68" s="368"/>
      <c r="H68" s="368"/>
      <c r="I68" s="368"/>
      <c r="J68" s="368"/>
      <c r="K68" s="246"/>
    </row>
    <row r="69" spans="2:11" s="1" customFormat="1" ht="15" customHeight="1">
      <c r="B69" s="245"/>
      <c r="C69" s="250"/>
      <c r="D69" s="368" t="s">
        <v>639</v>
      </c>
      <c r="E69" s="368"/>
      <c r="F69" s="368"/>
      <c r="G69" s="368"/>
      <c r="H69" s="368"/>
      <c r="I69" s="368"/>
      <c r="J69" s="368"/>
      <c r="K69" s="246"/>
    </row>
    <row r="70" spans="2:11" s="1" customFormat="1" ht="15" customHeight="1">
      <c r="B70" s="245"/>
      <c r="C70" s="250"/>
      <c r="D70" s="368" t="s">
        <v>640</v>
      </c>
      <c r="E70" s="368"/>
      <c r="F70" s="368"/>
      <c r="G70" s="368"/>
      <c r="H70" s="368"/>
      <c r="I70" s="368"/>
      <c r="J70" s="368"/>
      <c r="K70" s="246"/>
    </row>
    <row r="71" spans="2:11" s="1" customFormat="1" ht="12.75" customHeight="1">
      <c r="B71" s="254"/>
      <c r="C71" s="255"/>
      <c r="D71" s="255"/>
      <c r="E71" s="255"/>
      <c r="F71" s="255"/>
      <c r="G71" s="255"/>
      <c r="H71" s="255"/>
      <c r="I71" s="255"/>
      <c r="J71" s="255"/>
      <c r="K71" s="256"/>
    </row>
    <row r="72" spans="2:11" s="1" customFormat="1" ht="18.75" customHeight="1">
      <c r="B72" s="257"/>
      <c r="C72" s="257"/>
      <c r="D72" s="257"/>
      <c r="E72" s="257"/>
      <c r="F72" s="257"/>
      <c r="G72" s="257"/>
      <c r="H72" s="257"/>
      <c r="I72" s="257"/>
      <c r="J72" s="257"/>
      <c r="K72" s="258"/>
    </row>
    <row r="73" spans="2:11" s="1" customFormat="1" ht="18.75" customHeight="1">
      <c r="B73" s="258"/>
      <c r="C73" s="258"/>
      <c r="D73" s="258"/>
      <c r="E73" s="258"/>
      <c r="F73" s="258"/>
      <c r="G73" s="258"/>
      <c r="H73" s="258"/>
      <c r="I73" s="258"/>
      <c r="J73" s="258"/>
      <c r="K73" s="258"/>
    </row>
    <row r="74" spans="2:11" s="1" customFormat="1" ht="7.5" customHeight="1">
      <c r="B74" s="259"/>
      <c r="C74" s="260"/>
      <c r="D74" s="260"/>
      <c r="E74" s="260"/>
      <c r="F74" s="260"/>
      <c r="G74" s="260"/>
      <c r="H74" s="260"/>
      <c r="I74" s="260"/>
      <c r="J74" s="260"/>
      <c r="K74" s="261"/>
    </row>
    <row r="75" spans="2:11" s="1" customFormat="1" ht="45" customHeight="1">
      <c r="B75" s="262"/>
      <c r="C75" s="363" t="s">
        <v>641</v>
      </c>
      <c r="D75" s="363"/>
      <c r="E75" s="363"/>
      <c r="F75" s="363"/>
      <c r="G75" s="363"/>
      <c r="H75" s="363"/>
      <c r="I75" s="363"/>
      <c r="J75" s="363"/>
      <c r="K75" s="263"/>
    </row>
    <row r="76" spans="2:11" s="1" customFormat="1" ht="17.25" customHeight="1">
      <c r="B76" s="262"/>
      <c r="C76" s="264" t="s">
        <v>642</v>
      </c>
      <c r="D76" s="264"/>
      <c r="E76" s="264"/>
      <c r="F76" s="264" t="s">
        <v>643</v>
      </c>
      <c r="G76" s="265"/>
      <c r="H76" s="264" t="s">
        <v>62</v>
      </c>
      <c r="I76" s="264" t="s">
        <v>65</v>
      </c>
      <c r="J76" s="264" t="s">
        <v>644</v>
      </c>
      <c r="K76" s="263"/>
    </row>
    <row r="77" spans="2:11" s="1" customFormat="1" ht="17.25" customHeight="1">
      <c r="B77" s="262"/>
      <c r="C77" s="266" t="s">
        <v>645</v>
      </c>
      <c r="D77" s="266"/>
      <c r="E77" s="266"/>
      <c r="F77" s="267" t="s">
        <v>646</v>
      </c>
      <c r="G77" s="268"/>
      <c r="H77" s="266"/>
      <c r="I77" s="266"/>
      <c r="J77" s="266" t="s">
        <v>647</v>
      </c>
      <c r="K77" s="263"/>
    </row>
    <row r="78" spans="2:11" s="1" customFormat="1" ht="5.25" customHeight="1">
      <c r="B78" s="262"/>
      <c r="C78" s="269"/>
      <c r="D78" s="269"/>
      <c r="E78" s="269"/>
      <c r="F78" s="269"/>
      <c r="G78" s="270"/>
      <c r="H78" s="269"/>
      <c r="I78" s="269"/>
      <c r="J78" s="269"/>
      <c r="K78" s="263"/>
    </row>
    <row r="79" spans="2:11" s="1" customFormat="1" ht="15" customHeight="1">
      <c r="B79" s="262"/>
      <c r="C79" s="251" t="s">
        <v>61</v>
      </c>
      <c r="D79" s="269"/>
      <c r="E79" s="269"/>
      <c r="F79" s="271" t="s">
        <v>648</v>
      </c>
      <c r="G79" s="270"/>
      <c r="H79" s="251" t="s">
        <v>649</v>
      </c>
      <c r="I79" s="251" t="s">
        <v>650</v>
      </c>
      <c r="J79" s="251">
        <v>20</v>
      </c>
      <c r="K79" s="263"/>
    </row>
    <row r="80" spans="2:11" s="1" customFormat="1" ht="15" customHeight="1">
      <c r="B80" s="262"/>
      <c r="C80" s="251" t="s">
        <v>651</v>
      </c>
      <c r="D80" s="251"/>
      <c r="E80" s="251"/>
      <c r="F80" s="271" t="s">
        <v>648</v>
      </c>
      <c r="G80" s="270"/>
      <c r="H80" s="251" t="s">
        <v>652</v>
      </c>
      <c r="I80" s="251" t="s">
        <v>650</v>
      </c>
      <c r="J80" s="251">
        <v>120</v>
      </c>
      <c r="K80" s="263"/>
    </row>
    <row r="81" spans="2:11" s="1" customFormat="1" ht="15" customHeight="1">
      <c r="B81" s="272"/>
      <c r="C81" s="251" t="s">
        <v>653</v>
      </c>
      <c r="D81" s="251"/>
      <c r="E81" s="251"/>
      <c r="F81" s="271" t="s">
        <v>654</v>
      </c>
      <c r="G81" s="270"/>
      <c r="H81" s="251" t="s">
        <v>655</v>
      </c>
      <c r="I81" s="251" t="s">
        <v>650</v>
      </c>
      <c r="J81" s="251">
        <v>50</v>
      </c>
      <c r="K81" s="263"/>
    </row>
    <row r="82" spans="2:11" s="1" customFormat="1" ht="15" customHeight="1">
      <c r="B82" s="272"/>
      <c r="C82" s="251" t="s">
        <v>656</v>
      </c>
      <c r="D82" s="251"/>
      <c r="E82" s="251"/>
      <c r="F82" s="271" t="s">
        <v>648</v>
      </c>
      <c r="G82" s="270"/>
      <c r="H82" s="251" t="s">
        <v>657</v>
      </c>
      <c r="I82" s="251" t="s">
        <v>658</v>
      </c>
      <c r="J82" s="251"/>
      <c r="K82" s="263"/>
    </row>
    <row r="83" spans="2:11" s="1" customFormat="1" ht="15" customHeight="1">
      <c r="B83" s="272"/>
      <c r="C83" s="273" t="s">
        <v>659</v>
      </c>
      <c r="D83" s="273"/>
      <c r="E83" s="273"/>
      <c r="F83" s="274" t="s">
        <v>654</v>
      </c>
      <c r="G83" s="273"/>
      <c r="H83" s="273" t="s">
        <v>660</v>
      </c>
      <c r="I83" s="273" t="s">
        <v>650</v>
      </c>
      <c r="J83" s="273">
        <v>15</v>
      </c>
      <c r="K83" s="263"/>
    </row>
    <row r="84" spans="2:11" s="1" customFormat="1" ht="15" customHeight="1">
      <c r="B84" s="272"/>
      <c r="C84" s="273" t="s">
        <v>661</v>
      </c>
      <c r="D84" s="273"/>
      <c r="E84" s="273"/>
      <c r="F84" s="274" t="s">
        <v>654</v>
      </c>
      <c r="G84" s="273"/>
      <c r="H84" s="273" t="s">
        <v>662</v>
      </c>
      <c r="I84" s="273" t="s">
        <v>650</v>
      </c>
      <c r="J84" s="273">
        <v>15</v>
      </c>
      <c r="K84" s="263"/>
    </row>
    <row r="85" spans="2:11" s="1" customFormat="1" ht="15" customHeight="1">
      <c r="B85" s="272"/>
      <c r="C85" s="273" t="s">
        <v>663</v>
      </c>
      <c r="D85" s="273"/>
      <c r="E85" s="273"/>
      <c r="F85" s="274" t="s">
        <v>654</v>
      </c>
      <c r="G85" s="273"/>
      <c r="H85" s="273" t="s">
        <v>664</v>
      </c>
      <c r="I85" s="273" t="s">
        <v>650</v>
      </c>
      <c r="J85" s="273">
        <v>20</v>
      </c>
      <c r="K85" s="263"/>
    </row>
    <row r="86" spans="2:11" s="1" customFormat="1" ht="15" customHeight="1">
      <c r="B86" s="272"/>
      <c r="C86" s="273" t="s">
        <v>665</v>
      </c>
      <c r="D86" s="273"/>
      <c r="E86" s="273"/>
      <c r="F86" s="274" t="s">
        <v>654</v>
      </c>
      <c r="G86" s="273"/>
      <c r="H86" s="273" t="s">
        <v>666</v>
      </c>
      <c r="I86" s="273" t="s">
        <v>650</v>
      </c>
      <c r="J86" s="273">
        <v>20</v>
      </c>
      <c r="K86" s="263"/>
    </row>
    <row r="87" spans="2:11" s="1" customFormat="1" ht="15" customHeight="1">
      <c r="B87" s="272"/>
      <c r="C87" s="251" t="s">
        <v>667</v>
      </c>
      <c r="D87" s="251"/>
      <c r="E87" s="251"/>
      <c r="F87" s="271" t="s">
        <v>654</v>
      </c>
      <c r="G87" s="270"/>
      <c r="H87" s="251" t="s">
        <v>668</v>
      </c>
      <c r="I87" s="251" t="s">
        <v>650</v>
      </c>
      <c r="J87" s="251">
        <v>50</v>
      </c>
      <c r="K87" s="263"/>
    </row>
    <row r="88" spans="2:11" s="1" customFormat="1" ht="15" customHeight="1">
      <c r="B88" s="272"/>
      <c r="C88" s="251" t="s">
        <v>669</v>
      </c>
      <c r="D88" s="251"/>
      <c r="E88" s="251"/>
      <c r="F88" s="271" t="s">
        <v>654</v>
      </c>
      <c r="G88" s="270"/>
      <c r="H88" s="251" t="s">
        <v>670</v>
      </c>
      <c r="I88" s="251" t="s">
        <v>650</v>
      </c>
      <c r="J88" s="251">
        <v>20</v>
      </c>
      <c r="K88" s="263"/>
    </row>
    <row r="89" spans="2:11" s="1" customFormat="1" ht="15" customHeight="1">
      <c r="B89" s="272"/>
      <c r="C89" s="251" t="s">
        <v>671</v>
      </c>
      <c r="D89" s="251"/>
      <c r="E89" s="251"/>
      <c r="F89" s="271" t="s">
        <v>654</v>
      </c>
      <c r="G89" s="270"/>
      <c r="H89" s="251" t="s">
        <v>672</v>
      </c>
      <c r="I89" s="251" t="s">
        <v>650</v>
      </c>
      <c r="J89" s="251">
        <v>20</v>
      </c>
      <c r="K89" s="263"/>
    </row>
    <row r="90" spans="2:11" s="1" customFormat="1" ht="15" customHeight="1">
      <c r="B90" s="272"/>
      <c r="C90" s="251" t="s">
        <v>673</v>
      </c>
      <c r="D90" s="251"/>
      <c r="E90" s="251"/>
      <c r="F90" s="271" t="s">
        <v>654</v>
      </c>
      <c r="G90" s="270"/>
      <c r="H90" s="251" t="s">
        <v>674</v>
      </c>
      <c r="I90" s="251" t="s">
        <v>650</v>
      </c>
      <c r="J90" s="251">
        <v>50</v>
      </c>
      <c r="K90" s="263"/>
    </row>
    <row r="91" spans="2:11" s="1" customFormat="1" ht="15" customHeight="1">
      <c r="B91" s="272"/>
      <c r="C91" s="251" t="s">
        <v>675</v>
      </c>
      <c r="D91" s="251"/>
      <c r="E91" s="251"/>
      <c r="F91" s="271" t="s">
        <v>654</v>
      </c>
      <c r="G91" s="270"/>
      <c r="H91" s="251" t="s">
        <v>675</v>
      </c>
      <c r="I91" s="251" t="s">
        <v>650</v>
      </c>
      <c r="J91" s="251">
        <v>50</v>
      </c>
      <c r="K91" s="263"/>
    </row>
    <row r="92" spans="2:11" s="1" customFormat="1" ht="15" customHeight="1">
      <c r="B92" s="272"/>
      <c r="C92" s="251" t="s">
        <v>676</v>
      </c>
      <c r="D92" s="251"/>
      <c r="E92" s="251"/>
      <c r="F92" s="271" t="s">
        <v>654</v>
      </c>
      <c r="G92" s="270"/>
      <c r="H92" s="251" t="s">
        <v>677</v>
      </c>
      <c r="I92" s="251" t="s">
        <v>650</v>
      </c>
      <c r="J92" s="251">
        <v>255</v>
      </c>
      <c r="K92" s="263"/>
    </row>
    <row r="93" spans="2:11" s="1" customFormat="1" ht="15" customHeight="1">
      <c r="B93" s="272"/>
      <c r="C93" s="251" t="s">
        <v>678</v>
      </c>
      <c r="D93" s="251"/>
      <c r="E93" s="251"/>
      <c r="F93" s="271" t="s">
        <v>648</v>
      </c>
      <c r="G93" s="270"/>
      <c r="H93" s="251" t="s">
        <v>679</v>
      </c>
      <c r="I93" s="251" t="s">
        <v>680</v>
      </c>
      <c r="J93" s="251"/>
      <c r="K93" s="263"/>
    </row>
    <row r="94" spans="2:11" s="1" customFormat="1" ht="15" customHeight="1">
      <c r="B94" s="272"/>
      <c r="C94" s="251" t="s">
        <v>681</v>
      </c>
      <c r="D94" s="251"/>
      <c r="E94" s="251"/>
      <c r="F94" s="271" t="s">
        <v>648</v>
      </c>
      <c r="G94" s="270"/>
      <c r="H94" s="251" t="s">
        <v>682</v>
      </c>
      <c r="I94" s="251" t="s">
        <v>683</v>
      </c>
      <c r="J94" s="251"/>
      <c r="K94" s="263"/>
    </row>
    <row r="95" spans="2:11" s="1" customFormat="1" ht="15" customHeight="1">
      <c r="B95" s="272"/>
      <c r="C95" s="251" t="s">
        <v>684</v>
      </c>
      <c r="D95" s="251"/>
      <c r="E95" s="251"/>
      <c r="F95" s="271" t="s">
        <v>648</v>
      </c>
      <c r="G95" s="270"/>
      <c r="H95" s="251" t="s">
        <v>684</v>
      </c>
      <c r="I95" s="251" t="s">
        <v>683</v>
      </c>
      <c r="J95" s="251"/>
      <c r="K95" s="263"/>
    </row>
    <row r="96" spans="2:11" s="1" customFormat="1" ht="15" customHeight="1">
      <c r="B96" s="272"/>
      <c r="C96" s="251" t="s">
        <v>46</v>
      </c>
      <c r="D96" s="251"/>
      <c r="E96" s="251"/>
      <c r="F96" s="271" t="s">
        <v>648</v>
      </c>
      <c r="G96" s="270"/>
      <c r="H96" s="251" t="s">
        <v>685</v>
      </c>
      <c r="I96" s="251" t="s">
        <v>683</v>
      </c>
      <c r="J96" s="251"/>
      <c r="K96" s="263"/>
    </row>
    <row r="97" spans="2:11" s="1" customFormat="1" ht="15" customHeight="1">
      <c r="B97" s="272"/>
      <c r="C97" s="251" t="s">
        <v>56</v>
      </c>
      <c r="D97" s="251"/>
      <c r="E97" s="251"/>
      <c r="F97" s="271" t="s">
        <v>648</v>
      </c>
      <c r="G97" s="270"/>
      <c r="H97" s="251" t="s">
        <v>686</v>
      </c>
      <c r="I97" s="251" t="s">
        <v>683</v>
      </c>
      <c r="J97" s="251"/>
      <c r="K97" s="263"/>
    </row>
    <row r="98" spans="2:11" s="1" customFormat="1" ht="15" customHeight="1">
      <c r="B98" s="275"/>
      <c r="C98" s="276"/>
      <c r="D98" s="276"/>
      <c r="E98" s="276"/>
      <c r="F98" s="276"/>
      <c r="G98" s="276"/>
      <c r="H98" s="276"/>
      <c r="I98" s="276"/>
      <c r="J98" s="276"/>
      <c r="K98" s="277"/>
    </row>
    <row r="99" spans="2:11" s="1" customFormat="1" ht="18.75" customHeight="1">
      <c r="B99" s="278"/>
      <c r="C99" s="279"/>
      <c r="D99" s="279"/>
      <c r="E99" s="279"/>
      <c r="F99" s="279"/>
      <c r="G99" s="279"/>
      <c r="H99" s="279"/>
      <c r="I99" s="279"/>
      <c r="J99" s="279"/>
      <c r="K99" s="278"/>
    </row>
    <row r="100" spans="2:11" s="1" customFormat="1" ht="18.75" customHeight="1">
      <c r="B100" s="258"/>
      <c r="C100" s="258"/>
      <c r="D100" s="258"/>
      <c r="E100" s="258"/>
      <c r="F100" s="258"/>
      <c r="G100" s="258"/>
      <c r="H100" s="258"/>
      <c r="I100" s="258"/>
      <c r="J100" s="258"/>
      <c r="K100" s="258"/>
    </row>
    <row r="101" spans="2:11" s="1" customFormat="1" ht="7.5" customHeight="1">
      <c r="B101" s="259"/>
      <c r="C101" s="260"/>
      <c r="D101" s="260"/>
      <c r="E101" s="260"/>
      <c r="F101" s="260"/>
      <c r="G101" s="260"/>
      <c r="H101" s="260"/>
      <c r="I101" s="260"/>
      <c r="J101" s="260"/>
      <c r="K101" s="261"/>
    </row>
    <row r="102" spans="2:11" s="1" customFormat="1" ht="45" customHeight="1">
      <c r="B102" s="262"/>
      <c r="C102" s="363" t="s">
        <v>687</v>
      </c>
      <c r="D102" s="363"/>
      <c r="E102" s="363"/>
      <c r="F102" s="363"/>
      <c r="G102" s="363"/>
      <c r="H102" s="363"/>
      <c r="I102" s="363"/>
      <c r="J102" s="363"/>
      <c r="K102" s="263"/>
    </row>
    <row r="103" spans="2:11" s="1" customFormat="1" ht="17.25" customHeight="1">
      <c r="B103" s="262"/>
      <c r="C103" s="264" t="s">
        <v>642</v>
      </c>
      <c r="D103" s="264"/>
      <c r="E103" s="264"/>
      <c r="F103" s="264" t="s">
        <v>643</v>
      </c>
      <c r="G103" s="265"/>
      <c r="H103" s="264" t="s">
        <v>62</v>
      </c>
      <c r="I103" s="264" t="s">
        <v>65</v>
      </c>
      <c r="J103" s="264" t="s">
        <v>644</v>
      </c>
      <c r="K103" s="263"/>
    </row>
    <row r="104" spans="2:11" s="1" customFormat="1" ht="17.25" customHeight="1">
      <c r="B104" s="262"/>
      <c r="C104" s="266" t="s">
        <v>645</v>
      </c>
      <c r="D104" s="266"/>
      <c r="E104" s="266"/>
      <c r="F104" s="267" t="s">
        <v>646</v>
      </c>
      <c r="G104" s="268"/>
      <c r="H104" s="266"/>
      <c r="I104" s="266"/>
      <c r="J104" s="266" t="s">
        <v>647</v>
      </c>
      <c r="K104" s="263"/>
    </row>
    <row r="105" spans="2:11" s="1" customFormat="1" ht="5.25" customHeight="1">
      <c r="B105" s="262"/>
      <c r="C105" s="264"/>
      <c r="D105" s="264"/>
      <c r="E105" s="264"/>
      <c r="F105" s="264"/>
      <c r="G105" s="280"/>
      <c r="H105" s="264"/>
      <c r="I105" s="264"/>
      <c r="J105" s="264"/>
      <c r="K105" s="263"/>
    </row>
    <row r="106" spans="2:11" s="1" customFormat="1" ht="15" customHeight="1">
      <c r="B106" s="262"/>
      <c r="C106" s="251" t="s">
        <v>61</v>
      </c>
      <c r="D106" s="269"/>
      <c r="E106" s="269"/>
      <c r="F106" s="271" t="s">
        <v>648</v>
      </c>
      <c r="G106" s="280"/>
      <c r="H106" s="251" t="s">
        <v>688</v>
      </c>
      <c r="I106" s="251" t="s">
        <v>650</v>
      </c>
      <c r="J106" s="251">
        <v>20</v>
      </c>
      <c r="K106" s="263"/>
    </row>
    <row r="107" spans="2:11" s="1" customFormat="1" ht="15" customHeight="1">
      <c r="B107" s="262"/>
      <c r="C107" s="251" t="s">
        <v>651</v>
      </c>
      <c r="D107" s="251"/>
      <c r="E107" s="251"/>
      <c r="F107" s="271" t="s">
        <v>648</v>
      </c>
      <c r="G107" s="251"/>
      <c r="H107" s="251" t="s">
        <v>688</v>
      </c>
      <c r="I107" s="251" t="s">
        <v>650</v>
      </c>
      <c r="J107" s="251">
        <v>120</v>
      </c>
      <c r="K107" s="263"/>
    </row>
    <row r="108" spans="2:11" s="1" customFormat="1" ht="15" customHeight="1">
      <c r="B108" s="272"/>
      <c r="C108" s="251" t="s">
        <v>653</v>
      </c>
      <c r="D108" s="251"/>
      <c r="E108" s="251"/>
      <c r="F108" s="271" t="s">
        <v>654</v>
      </c>
      <c r="G108" s="251"/>
      <c r="H108" s="251" t="s">
        <v>688</v>
      </c>
      <c r="I108" s="251" t="s">
        <v>650</v>
      </c>
      <c r="J108" s="251">
        <v>50</v>
      </c>
      <c r="K108" s="263"/>
    </row>
    <row r="109" spans="2:11" s="1" customFormat="1" ht="15" customHeight="1">
      <c r="B109" s="272"/>
      <c r="C109" s="251" t="s">
        <v>656</v>
      </c>
      <c r="D109" s="251"/>
      <c r="E109" s="251"/>
      <c r="F109" s="271" t="s">
        <v>648</v>
      </c>
      <c r="G109" s="251"/>
      <c r="H109" s="251" t="s">
        <v>688</v>
      </c>
      <c r="I109" s="251" t="s">
        <v>658</v>
      </c>
      <c r="J109" s="251"/>
      <c r="K109" s="263"/>
    </row>
    <row r="110" spans="2:11" s="1" customFormat="1" ht="15" customHeight="1">
      <c r="B110" s="272"/>
      <c r="C110" s="251" t="s">
        <v>667</v>
      </c>
      <c r="D110" s="251"/>
      <c r="E110" s="251"/>
      <c r="F110" s="271" t="s">
        <v>654</v>
      </c>
      <c r="G110" s="251"/>
      <c r="H110" s="251" t="s">
        <v>688</v>
      </c>
      <c r="I110" s="251" t="s">
        <v>650</v>
      </c>
      <c r="J110" s="251">
        <v>50</v>
      </c>
      <c r="K110" s="263"/>
    </row>
    <row r="111" spans="2:11" s="1" customFormat="1" ht="15" customHeight="1">
      <c r="B111" s="272"/>
      <c r="C111" s="251" t="s">
        <v>675</v>
      </c>
      <c r="D111" s="251"/>
      <c r="E111" s="251"/>
      <c r="F111" s="271" t="s">
        <v>654</v>
      </c>
      <c r="G111" s="251"/>
      <c r="H111" s="251" t="s">
        <v>688</v>
      </c>
      <c r="I111" s="251" t="s">
        <v>650</v>
      </c>
      <c r="J111" s="251">
        <v>50</v>
      </c>
      <c r="K111" s="263"/>
    </row>
    <row r="112" spans="2:11" s="1" customFormat="1" ht="15" customHeight="1">
      <c r="B112" s="272"/>
      <c r="C112" s="251" t="s">
        <v>673</v>
      </c>
      <c r="D112" s="251"/>
      <c r="E112" s="251"/>
      <c r="F112" s="271" t="s">
        <v>654</v>
      </c>
      <c r="G112" s="251"/>
      <c r="H112" s="251" t="s">
        <v>688</v>
      </c>
      <c r="I112" s="251" t="s">
        <v>650</v>
      </c>
      <c r="J112" s="251">
        <v>50</v>
      </c>
      <c r="K112" s="263"/>
    </row>
    <row r="113" spans="2:11" s="1" customFormat="1" ht="15" customHeight="1">
      <c r="B113" s="272"/>
      <c r="C113" s="251" t="s">
        <v>61</v>
      </c>
      <c r="D113" s="251"/>
      <c r="E113" s="251"/>
      <c r="F113" s="271" t="s">
        <v>648</v>
      </c>
      <c r="G113" s="251"/>
      <c r="H113" s="251" t="s">
        <v>689</v>
      </c>
      <c r="I113" s="251" t="s">
        <v>650</v>
      </c>
      <c r="J113" s="251">
        <v>20</v>
      </c>
      <c r="K113" s="263"/>
    </row>
    <row r="114" spans="2:11" s="1" customFormat="1" ht="15" customHeight="1">
      <c r="B114" s="272"/>
      <c r="C114" s="251" t="s">
        <v>690</v>
      </c>
      <c r="D114" s="251"/>
      <c r="E114" s="251"/>
      <c r="F114" s="271" t="s">
        <v>648</v>
      </c>
      <c r="G114" s="251"/>
      <c r="H114" s="251" t="s">
        <v>691</v>
      </c>
      <c r="I114" s="251" t="s">
        <v>650</v>
      </c>
      <c r="J114" s="251">
        <v>120</v>
      </c>
      <c r="K114" s="263"/>
    </row>
    <row r="115" spans="2:11" s="1" customFormat="1" ht="15" customHeight="1">
      <c r="B115" s="272"/>
      <c r="C115" s="251" t="s">
        <v>46</v>
      </c>
      <c r="D115" s="251"/>
      <c r="E115" s="251"/>
      <c r="F115" s="271" t="s">
        <v>648</v>
      </c>
      <c r="G115" s="251"/>
      <c r="H115" s="251" t="s">
        <v>692</v>
      </c>
      <c r="I115" s="251" t="s">
        <v>683</v>
      </c>
      <c r="J115" s="251"/>
      <c r="K115" s="263"/>
    </row>
    <row r="116" spans="2:11" s="1" customFormat="1" ht="15" customHeight="1">
      <c r="B116" s="272"/>
      <c r="C116" s="251" t="s">
        <v>56</v>
      </c>
      <c r="D116" s="251"/>
      <c r="E116" s="251"/>
      <c r="F116" s="271" t="s">
        <v>648</v>
      </c>
      <c r="G116" s="251"/>
      <c r="H116" s="251" t="s">
        <v>693</v>
      </c>
      <c r="I116" s="251" t="s">
        <v>683</v>
      </c>
      <c r="J116" s="251"/>
      <c r="K116" s="263"/>
    </row>
    <row r="117" spans="2:11" s="1" customFormat="1" ht="15" customHeight="1">
      <c r="B117" s="272"/>
      <c r="C117" s="251" t="s">
        <v>65</v>
      </c>
      <c r="D117" s="251"/>
      <c r="E117" s="251"/>
      <c r="F117" s="271" t="s">
        <v>648</v>
      </c>
      <c r="G117" s="251"/>
      <c r="H117" s="251" t="s">
        <v>694</v>
      </c>
      <c r="I117" s="251" t="s">
        <v>695</v>
      </c>
      <c r="J117" s="251"/>
      <c r="K117" s="263"/>
    </row>
    <row r="118" spans="2:11" s="1" customFormat="1" ht="15" customHeight="1">
      <c r="B118" s="275"/>
      <c r="C118" s="281"/>
      <c r="D118" s="281"/>
      <c r="E118" s="281"/>
      <c r="F118" s="281"/>
      <c r="G118" s="281"/>
      <c r="H118" s="281"/>
      <c r="I118" s="281"/>
      <c r="J118" s="281"/>
      <c r="K118" s="277"/>
    </row>
    <row r="119" spans="2:11" s="1" customFormat="1" ht="18.75" customHeight="1">
      <c r="B119" s="282"/>
      <c r="C119" s="248"/>
      <c r="D119" s="248"/>
      <c r="E119" s="248"/>
      <c r="F119" s="283"/>
      <c r="G119" s="248"/>
      <c r="H119" s="248"/>
      <c r="I119" s="248"/>
      <c r="J119" s="248"/>
      <c r="K119" s="282"/>
    </row>
    <row r="120" spans="2:11" s="1" customFormat="1" ht="18.75" customHeight="1">
      <c r="B120" s="258"/>
      <c r="C120" s="258"/>
      <c r="D120" s="258"/>
      <c r="E120" s="258"/>
      <c r="F120" s="258"/>
      <c r="G120" s="258"/>
      <c r="H120" s="258"/>
      <c r="I120" s="258"/>
      <c r="J120" s="258"/>
      <c r="K120" s="258"/>
    </row>
    <row r="121" spans="2:11" s="1" customFormat="1" ht="7.5" customHeight="1">
      <c r="B121" s="284"/>
      <c r="C121" s="285"/>
      <c r="D121" s="285"/>
      <c r="E121" s="285"/>
      <c r="F121" s="285"/>
      <c r="G121" s="285"/>
      <c r="H121" s="285"/>
      <c r="I121" s="285"/>
      <c r="J121" s="285"/>
      <c r="K121" s="286"/>
    </row>
    <row r="122" spans="2:11" s="1" customFormat="1" ht="45" customHeight="1">
      <c r="B122" s="287"/>
      <c r="C122" s="364" t="s">
        <v>696</v>
      </c>
      <c r="D122" s="364"/>
      <c r="E122" s="364"/>
      <c r="F122" s="364"/>
      <c r="G122" s="364"/>
      <c r="H122" s="364"/>
      <c r="I122" s="364"/>
      <c r="J122" s="364"/>
      <c r="K122" s="288"/>
    </row>
    <row r="123" spans="2:11" s="1" customFormat="1" ht="17.25" customHeight="1">
      <c r="B123" s="289"/>
      <c r="C123" s="264" t="s">
        <v>642</v>
      </c>
      <c r="D123" s="264"/>
      <c r="E123" s="264"/>
      <c r="F123" s="264" t="s">
        <v>643</v>
      </c>
      <c r="G123" s="265"/>
      <c r="H123" s="264" t="s">
        <v>62</v>
      </c>
      <c r="I123" s="264" t="s">
        <v>65</v>
      </c>
      <c r="J123" s="264" t="s">
        <v>644</v>
      </c>
      <c r="K123" s="290"/>
    </row>
    <row r="124" spans="2:11" s="1" customFormat="1" ht="17.25" customHeight="1">
      <c r="B124" s="289"/>
      <c r="C124" s="266" t="s">
        <v>645</v>
      </c>
      <c r="D124" s="266"/>
      <c r="E124" s="266"/>
      <c r="F124" s="267" t="s">
        <v>646</v>
      </c>
      <c r="G124" s="268"/>
      <c r="H124" s="266"/>
      <c r="I124" s="266"/>
      <c r="J124" s="266" t="s">
        <v>647</v>
      </c>
      <c r="K124" s="290"/>
    </row>
    <row r="125" spans="2:11" s="1" customFormat="1" ht="5.25" customHeight="1">
      <c r="B125" s="291"/>
      <c r="C125" s="269"/>
      <c r="D125" s="269"/>
      <c r="E125" s="269"/>
      <c r="F125" s="269"/>
      <c r="G125" s="251"/>
      <c r="H125" s="269"/>
      <c r="I125" s="269"/>
      <c r="J125" s="269"/>
      <c r="K125" s="292"/>
    </row>
    <row r="126" spans="2:11" s="1" customFormat="1" ht="15" customHeight="1">
      <c r="B126" s="291"/>
      <c r="C126" s="251" t="s">
        <v>651</v>
      </c>
      <c r="D126" s="269"/>
      <c r="E126" s="269"/>
      <c r="F126" s="271" t="s">
        <v>648</v>
      </c>
      <c r="G126" s="251"/>
      <c r="H126" s="251" t="s">
        <v>688</v>
      </c>
      <c r="I126" s="251" t="s">
        <v>650</v>
      </c>
      <c r="J126" s="251">
        <v>120</v>
      </c>
      <c r="K126" s="293"/>
    </row>
    <row r="127" spans="2:11" s="1" customFormat="1" ht="15" customHeight="1">
      <c r="B127" s="291"/>
      <c r="C127" s="251" t="s">
        <v>697</v>
      </c>
      <c r="D127" s="251"/>
      <c r="E127" s="251"/>
      <c r="F127" s="271" t="s">
        <v>648</v>
      </c>
      <c r="G127" s="251"/>
      <c r="H127" s="251" t="s">
        <v>698</v>
      </c>
      <c r="I127" s="251" t="s">
        <v>650</v>
      </c>
      <c r="J127" s="251" t="s">
        <v>699</v>
      </c>
      <c r="K127" s="293"/>
    </row>
    <row r="128" spans="2:11" s="1" customFormat="1" ht="15" customHeight="1">
      <c r="B128" s="291"/>
      <c r="C128" s="251" t="s">
        <v>596</v>
      </c>
      <c r="D128" s="251"/>
      <c r="E128" s="251"/>
      <c r="F128" s="271" t="s">
        <v>648</v>
      </c>
      <c r="G128" s="251"/>
      <c r="H128" s="251" t="s">
        <v>700</v>
      </c>
      <c r="I128" s="251" t="s">
        <v>650</v>
      </c>
      <c r="J128" s="251" t="s">
        <v>699</v>
      </c>
      <c r="K128" s="293"/>
    </row>
    <row r="129" spans="2:11" s="1" customFormat="1" ht="15" customHeight="1">
      <c r="B129" s="291"/>
      <c r="C129" s="251" t="s">
        <v>659</v>
      </c>
      <c r="D129" s="251"/>
      <c r="E129" s="251"/>
      <c r="F129" s="271" t="s">
        <v>654</v>
      </c>
      <c r="G129" s="251"/>
      <c r="H129" s="251" t="s">
        <v>660</v>
      </c>
      <c r="I129" s="251" t="s">
        <v>650</v>
      </c>
      <c r="J129" s="251">
        <v>15</v>
      </c>
      <c r="K129" s="293"/>
    </row>
    <row r="130" spans="2:11" s="1" customFormat="1" ht="15" customHeight="1">
      <c r="B130" s="291"/>
      <c r="C130" s="273" t="s">
        <v>661</v>
      </c>
      <c r="D130" s="273"/>
      <c r="E130" s="273"/>
      <c r="F130" s="274" t="s">
        <v>654</v>
      </c>
      <c r="G130" s="273"/>
      <c r="H130" s="273" t="s">
        <v>662</v>
      </c>
      <c r="I130" s="273" t="s">
        <v>650</v>
      </c>
      <c r="J130" s="273">
        <v>15</v>
      </c>
      <c r="K130" s="293"/>
    </row>
    <row r="131" spans="2:11" s="1" customFormat="1" ht="15" customHeight="1">
      <c r="B131" s="291"/>
      <c r="C131" s="273" t="s">
        <v>663</v>
      </c>
      <c r="D131" s="273"/>
      <c r="E131" s="273"/>
      <c r="F131" s="274" t="s">
        <v>654</v>
      </c>
      <c r="G131" s="273"/>
      <c r="H131" s="273" t="s">
        <v>664</v>
      </c>
      <c r="I131" s="273" t="s">
        <v>650</v>
      </c>
      <c r="J131" s="273">
        <v>20</v>
      </c>
      <c r="K131" s="293"/>
    </row>
    <row r="132" spans="2:11" s="1" customFormat="1" ht="15" customHeight="1">
      <c r="B132" s="291"/>
      <c r="C132" s="273" t="s">
        <v>665</v>
      </c>
      <c r="D132" s="273"/>
      <c r="E132" s="273"/>
      <c r="F132" s="274" t="s">
        <v>654</v>
      </c>
      <c r="G132" s="273"/>
      <c r="H132" s="273" t="s">
        <v>666</v>
      </c>
      <c r="I132" s="273" t="s">
        <v>650</v>
      </c>
      <c r="J132" s="273">
        <v>20</v>
      </c>
      <c r="K132" s="293"/>
    </row>
    <row r="133" spans="2:11" s="1" customFormat="1" ht="15" customHeight="1">
      <c r="B133" s="291"/>
      <c r="C133" s="251" t="s">
        <v>653</v>
      </c>
      <c r="D133" s="251"/>
      <c r="E133" s="251"/>
      <c r="F133" s="271" t="s">
        <v>654</v>
      </c>
      <c r="G133" s="251"/>
      <c r="H133" s="251" t="s">
        <v>688</v>
      </c>
      <c r="I133" s="251" t="s">
        <v>650</v>
      </c>
      <c r="J133" s="251">
        <v>50</v>
      </c>
      <c r="K133" s="293"/>
    </row>
    <row r="134" spans="2:11" s="1" customFormat="1" ht="15" customHeight="1">
      <c r="B134" s="291"/>
      <c r="C134" s="251" t="s">
        <v>667</v>
      </c>
      <c r="D134" s="251"/>
      <c r="E134" s="251"/>
      <c r="F134" s="271" t="s">
        <v>654</v>
      </c>
      <c r="G134" s="251"/>
      <c r="H134" s="251" t="s">
        <v>688</v>
      </c>
      <c r="I134" s="251" t="s">
        <v>650</v>
      </c>
      <c r="J134" s="251">
        <v>50</v>
      </c>
      <c r="K134" s="293"/>
    </row>
    <row r="135" spans="2:11" s="1" customFormat="1" ht="15" customHeight="1">
      <c r="B135" s="291"/>
      <c r="C135" s="251" t="s">
        <v>673</v>
      </c>
      <c r="D135" s="251"/>
      <c r="E135" s="251"/>
      <c r="F135" s="271" t="s">
        <v>654</v>
      </c>
      <c r="G135" s="251"/>
      <c r="H135" s="251" t="s">
        <v>688</v>
      </c>
      <c r="I135" s="251" t="s">
        <v>650</v>
      </c>
      <c r="J135" s="251">
        <v>50</v>
      </c>
      <c r="K135" s="293"/>
    </row>
    <row r="136" spans="2:11" s="1" customFormat="1" ht="15" customHeight="1">
      <c r="B136" s="291"/>
      <c r="C136" s="251" t="s">
        <v>675</v>
      </c>
      <c r="D136" s="251"/>
      <c r="E136" s="251"/>
      <c r="F136" s="271" t="s">
        <v>654</v>
      </c>
      <c r="G136" s="251"/>
      <c r="H136" s="251" t="s">
        <v>688</v>
      </c>
      <c r="I136" s="251" t="s">
        <v>650</v>
      </c>
      <c r="J136" s="251">
        <v>50</v>
      </c>
      <c r="K136" s="293"/>
    </row>
    <row r="137" spans="2:11" s="1" customFormat="1" ht="15" customHeight="1">
      <c r="B137" s="291"/>
      <c r="C137" s="251" t="s">
        <v>676</v>
      </c>
      <c r="D137" s="251"/>
      <c r="E137" s="251"/>
      <c r="F137" s="271" t="s">
        <v>654</v>
      </c>
      <c r="G137" s="251"/>
      <c r="H137" s="251" t="s">
        <v>701</v>
      </c>
      <c r="I137" s="251" t="s">
        <v>650</v>
      </c>
      <c r="J137" s="251">
        <v>255</v>
      </c>
      <c r="K137" s="293"/>
    </row>
    <row r="138" spans="2:11" s="1" customFormat="1" ht="15" customHeight="1">
      <c r="B138" s="291"/>
      <c r="C138" s="251" t="s">
        <v>678</v>
      </c>
      <c r="D138" s="251"/>
      <c r="E138" s="251"/>
      <c r="F138" s="271" t="s">
        <v>648</v>
      </c>
      <c r="G138" s="251"/>
      <c r="H138" s="251" t="s">
        <v>702</v>
      </c>
      <c r="I138" s="251" t="s">
        <v>680</v>
      </c>
      <c r="J138" s="251"/>
      <c r="K138" s="293"/>
    </row>
    <row r="139" spans="2:11" s="1" customFormat="1" ht="15" customHeight="1">
      <c r="B139" s="291"/>
      <c r="C139" s="251" t="s">
        <v>681</v>
      </c>
      <c r="D139" s="251"/>
      <c r="E139" s="251"/>
      <c r="F139" s="271" t="s">
        <v>648</v>
      </c>
      <c r="G139" s="251"/>
      <c r="H139" s="251" t="s">
        <v>703</v>
      </c>
      <c r="I139" s="251" t="s">
        <v>683</v>
      </c>
      <c r="J139" s="251"/>
      <c r="K139" s="293"/>
    </row>
    <row r="140" spans="2:11" s="1" customFormat="1" ht="15" customHeight="1">
      <c r="B140" s="291"/>
      <c r="C140" s="251" t="s">
        <v>684</v>
      </c>
      <c r="D140" s="251"/>
      <c r="E140" s="251"/>
      <c r="F140" s="271" t="s">
        <v>648</v>
      </c>
      <c r="G140" s="251"/>
      <c r="H140" s="251" t="s">
        <v>684</v>
      </c>
      <c r="I140" s="251" t="s">
        <v>683</v>
      </c>
      <c r="J140" s="251"/>
      <c r="K140" s="293"/>
    </row>
    <row r="141" spans="2:11" s="1" customFormat="1" ht="15" customHeight="1">
      <c r="B141" s="291"/>
      <c r="C141" s="251" t="s">
        <v>46</v>
      </c>
      <c r="D141" s="251"/>
      <c r="E141" s="251"/>
      <c r="F141" s="271" t="s">
        <v>648</v>
      </c>
      <c r="G141" s="251"/>
      <c r="H141" s="251" t="s">
        <v>704</v>
      </c>
      <c r="I141" s="251" t="s">
        <v>683</v>
      </c>
      <c r="J141" s="251"/>
      <c r="K141" s="293"/>
    </row>
    <row r="142" spans="2:11" s="1" customFormat="1" ht="15" customHeight="1">
      <c r="B142" s="291"/>
      <c r="C142" s="251" t="s">
        <v>705</v>
      </c>
      <c r="D142" s="251"/>
      <c r="E142" s="251"/>
      <c r="F142" s="271" t="s">
        <v>648</v>
      </c>
      <c r="G142" s="251"/>
      <c r="H142" s="251" t="s">
        <v>706</v>
      </c>
      <c r="I142" s="251" t="s">
        <v>683</v>
      </c>
      <c r="J142" s="251"/>
      <c r="K142" s="293"/>
    </row>
    <row r="143" spans="2:11" s="1" customFormat="1" ht="15" customHeight="1">
      <c r="B143" s="294"/>
      <c r="C143" s="295"/>
      <c r="D143" s="295"/>
      <c r="E143" s="295"/>
      <c r="F143" s="295"/>
      <c r="G143" s="295"/>
      <c r="H143" s="295"/>
      <c r="I143" s="295"/>
      <c r="J143" s="295"/>
      <c r="K143" s="296"/>
    </row>
    <row r="144" spans="2:11" s="1" customFormat="1" ht="18.75" customHeight="1">
      <c r="B144" s="248"/>
      <c r="C144" s="248"/>
      <c r="D144" s="248"/>
      <c r="E144" s="248"/>
      <c r="F144" s="283"/>
      <c r="G144" s="248"/>
      <c r="H144" s="248"/>
      <c r="I144" s="248"/>
      <c r="J144" s="248"/>
      <c r="K144" s="248"/>
    </row>
    <row r="145" spans="2:11" s="1" customFormat="1" ht="18.75" customHeight="1">
      <c r="B145" s="258"/>
      <c r="C145" s="258"/>
      <c r="D145" s="258"/>
      <c r="E145" s="258"/>
      <c r="F145" s="258"/>
      <c r="G145" s="258"/>
      <c r="H145" s="258"/>
      <c r="I145" s="258"/>
      <c r="J145" s="258"/>
      <c r="K145" s="258"/>
    </row>
    <row r="146" spans="2:11" s="1" customFormat="1" ht="7.5" customHeight="1">
      <c r="B146" s="259"/>
      <c r="C146" s="260"/>
      <c r="D146" s="260"/>
      <c r="E146" s="260"/>
      <c r="F146" s="260"/>
      <c r="G146" s="260"/>
      <c r="H146" s="260"/>
      <c r="I146" s="260"/>
      <c r="J146" s="260"/>
      <c r="K146" s="261"/>
    </row>
    <row r="147" spans="2:11" s="1" customFormat="1" ht="45" customHeight="1">
      <c r="B147" s="262"/>
      <c r="C147" s="363" t="s">
        <v>707</v>
      </c>
      <c r="D147" s="363"/>
      <c r="E147" s="363"/>
      <c r="F147" s="363"/>
      <c r="G147" s="363"/>
      <c r="H147" s="363"/>
      <c r="I147" s="363"/>
      <c r="J147" s="363"/>
      <c r="K147" s="263"/>
    </row>
    <row r="148" spans="2:11" s="1" customFormat="1" ht="17.25" customHeight="1">
      <c r="B148" s="262"/>
      <c r="C148" s="264" t="s">
        <v>642</v>
      </c>
      <c r="D148" s="264"/>
      <c r="E148" s="264"/>
      <c r="F148" s="264" t="s">
        <v>643</v>
      </c>
      <c r="G148" s="265"/>
      <c r="H148" s="264" t="s">
        <v>62</v>
      </c>
      <c r="I148" s="264" t="s">
        <v>65</v>
      </c>
      <c r="J148" s="264" t="s">
        <v>644</v>
      </c>
      <c r="K148" s="263"/>
    </row>
    <row r="149" spans="2:11" s="1" customFormat="1" ht="17.25" customHeight="1">
      <c r="B149" s="262"/>
      <c r="C149" s="266" t="s">
        <v>645</v>
      </c>
      <c r="D149" s="266"/>
      <c r="E149" s="266"/>
      <c r="F149" s="267" t="s">
        <v>646</v>
      </c>
      <c r="G149" s="268"/>
      <c r="H149" s="266"/>
      <c r="I149" s="266"/>
      <c r="J149" s="266" t="s">
        <v>647</v>
      </c>
      <c r="K149" s="263"/>
    </row>
    <row r="150" spans="2:11" s="1" customFormat="1" ht="5.25" customHeight="1">
      <c r="B150" s="272"/>
      <c r="C150" s="269"/>
      <c r="D150" s="269"/>
      <c r="E150" s="269"/>
      <c r="F150" s="269"/>
      <c r="G150" s="270"/>
      <c r="H150" s="269"/>
      <c r="I150" s="269"/>
      <c r="J150" s="269"/>
      <c r="K150" s="293"/>
    </row>
    <row r="151" spans="2:11" s="1" customFormat="1" ht="15" customHeight="1">
      <c r="B151" s="272"/>
      <c r="C151" s="297" t="s">
        <v>651</v>
      </c>
      <c r="D151" s="251"/>
      <c r="E151" s="251"/>
      <c r="F151" s="298" t="s">
        <v>648</v>
      </c>
      <c r="G151" s="251"/>
      <c r="H151" s="297" t="s">
        <v>688</v>
      </c>
      <c r="I151" s="297" t="s">
        <v>650</v>
      </c>
      <c r="J151" s="297">
        <v>120</v>
      </c>
      <c r="K151" s="293"/>
    </row>
    <row r="152" spans="2:11" s="1" customFormat="1" ht="15" customHeight="1">
      <c r="B152" s="272"/>
      <c r="C152" s="297" t="s">
        <v>697</v>
      </c>
      <c r="D152" s="251"/>
      <c r="E152" s="251"/>
      <c r="F152" s="298" t="s">
        <v>648</v>
      </c>
      <c r="G152" s="251"/>
      <c r="H152" s="297" t="s">
        <v>708</v>
      </c>
      <c r="I152" s="297" t="s">
        <v>650</v>
      </c>
      <c r="J152" s="297" t="s">
        <v>699</v>
      </c>
      <c r="K152" s="293"/>
    </row>
    <row r="153" spans="2:11" s="1" customFormat="1" ht="15" customHeight="1">
      <c r="B153" s="272"/>
      <c r="C153" s="297" t="s">
        <v>596</v>
      </c>
      <c r="D153" s="251"/>
      <c r="E153" s="251"/>
      <c r="F153" s="298" t="s">
        <v>648</v>
      </c>
      <c r="G153" s="251"/>
      <c r="H153" s="297" t="s">
        <v>709</v>
      </c>
      <c r="I153" s="297" t="s">
        <v>650</v>
      </c>
      <c r="J153" s="297" t="s">
        <v>699</v>
      </c>
      <c r="K153" s="293"/>
    </row>
    <row r="154" spans="2:11" s="1" customFormat="1" ht="15" customHeight="1">
      <c r="B154" s="272"/>
      <c r="C154" s="297" t="s">
        <v>653</v>
      </c>
      <c r="D154" s="251"/>
      <c r="E154" s="251"/>
      <c r="F154" s="298" t="s">
        <v>654</v>
      </c>
      <c r="G154" s="251"/>
      <c r="H154" s="297" t="s">
        <v>688</v>
      </c>
      <c r="I154" s="297" t="s">
        <v>650</v>
      </c>
      <c r="J154" s="297">
        <v>50</v>
      </c>
      <c r="K154" s="293"/>
    </row>
    <row r="155" spans="2:11" s="1" customFormat="1" ht="15" customHeight="1">
      <c r="B155" s="272"/>
      <c r="C155" s="297" t="s">
        <v>656</v>
      </c>
      <c r="D155" s="251"/>
      <c r="E155" s="251"/>
      <c r="F155" s="298" t="s">
        <v>648</v>
      </c>
      <c r="G155" s="251"/>
      <c r="H155" s="297" t="s">
        <v>688</v>
      </c>
      <c r="I155" s="297" t="s">
        <v>658</v>
      </c>
      <c r="J155" s="297"/>
      <c r="K155" s="293"/>
    </row>
    <row r="156" spans="2:11" s="1" customFormat="1" ht="15" customHeight="1">
      <c r="B156" s="272"/>
      <c r="C156" s="297" t="s">
        <v>667</v>
      </c>
      <c r="D156" s="251"/>
      <c r="E156" s="251"/>
      <c r="F156" s="298" t="s">
        <v>654</v>
      </c>
      <c r="G156" s="251"/>
      <c r="H156" s="297" t="s">
        <v>688</v>
      </c>
      <c r="I156" s="297" t="s">
        <v>650</v>
      </c>
      <c r="J156" s="297">
        <v>50</v>
      </c>
      <c r="K156" s="293"/>
    </row>
    <row r="157" spans="2:11" s="1" customFormat="1" ht="15" customHeight="1">
      <c r="B157" s="272"/>
      <c r="C157" s="297" t="s">
        <v>675</v>
      </c>
      <c r="D157" s="251"/>
      <c r="E157" s="251"/>
      <c r="F157" s="298" t="s">
        <v>654</v>
      </c>
      <c r="G157" s="251"/>
      <c r="H157" s="297" t="s">
        <v>688</v>
      </c>
      <c r="I157" s="297" t="s">
        <v>650</v>
      </c>
      <c r="J157" s="297">
        <v>50</v>
      </c>
      <c r="K157" s="293"/>
    </row>
    <row r="158" spans="2:11" s="1" customFormat="1" ht="15" customHeight="1">
      <c r="B158" s="272"/>
      <c r="C158" s="297" t="s">
        <v>673</v>
      </c>
      <c r="D158" s="251"/>
      <c r="E158" s="251"/>
      <c r="F158" s="298" t="s">
        <v>654</v>
      </c>
      <c r="G158" s="251"/>
      <c r="H158" s="297" t="s">
        <v>688</v>
      </c>
      <c r="I158" s="297" t="s">
        <v>650</v>
      </c>
      <c r="J158" s="297">
        <v>50</v>
      </c>
      <c r="K158" s="293"/>
    </row>
    <row r="159" spans="2:11" s="1" customFormat="1" ht="15" customHeight="1">
      <c r="B159" s="272"/>
      <c r="C159" s="297" t="s">
        <v>89</v>
      </c>
      <c r="D159" s="251"/>
      <c r="E159" s="251"/>
      <c r="F159" s="298" t="s">
        <v>648</v>
      </c>
      <c r="G159" s="251"/>
      <c r="H159" s="297" t="s">
        <v>710</v>
      </c>
      <c r="I159" s="297" t="s">
        <v>650</v>
      </c>
      <c r="J159" s="297" t="s">
        <v>711</v>
      </c>
      <c r="K159" s="293"/>
    </row>
    <row r="160" spans="2:11" s="1" customFormat="1" ht="15" customHeight="1">
      <c r="B160" s="272"/>
      <c r="C160" s="297" t="s">
        <v>712</v>
      </c>
      <c r="D160" s="251"/>
      <c r="E160" s="251"/>
      <c r="F160" s="298" t="s">
        <v>648</v>
      </c>
      <c r="G160" s="251"/>
      <c r="H160" s="297" t="s">
        <v>713</v>
      </c>
      <c r="I160" s="297" t="s">
        <v>683</v>
      </c>
      <c r="J160" s="297"/>
      <c r="K160" s="293"/>
    </row>
    <row r="161" spans="2:11" s="1" customFormat="1" ht="15" customHeight="1">
      <c r="B161" s="299"/>
      <c r="C161" s="281"/>
      <c r="D161" s="281"/>
      <c r="E161" s="281"/>
      <c r="F161" s="281"/>
      <c r="G161" s="281"/>
      <c r="H161" s="281"/>
      <c r="I161" s="281"/>
      <c r="J161" s="281"/>
      <c r="K161" s="300"/>
    </row>
    <row r="162" spans="2:11" s="1" customFormat="1" ht="18.75" customHeight="1">
      <c r="B162" s="248"/>
      <c r="C162" s="251"/>
      <c r="D162" s="251"/>
      <c r="E162" s="251"/>
      <c r="F162" s="271"/>
      <c r="G162" s="251"/>
      <c r="H162" s="251"/>
      <c r="I162" s="251"/>
      <c r="J162" s="251"/>
      <c r="K162" s="248"/>
    </row>
    <row r="163" spans="2:11" s="1" customFormat="1" ht="18.75" customHeight="1">
      <c r="B163" s="258"/>
      <c r="C163" s="258"/>
      <c r="D163" s="258"/>
      <c r="E163" s="258"/>
      <c r="F163" s="258"/>
      <c r="G163" s="258"/>
      <c r="H163" s="258"/>
      <c r="I163" s="258"/>
      <c r="J163" s="258"/>
      <c r="K163" s="258"/>
    </row>
    <row r="164" spans="2:11" s="1" customFormat="1" ht="7.5" customHeight="1">
      <c r="B164" s="240"/>
      <c r="C164" s="241"/>
      <c r="D164" s="241"/>
      <c r="E164" s="241"/>
      <c r="F164" s="241"/>
      <c r="G164" s="241"/>
      <c r="H164" s="241"/>
      <c r="I164" s="241"/>
      <c r="J164" s="241"/>
      <c r="K164" s="242"/>
    </row>
    <row r="165" spans="2:11" s="1" customFormat="1" ht="45" customHeight="1">
      <c r="B165" s="243"/>
      <c r="C165" s="364" t="s">
        <v>714</v>
      </c>
      <c r="D165" s="364"/>
      <c r="E165" s="364"/>
      <c r="F165" s="364"/>
      <c r="G165" s="364"/>
      <c r="H165" s="364"/>
      <c r="I165" s="364"/>
      <c r="J165" s="364"/>
      <c r="K165" s="244"/>
    </row>
    <row r="166" spans="2:11" s="1" customFormat="1" ht="17.25" customHeight="1">
      <c r="B166" s="243"/>
      <c r="C166" s="264" t="s">
        <v>642</v>
      </c>
      <c r="D166" s="264"/>
      <c r="E166" s="264"/>
      <c r="F166" s="264" t="s">
        <v>643</v>
      </c>
      <c r="G166" s="301"/>
      <c r="H166" s="302" t="s">
        <v>62</v>
      </c>
      <c r="I166" s="302" t="s">
        <v>65</v>
      </c>
      <c r="J166" s="264" t="s">
        <v>644</v>
      </c>
      <c r="K166" s="244"/>
    </row>
    <row r="167" spans="2:11" s="1" customFormat="1" ht="17.25" customHeight="1">
      <c r="B167" s="245"/>
      <c r="C167" s="266" t="s">
        <v>645</v>
      </c>
      <c r="D167" s="266"/>
      <c r="E167" s="266"/>
      <c r="F167" s="267" t="s">
        <v>646</v>
      </c>
      <c r="G167" s="303"/>
      <c r="H167" s="304"/>
      <c r="I167" s="304"/>
      <c r="J167" s="266" t="s">
        <v>647</v>
      </c>
      <c r="K167" s="246"/>
    </row>
    <row r="168" spans="2:11" s="1" customFormat="1" ht="5.25" customHeight="1">
      <c r="B168" s="272"/>
      <c r="C168" s="269"/>
      <c r="D168" s="269"/>
      <c r="E168" s="269"/>
      <c r="F168" s="269"/>
      <c r="G168" s="270"/>
      <c r="H168" s="269"/>
      <c r="I168" s="269"/>
      <c r="J168" s="269"/>
      <c r="K168" s="293"/>
    </row>
    <row r="169" spans="2:11" s="1" customFormat="1" ht="15" customHeight="1">
      <c r="B169" s="272"/>
      <c r="C169" s="251" t="s">
        <v>651</v>
      </c>
      <c r="D169" s="251"/>
      <c r="E169" s="251"/>
      <c r="F169" s="271" t="s">
        <v>648</v>
      </c>
      <c r="G169" s="251"/>
      <c r="H169" s="251" t="s">
        <v>688</v>
      </c>
      <c r="I169" s="251" t="s">
        <v>650</v>
      </c>
      <c r="J169" s="251">
        <v>120</v>
      </c>
      <c r="K169" s="293"/>
    </row>
    <row r="170" spans="2:11" s="1" customFormat="1" ht="15" customHeight="1">
      <c r="B170" s="272"/>
      <c r="C170" s="251" t="s">
        <v>697</v>
      </c>
      <c r="D170" s="251"/>
      <c r="E170" s="251"/>
      <c r="F170" s="271" t="s">
        <v>648</v>
      </c>
      <c r="G170" s="251"/>
      <c r="H170" s="251" t="s">
        <v>698</v>
      </c>
      <c r="I170" s="251" t="s">
        <v>650</v>
      </c>
      <c r="J170" s="251" t="s">
        <v>699</v>
      </c>
      <c r="K170" s="293"/>
    </row>
    <row r="171" spans="2:11" s="1" customFormat="1" ht="15" customHeight="1">
      <c r="B171" s="272"/>
      <c r="C171" s="251" t="s">
        <v>596</v>
      </c>
      <c r="D171" s="251"/>
      <c r="E171" s="251"/>
      <c r="F171" s="271" t="s">
        <v>648</v>
      </c>
      <c r="G171" s="251"/>
      <c r="H171" s="251" t="s">
        <v>715</v>
      </c>
      <c r="I171" s="251" t="s">
        <v>650</v>
      </c>
      <c r="J171" s="251" t="s">
        <v>699</v>
      </c>
      <c r="K171" s="293"/>
    </row>
    <row r="172" spans="2:11" s="1" customFormat="1" ht="15" customHeight="1">
      <c r="B172" s="272"/>
      <c r="C172" s="251" t="s">
        <v>653</v>
      </c>
      <c r="D172" s="251"/>
      <c r="E172" s="251"/>
      <c r="F172" s="271" t="s">
        <v>654</v>
      </c>
      <c r="G172" s="251"/>
      <c r="H172" s="251" t="s">
        <v>715</v>
      </c>
      <c r="I172" s="251" t="s">
        <v>650</v>
      </c>
      <c r="J172" s="251">
        <v>50</v>
      </c>
      <c r="K172" s="293"/>
    </row>
    <row r="173" spans="2:11" s="1" customFormat="1" ht="15" customHeight="1">
      <c r="B173" s="272"/>
      <c r="C173" s="251" t="s">
        <v>656</v>
      </c>
      <c r="D173" s="251"/>
      <c r="E173" s="251"/>
      <c r="F173" s="271" t="s">
        <v>648</v>
      </c>
      <c r="G173" s="251"/>
      <c r="H173" s="251" t="s">
        <v>715</v>
      </c>
      <c r="I173" s="251" t="s">
        <v>658</v>
      </c>
      <c r="J173" s="251"/>
      <c r="K173" s="293"/>
    </row>
    <row r="174" spans="2:11" s="1" customFormat="1" ht="15" customHeight="1">
      <c r="B174" s="272"/>
      <c r="C174" s="251" t="s">
        <v>667</v>
      </c>
      <c r="D174" s="251"/>
      <c r="E174" s="251"/>
      <c r="F174" s="271" t="s">
        <v>654</v>
      </c>
      <c r="G174" s="251"/>
      <c r="H174" s="251" t="s">
        <v>715</v>
      </c>
      <c r="I174" s="251" t="s">
        <v>650</v>
      </c>
      <c r="J174" s="251">
        <v>50</v>
      </c>
      <c r="K174" s="293"/>
    </row>
    <row r="175" spans="2:11" s="1" customFormat="1" ht="15" customHeight="1">
      <c r="B175" s="272"/>
      <c r="C175" s="251" t="s">
        <v>675</v>
      </c>
      <c r="D175" s="251"/>
      <c r="E175" s="251"/>
      <c r="F175" s="271" t="s">
        <v>654</v>
      </c>
      <c r="G175" s="251"/>
      <c r="H175" s="251" t="s">
        <v>715</v>
      </c>
      <c r="I175" s="251" t="s">
        <v>650</v>
      </c>
      <c r="J175" s="251">
        <v>50</v>
      </c>
      <c r="K175" s="293"/>
    </row>
    <row r="176" spans="2:11" s="1" customFormat="1" ht="15" customHeight="1">
      <c r="B176" s="272"/>
      <c r="C176" s="251" t="s">
        <v>673</v>
      </c>
      <c r="D176" s="251"/>
      <c r="E176" s="251"/>
      <c r="F176" s="271" t="s">
        <v>654</v>
      </c>
      <c r="G176" s="251"/>
      <c r="H176" s="251" t="s">
        <v>715</v>
      </c>
      <c r="I176" s="251" t="s">
        <v>650</v>
      </c>
      <c r="J176" s="251">
        <v>50</v>
      </c>
      <c r="K176" s="293"/>
    </row>
    <row r="177" spans="2:11" s="1" customFormat="1" ht="15" customHeight="1">
      <c r="B177" s="272"/>
      <c r="C177" s="251" t="s">
        <v>105</v>
      </c>
      <c r="D177" s="251"/>
      <c r="E177" s="251"/>
      <c r="F177" s="271" t="s">
        <v>648</v>
      </c>
      <c r="G177" s="251"/>
      <c r="H177" s="251" t="s">
        <v>716</v>
      </c>
      <c r="I177" s="251" t="s">
        <v>717</v>
      </c>
      <c r="J177" s="251"/>
      <c r="K177" s="293"/>
    </row>
    <row r="178" spans="2:11" s="1" customFormat="1" ht="15" customHeight="1">
      <c r="B178" s="272"/>
      <c r="C178" s="251" t="s">
        <v>65</v>
      </c>
      <c r="D178" s="251"/>
      <c r="E178" s="251"/>
      <c r="F178" s="271" t="s">
        <v>648</v>
      </c>
      <c r="G178" s="251"/>
      <c r="H178" s="251" t="s">
        <v>718</v>
      </c>
      <c r="I178" s="251" t="s">
        <v>719</v>
      </c>
      <c r="J178" s="251">
        <v>1</v>
      </c>
      <c r="K178" s="293"/>
    </row>
    <row r="179" spans="2:11" s="1" customFormat="1" ht="15" customHeight="1">
      <c r="B179" s="272"/>
      <c r="C179" s="251" t="s">
        <v>61</v>
      </c>
      <c r="D179" s="251"/>
      <c r="E179" s="251"/>
      <c r="F179" s="271" t="s">
        <v>648</v>
      </c>
      <c r="G179" s="251"/>
      <c r="H179" s="251" t="s">
        <v>720</v>
      </c>
      <c r="I179" s="251" t="s">
        <v>650</v>
      </c>
      <c r="J179" s="251">
        <v>20</v>
      </c>
      <c r="K179" s="293"/>
    </row>
    <row r="180" spans="2:11" s="1" customFormat="1" ht="15" customHeight="1">
      <c r="B180" s="272"/>
      <c r="C180" s="251" t="s">
        <v>62</v>
      </c>
      <c r="D180" s="251"/>
      <c r="E180" s="251"/>
      <c r="F180" s="271" t="s">
        <v>648</v>
      </c>
      <c r="G180" s="251"/>
      <c r="H180" s="251" t="s">
        <v>721</v>
      </c>
      <c r="I180" s="251" t="s">
        <v>650</v>
      </c>
      <c r="J180" s="251">
        <v>255</v>
      </c>
      <c r="K180" s="293"/>
    </row>
    <row r="181" spans="2:11" s="1" customFormat="1" ht="15" customHeight="1">
      <c r="B181" s="272"/>
      <c r="C181" s="251" t="s">
        <v>106</v>
      </c>
      <c r="D181" s="251"/>
      <c r="E181" s="251"/>
      <c r="F181" s="271" t="s">
        <v>648</v>
      </c>
      <c r="G181" s="251"/>
      <c r="H181" s="251" t="s">
        <v>612</v>
      </c>
      <c r="I181" s="251" t="s">
        <v>650</v>
      </c>
      <c r="J181" s="251">
        <v>10</v>
      </c>
      <c r="K181" s="293"/>
    </row>
    <row r="182" spans="2:11" s="1" customFormat="1" ht="15" customHeight="1">
      <c r="B182" s="272"/>
      <c r="C182" s="251" t="s">
        <v>107</v>
      </c>
      <c r="D182" s="251"/>
      <c r="E182" s="251"/>
      <c r="F182" s="271" t="s">
        <v>648</v>
      </c>
      <c r="G182" s="251"/>
      <c r="H182" s="251" t="s">
        <v>722</v>
      </c>
      <c r="I182" s="251" t="s">
        <v>683</v>
      </c>
      <c r="J182" s="251"/>
      <c r="K182" s="293"/>
    </row>
    <row r="183" spans="2:11" s="1" customFormat="1" ht="15" customHeight="1">
      <c r="B183" s="272"/>
      <c r="C183" s="251" t="s">
        <v>723</v>
      </c>
      <c r="D183" s="251"/>
      <c r="E183" s="251"/>
      <c r="F183" s="271" t="s">
        <v>648</v>
      </c>
      <c r="G183" s="251"/>
      <c r="H183" s="251" t="s">
        <v>724</v>
      </c>
      <c r="I183" s="251" t="s">
        <v>683</v>
      </c>
      <c r="J183" s="251"/>
      <c r="K183" s="293"/>
    </row>
    <row r="184" spans="2:11" s="1" customFormat="1" ht="15" customHeight="1">
      <c r="B184" s="272"/>
      <c r="C184" s="251" t="s">
        <v>712</v>
      </c>
      <c r="D184" s="251"/>
      <c r="E184" s="251"/>
      <c r="F184" s="271" t="s">
        <v>648</v>
      </c>
      <c r="G184" s="251"/>
      <c r="H184" s="251" t="s">
        <v>725</v>
      </c>
      <c r="I184" s="251" t="s">
        <v>683</v>
      </c>
      <c r="J184" s="251"/>
      <c r="K184" s="293"/>
    </row>
    <row r="185" spans="2:11" s="1" customFormat="1" ht="15" customHeight="1">
      <c r="B185" s="272"/>
      <c r="C185" s="251" t="s">
        <v>109</v>
      </c>
      <c r="D185" s="251"/>
      <c r="E185" s="251"/>
      <c r="F185" s="271" t="s">
        <v>654</v>
      </c>
      <c r="G185" s="251"/>
      <c r="H185" s="251" t="s">
        <v>726</v>
      </c>
      <c r="I185" s="251" t="s">
        <v>650</v>
      </c>
      <c r="J185" s="251">
        <v>50</v>
      </c>
      <c r="K185" s="293"/>
    </row>
    <row r="186" spans="2:11" s="1" customFormat="1" ht="15" customHeight="1">
      <c r="B186" s="272"/>
      <c r="C186" s="251" t="s">
        <v>727</v>
      </c>
      <c r="D186" s="251"/>
      <c r="E186" s="251"/>
      <c r="F186" s="271" t="s">
        <v>654</v>
      </c>
      <c r="G186" s="251"/>
      <c r="H186" s="251" t="s">
        <v>728</v>
      </c>
      <c r="I186" s="251" t="s">
        <v>729</v>
      </c>
      <c r="J186" s="251"/>
      <c r="K186" s="293"/>
    </row>
    <row r="187" spans="2:11" s="1" customFormat="1" ht="15" customHeight="1">
      <c r="B187" s="272"/>
      <c r="C187" s="251" t="s">
        <v>730</v>
      </c>
      <c r="D187" s="251"/>
      <c r="E187" s="251"/>
      <c r="F187" s="271" t="s">
        <v>654</v>
      </c>
      <c r="G187" s="251"/>
      <c r="H187" s="251" t="s">
        <v>731</v>
      </c>
      <c r="I187" s="251" t="s">
        <v>729</v>
      </c>
      <c r="J187" s="251"/>
      <c r="K187" s="293"/>
    </row>
    <row r="188" spans="2:11" s="1" customFormat="1" ht="15" customHeight="1">
      <c r="B188" s="272"/>
      <c r="C188" s="251" t="s">
        <v>732</v>
      </c>
      <c r="D188" s="251"/>
      <c r="E188" s="251"/>
      <c r="F188" s="271" t="s">
        <v>654</v>
      </c>
      <c r="G188" s="251"/>
      <c r="H188" s="251" t="s">
        <v>733</v>
      </c>
      <c r="I188" s="251" t="s">
        <v>729</v>
      </c>
      <c r="J188" s="251"/>
      <c r="K188" s="293"/>
    </row>
    <row r="189" spans="2:11" s="1" customFormat="1" ht="15" customHeight="1">
      <c r="B189" s="272"/>
      <c r="C189" s="305" t="s">
        <v>734</v>
      </c>
      <c r="D189" s="251"/>
      <c r="E189" s="251"/>
      <c r="F189" s="271" t="s">
        <v>654</v>
      </c>
      <c r="G189" s="251"/>
      <c r="H189" s="251" t="s">
        <v>735</v>
      </c>
      <c r="I189" s="251" t="s">
        <v>736</v>
      </c>
      <c r="J189" s="306" t="s">
        <v>737</v>
      </c>
      <c r="K189" s="293"/>
    </row>
    <row r="190" spans="2:11" s="1" customFormat="1" ht="15" customHeight="1">
      <c r="B190" s="272"/>
      <c r="C190" s="257" t="s">
        <v>50</v>
      </c>
      <c r="D190" s="251"/>
      <c r="E190" s="251"/>
      <c r="F190" s="271" t="s">
        <v>648</v>
      </c>
      <c r="G190" s="251"/>
      <c r="H190" s="248" t="s">
        <v>738</v>
      </c>
      <c r="I190" s="251" t="s">
        <v>739</v>
      </c>
      <c r="J190" s="251"/>
      <c r="K190" s="293"/>
    </row>
    <row r="191" spans="2:11" s="1" customFormat="1" ht="15" customHeight="1">
      <c r="B191" s="272"/>
      <c r="C191" s="257" t="s">
        <v>740</v>
      </c>
      <c r="D191" s="251"/>
      <c r="E191" s="251"/>
      <c r="F191" s="271" t="s">
        <v>648</v>
      </c>
      <c r="G191" s="251"/>
      <c r="H191" s="251" t="s">
        <v>741</v>
      </c>
      <c r="I191" s="251" t="s">
        <v>683</v>
      </c>
      <c r="J191" s="251"/>
      <c r="K191" s="293"/>
    </row>
    <row r="192" spans="2:11" s="1" customFormat="1" ht="15" customHeight="1">
      <c r="B192" s="272"/>
      <c r="C192" s="257" t="s">
        <v>742</v>
      </c>
      <c r="D192" s="251"/>
      <c r="E192" s="251"/>
      <c r="F192" s="271" t="s">
        <v>648</v>
      </c>
      <c r="G192" s="251"/>
      <c r="H192" s="251" t="s">
        <v>743</v>
      </c>
      <c r="I192" s="251" t="s">
        <v>683</v>
      </c>
      <c r="J192" s="251"/>
      <c r="K192" s="293"/>
    </row>
    <row r="193" spans="2:11" s="1" customFormat="1" ht="15" customHeight="1">
      <c r="B193" s="272"/>
      <c r="C193" s="257" t="s">
        <v>744</v>
      </c>
      <c r="D193" s="251"/>
      <c r="E193" s="251"/>
      <c r="F193" s="271" t="s">
        <v>654</v>
      </c>
      <c r="G193" s="251"/>
      <c r="H193" s="251" t="s">
        <v>745</v>
      </c>
      <c r="I193" s="251" t="s">
        <v>683</v>
      </c>
      <c r="J193" s="251"/>
      <c r="K193" s="293"/>
    </row>
    <row r="194" spans="2:11" s="1" customFormat="1" ht="15" customHeight="1">
      <c r="B194" s="299"/>
      <c r="C194" s="307"/>
      <c r="D194" s="281"/>
      <c r="E194" s="281"/>
      <c r="F194" s="281"/>
      <c r="G194" s="281"/>
      <c r="H194" s="281"/>
      <c r="I194" s="281"/>
      <c r="J194" s="281"/>
      <c r="K194" s="300"/>
    </row>
    <row r="195" spans="2:11" s="1" customFormat="1" ht="18.75" customHeight="1">
      <c r="B195" s="248"/>
      <c r="C195" s="251"/>
      <c r="D195" s="251"/>
      <c r="E195" s="251"/>
      <c r="F195" s="271"/>
      <c r="G195" s="251"/>
      <c r="H195" s="251"/>
      <c r="I195" s="251"/>
      <c r="J195" s="251"/>
      <c r="K195" s="248"/>
    </row>
    <row r="196" spans="2:11" s="1" customFormat="1" ht="18.75" customHeight="1">
      <c r="B196" s="248"/>
      <c r="C196" s="251"/>
      <c r="D196" s="251"/>
      <c r="E196" s="251"/>
      <c r="F196" s="271"/>
      <c r="G196" s="251"/>
      <c r="H196" s="251"/>
      <c r="I196" s="251"/>
      <c r="J196" s="251"/>
      <c r="K196" s="248"/>
    </row>
    <row r="197" spans="2:11" s="1" customFormat="1" ht="18.75" customHeight="1">
      <c r="B197" s="258"/>
      <c r="C197" s="258"/>
      <c r="D197" s="258"/>
      <c r="E197" s="258"/>
      <c r="F197" s="258"/>
      <c r="G197" s="258"/>
      <c r="H197" s="258"/>
      <c r="I197" s="258"/>
      <c r="J197" s="258"/>
      <c r="K197" s="258"/>
    </row>
    <row r="198" spans="2:11" s="1" customFormat="1" ht="13.5">
      <c r="B198" s="240"/>
      <c r="C198" s="241"/>
      <c r="D198" s="241"/>
      <c r="E198" s="241"/>
      <c r="F198" s="241"/>
      <c r="G198" s="241"/>
      <c r="H198" s="241"/>
      <c r="I198" s="241"/>
      <c r="J198" s="241"/>
      <c r="K198" s="242"/>
    </row>
    <row r="199" spans="2:11" s="1" customFormat="1" ht="21">
      <c r="B199" s="243"/>
      <c r="C199" s="364" t="s">
        <v>746</v>
      </c>
      <c r="D199" s="364"/>
      <c r="E199" s="364"/>
      <c r="F199" s="364"/>
      <c r="G199" s="364"/>
      <c r="H199" s="364"/>
      <c r="I199" s="364"/>
      <c r="J199" s="364"/>
      <c r="K199" s="244"/>
    </row>
    <row r="200" spans="2:11" s="1" customFormat="1" ht="25.5" customHeight="1">
      <c r="B200" s="243"/>
      <c r="C200" s="308" t="s">
        <v>747</v>
      </c>
      <c r="D200" s="308"/>
      <c r="E200" s="308"/>
      <c r="F200" s="308" t="s">
        <v>748</v>
      </c>
      <c r="G200" s="309"/>
      <c r="H200" s="365" t="s">
        <v>749</v>
      </c>
      <c r="I200" s="365"/>
      <c r="J200" s="365"/>
      <c r="K200" s="244"/>
    </row>
    <row r="201" spans="2:11" s="1" customFormat="1" ht="5.25" customHeight="1">
      <c r="B201" s="272"/>
      <c r="C201" s="269"/>
      <c r="D201" s="269"/>
      <c r="E201" s="269"/>
      <c r="F201" s="269"/>
      <c r="G201" s="251"/>
      <c r="H201" s="269"/>
      <c r="I201" s="269"/>
      <c r="J201" s="269"/>
      <c r="K201" s="293"/>
    </row>
    <row r="202" spans="2:11" s="1" customFormat="1" ht="15" customHeight="1">
      <c r="B202" s="272"/>
      <c r="C202" s="251" t="s">
        <v>739</v>
      </c>
      <c r="D202" s="251"/>
      <c r="E202" s="251"/>
      <c r="F202" s="271" t="s">
        <v>51</v>
      </c>
      <c r="G202" s="251"/>
      <c r="H202" s="366" t="s">
        <v>750</v>
      </c>
      <c r="I202" s="366"/>
      <c r="J202" s="366"/>
      <c r="K202" s="293"/>
    </row>
    <row r="203" spans="2:11" s="1" customFormat="1" ht="15" customHeight="1">
      <c r="B203" s="272"/>
      <c r="C203" s="278"/>
      <c r="D203" s="251"/>
      <c r="E203" s="251"/>
      <c r="F203" s="271" t="s">
        <v>52</v>
      </c>
      <c r="G203" s="251"/>
      <c r="H203" s="366" t="s">
        <v>751</v>
      </c>
      <c r="I203" s="366"/>
      <c r="J203" s="366"/>
      <c r="K203" s="293"/>
    </row>
    <row r="204" spans="2:11" s="1" customFormat="1" ht="15" customHeight="1">
      <c r="B204" s="272"/>
      <c r="C204" s="278"/>
      <c r="D204" s="251"/>
      <c r="E204" s="251"/>
      <c r="F204" s="271" t="s">
        <v>55</v>
      </c>
      <c r="G204" s="251"/>
      <c r="H204" s="366" t="s">
        <v>752</v>
      </c>
      <c r="I204" s="366"/>
      <c r="J204" s="366"/>
      <c r="K204" s="293"/>
    </row>
    <row r="205" spans="2:11" s="1" customFormat="1" ht="15" customHeight="1">
      <c r="B205" s="272"/>
      <c r="C205" s="251"/>
      <c r="D205" s="251"/>
      <c r="E205" s="251"/>
      <c r="F205" s="271" t="s">
        <v>53</v>
      </c>
      <c r="G205" s="251"/>
      <c r="H205" s="366" t="s">
        <v>753</v>
      </c>
      <c r="I205" s="366"/>
      <c r="J205" s="366"/>
      <c r="K205" s="293"/>
    </row>
    <row r="206" spans="2:11" s="1" customFormat="1" ht="15" customHeight="1">
      <c r="B206" s="272"/>
      <c r="C206" s="251"/>
      <c r="D206" s="251"/>
      <c r="E206" s="251"/>
      <c r="F206" s="271" t="s">
        <v>54</v>
      </c>
      <c r="G206" s="251"/>
      <c r="H206" s="366" t="s">
        <v>754</v>
      </c>
      <c r="I206" s="366"/>
      <c r="J206" s="366"/>
      <c r="K206" s="293"/>
    </row>
    <row r="207" spans="2:11" s="1" customFormat="1" ht="15" customHeight="1">
      <c r="B207" s="272"/>
      <c r="C207" s="251"/>
      <c r="D207" s="251"/>
      <c r="E207" s="251"/>
      <c r="F207" s="271"/>
      <c r="G207" s="251"/>
      <c r="H207" s="251"/>
      <c r="I207" s="251"/>
      <c r="J207" s="251"/>
      <c r="K207" s="293"/>
    </row>
    <row r="208" spans="2:11" s="1" customFormat="1" ht="15" customHeight="1">
      <c r="B208" s="272"/>
      <c r="C208" s="251" t="s">
        <v>695</v>
      </c>
      <c r="D208" s="251"/>
      <c r="E208" s="251"/>
      <c r="F208" s="271" t="s">
        <v>84</v>
      </c>
      <c r="G208" s="251"/>
      <c r="H208" s="366" t="s">
        <v>755</v>
      </c>
      <c r="I208" s="366"/>
      <c r="J208" s="366"/>
      <c r="K208" s="293"/>
    </row>
    <row r="209" spans="2:11" s="1" customFormat="1" ht="15" customHeight="1">
      <c r="B209" s="272"/>
      <c r="C209" s="278"/>
      <c r="D209" s="251"/>
      <c r="E209" s="251"/>
      <c r="F209" s="271" t="s">
        <v>590</v>
      </c>
      <c r="G209" s="251"/>
      <c r="H209" s="366" t="s">
        <v>591</v>
      </c>
      <c r="I209" s="366"/>
      <c r="J209" s="366"/>
      <c r="K209" s="293"/>
    </row>
    <row r="210" spans="2:11" s="1" customFormat="1" ht="15" customHeight="1">
      <c r="B210" s="272"/>
      <c r="C210" s="251"/>
      <c r="D210" s="251"/>
      <c r="E210" s="251"/>
      <c r="F210" s="271" t="s">
        <v>588</v>
      </c>
      <c r="G210" s="251"/>
      <c r="H210" s="366" t="s">
        <v>756</v>
      </c>
      <c r="I210" s="366"/>
      <c r="J210" s="366"/>
      <c r="K210" s="293"/>
    </row>
    <row r="211" spans="2:11" s="1" customFormat="1" ht="15" customHeight="1">
      <c r="B211" s="310"/>
      <c r="C211" s="278"/>
      <c r="D211" s="278"/>
      <c r="E211" s="278"/>
      <c r="F211" s="271" t="s">
        <v>592</v>
      </c>
      <c r="G211" s="257"/>
      <c r="H211" s="367" t="s">
        <v>593</v>
      </c>
      <c r="I211" s="367"/>
      <c r="J211" s="367"/>
      <c r="K211" s="311"/>
    </row>
    <row r="212" spans="2:11" s="1" customFormat="1" ht="15" customHeight="1">
      <c r="B212" s="310"/>
      <c r="C212" s="278"/>
      <c r="D212" s="278"/>
      <c r="E212" s="278"/>
      <c r="F212" s="271" t="s">
        <v>594</v>
      </c>
      <c r="G212" s="257"/>
      <c r="H212" s="367" t="s">
        <v>757</v>
      </c>
      <c r="I212" s="367"/>
      <c r="J212" s="367"/>
      <c r="K212" s="311"/>
    </row>
    <row r="213" spans="2:11" s="1" customFormat="1" ht="15" customHeight="1">
      <c r="B213" s="310"/>
      <c r="C213" s="278"/>
      <c r="D213" s="278"/>
      <c r="E213" s="278"/>
      <c r="F213" s="312"/>
      <c r="G213" s="257"/>
      <c r="H213" s="313"/>
      <c r="I213" s="313"/>
      <c r="J213" s="313"/>
      <c r="K213" s="311"/>
    </row>
    <row r="214" spans="2:11" s="1" customFormat="1" ht="15" customHeight="1">
      <c r="B214" s="310"/>
      <c r="C214" s="251" t="s">
        <v>719</v>
      </c>
      <c r="D214" s="278"/>
      <c r="E214" s="278"/>
      <c r="F214" s="271">
        <v>1</v>
      </c>
      <c r="G214" s="257"/>
      <c r="H214" s="367" t="s">
        <v>758</v>
      </c>
      <c r="I214" s="367"/>
      <c r="J214" s="367"/>
      <c r="K214" s="311"/>
    </row>
    <row r="215" spans="2:11" s="1" customFormat="1" ht="15" customHeight="1">
      <c r="B215" s="310"/>
      <c r="C215" s="278"/>
      <c r="D215" s="278"/>
      <c r="E215" s="278"/>
      <c r="F215" s="271">
        <v>2</v>
      </c>
      <c r="G215" s="257"/>
      <c r="H215" s="367" t="s">
        <v>759</v>
      </c>
      <c r="I215" s="367"/>
      <c r="J215" s="367"/>
      <c r="K215" s="311"/>
    </row>
    <row r="216" spans="2:11" s="1" customFormat="1" ht="15" customHeight="1">
      <c r="B216" s="310"/>
      <c r="C216" s="278"/>
      <c r="D216" s="278"/>
      <c r="E216" s="278"/>
      <c r="F216" s="271">
        <v>3</v>
      </c>
      <c r="G216" s="257"/>
      <c r="H216" s="367" t="s">
        <v>760</v>
      </c>
      <c r="I216" s="367"/>
      <c r="J216" s="367"/>
      <c r="K216" s="311"/>
    </row>
    <row r="217" spans="2:11" s="1" customFormat="1" ht="15" customHeight="1">
      <c r="B217" s="310"/>
      <c r="C217" s="278"/>
      <c r="D217" s="278"/>
      <c r="E217" s="278"/>
      <c r="F217" s="271">
        <v>4</v>
      </c>
      <c r="G217" s="257"/>
      <c r="H217" s="367" t="s">
        <v>761</v>
      </c>
      <c r="I217" s="367"/>
      <c r="J217" s="367"/>
      <c r="K217" s="311"/>
    </row>
    <row r="218" spans="2:11" s="1" customFormat="1" ht="12.75" customHeight="1">
      <c r="B218" s="314"/>
      <c r="C218" s="315"/>
      <c r="D218" s="315"/>
      <c r="E218" s="315"/>
      <c r="F218" s="315"/>
      <c r="G218" s="315"/>
      <c r="H218" s="315"/>
      <c r="I218" s="315"/>
      <c r="J218" s="315"/>
      <c r="K218" s="31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EKS-042-2020 - DSP Bílina...</vt:lpstr>
      <vt:lpstr>Pokyny pro vyplnění</vt:lpstr>
      <vt:lpstr>'EKS-042-2020 - DSP Bílina...'!Názvy_tisku</vt:lpstr>
      <vt:lpstr>'Rekapitulace stavby'!Názvy_tisku</vt:lpstr>
      <vt:lpstr>'EKS-042-2020 - DSP Bílina...'!Oblast_tisku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Jarolím</dc:creator>
  <cp:lastModifiedBy>Dušková Jaroslava Ing.</cp:lastModifiedBy>
  <dcterms:created xsi:type="dcterms:W3CDTF">2020-06-30T07:03:05Z</dcterms:created>
  <dcterms:modified xsi:type="dcterms:W3CDTF">2020-07-01T16:27:28Z</dcterms:modified>
</cp:coreProperties>
</file>