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0\Plavecká hala - opravy zázemí\"/>
    </mc:Choice>
  </mc:AlternateContent>
  <bookViews>
    <workbookView xWindow="0" yWindow="0" windowWidth="28800" windowHeight="11475" activeTab="1"/>
  </bookViews>
  <sheets>
    <sheet name="Rekapitulace zakázky" sheetId="1" r:id="rId1"/>
    <sheet name="13-05-2020 - Plavecká hal..." sheetId="2" r:id="rId2"/>
  </sheets>
  <definedNames>
    <definedName name="_xlnm._FilterDatabase" localSheetId="1" hidden="1">'13-05-2020 - Plavecká hal...'!$C$120:$K$162</definedName>
    <definedName name="_xlnm.Print_Titles" localSheetId="1">'13-05-2020 - Plavecká hal...'!$120:$120</definedName>
    <definedName name="_xlnm.Print_Titles" localSheetId="0">'Rekapitulace zakázky'!$92:$92</definedName>
    <definedName name="_xlnm.Print_Area" localSheetId="1">'13-05-2020 - Plavecká hal...'!$C$82:$J$104,'13-05-2020 - Plavecká hal...'!$C$110:$K$162</definedName>
    <definedName name="_xlnm.Print_Area" localSheetId="0">'Rekapitulace zakázky'!$D$4:$AO$76,'Rekapitulace zakázky'!$C$82:$AQ$96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F117" i="2"/>
  <c r="F115" i="2"/>
  <c r="E113" i="2"/>
  <c r="F89" i="2"/>
  <c r="F87" i="2"/>
  <c r="E85" i="2"/>
  <c r="J22" i="2"/>
  <c r="E22" i="2"/>
  <c r="J118" i="2" s="1"/>
  <c r="J21" i="2"/>
  <c r="J19" i="2"/>
  <c r="E19" i="2"/>
  <c r="J117" i="2" s="1"/>
  <c r="J18" i="2"/>
  <c r="J16" i="2"/>
  <c r="E16" i="2"/>
  <c r="F118" i="2" s="1"/>
  <c r="J15" i="2"/>
  <c r="J10" i="2"/>
  <c r="J87" i="2"/>
  <c r="L90" i="1"/>
  <c r="AM90" i="1"/>
  <c r="AM89" i="1"/>
  <c r="L89" i="1"/>
  <c r="AM87" i="1"/>
  <c r="L87" i="1"/>
  <c r="L85" i="1"/>
  <c r="L84" i="1"/>
  <c r="BK162" i="2"/>
  <c r="BK158" i="2"/>
  <c r="J150" i="2"/>
  <c r="BK146" i="2"/>
  <c r="J143" i="2"/>
  <c r="J142" i="2"/>
  <c r="J139" i="2"/>
  <c r="BK136" i="2"/>
  <c r="BK131" i="2"/>
  <c r="BK130" i="2"/>
  <c r="J127" i="2"/>
  <c r="BK125" i="2"/>
  <c r="J124" i="2"/>
  <c r="BK161" i="2"/>
  <c r="J160" i="2"/>
  <c r="J159" i="2"/>
  <c r="J158" i="2"/>
  <c r="BK157" i="2"/>
  <c r="BK156" i="2"/>
  <c r="BK154" i="2"/>
  <c r="BK151" i="2"/>
  <c r="J149" i="2"/>
  <c r="BK145" i="2"/>
  <c r="BK143" i="2"/>
  <c r="BK142" i="2"/>
  <c r="BK141" i="2"/>
  <c r="BK140" i="2"/>
  <c r="BK139" i="2"/>
  <c r="J138" i="2"/>
  <c r="J126" i="2"/>
  <c r="BK124" i="2"/>
  <c r="BK160" i="2"/>
  <c r="BK159" i="2"/>
  <c r="J156" i="2"/>
  <c r="J154" i="2"/>
  <c r="J153" i="2"/>
  <c r="J152" i="2"/>
  <c r="BK148" i="2"/>
  <c r="J146" i="2"/>
  <c r="J141" i="2"/>
  <c r="J140" i="2"/>
  <c r="J135" i="2"/>
  <c r="J133" i="2"/>
  <c r="BK132" i="2"/>
  <c r="J131" i="2"/>
  <c r="J130" i="2"/>
  <c r="AS94" i="1"/>
  <c r="J162" i="2"/>
  <c r="J161" i="2"/>
  <c r="J157" i="2"/>
  <c r="BK153" i="2"/>
  <c r="BK152" i="2"/>
  <c r="J151" i="2"/>
  <c r="BK150" i="2"/>
  <c r="BK149" i="2"/>
  <c r="J148" i="2"/>
  <c r="J145" i="2"/>
  <c r="BK138" i="2"/>
  <c r="J136" i="2"/>
  <c r="BK135" i="2"/>
  <c r="BK133" i="2"/>
  <c r="J132" i="2"/>
  <c r="BK127" i="2"/>
  <c r="BK126" i="2"/>
  <c r="J125" i="2"/>
  <c r="BK155" i="2" l="1"/>
  <c r="J155" i="2"/>
  <c r="J103" i="2"/>
  <c r="BK123" i="2"/>
  <c r="J123" i="2"/>
  <c r="J96" i="2"/>
  <c r="P123" i="2"/>
  <c r="P122" i="2" s="1"/>
  <c r="BK129" i="2"/>
  <c r="J129" i="2"/>
  <c r="J98" i="2"/>
  <c r="R129" i="2"/>
  <c r="P134" i="2"/>
  <c r="T134" i="2"/>
  <c r="P155" i="2"/>
  <c r="T123" i="2"/>
  <c r="T122" i="2" s="1"/>
  <c r="T129" i="2"/>
  <c r="R134" i="2"/>
  <c r="P137" i="2"/>
  <c r="T137" i="2"/>
  <c r="R144" i="2"/>
  <c r="BK147" i="2"/>
  <c r="J147" i="2" s="1"/>
  <c r="J102" i="2" s="1"/>
  <c r="R147" i="2"/>
  <c r="R155" i="2"/>
  <c r="R123" i="2"/>
  <c r="R122" i="2"/>
  <c r="P129" i="2"/>
  <c r="BK134" i="2"/>
  <c r="J134" i="2" s="1"/>
  <c r="J99" i="2" s="1"/>
  <c r="BK137" i="2"/>
  <c r="J137" i="2"/>
  <c r="J100" i="2" s="1"/>
  <c r="R137" i="2"/>
  <c r="BK144" i="2"/>
  <c r="J144" i="2"/>
  <c r="J101" i="2" s="1"/>
  <c r="P144" i="2"/>
  <c r="T144" i="2"/>
  <c r="P147" i="2"/>
  <c r="T147" i="2"/>
  <c r="T155" i="2"/>
  <c r="F90" i="2"/>
  <c r="J115" i="2"/>
  <c r="BE141" i="2"/>
  <c r="BE145" i="2"/>
  <c r="BE153" i="2"/>
  <c r="BE158" i="2"/>
  <c r="BE159" i="2"/>
  <c r="J90" i="2"/>
  <c r="BE124" i="2"/>
  <c r="BE125" i="2"/>
  <c r="BE136" i="2"/>
  <c r="BE138" i="2"/>
  <c r="BE142" i="2"/>
  <c r="BE143" i="2"/>
  <c r="BE150" i="2"/>
  <c r="BE157" i="2"/>
  <c r="BE160" i="2"/>
  <c r="BE162" i="2"/>
  <c r="J89" i="2"/>
  <c r="BE127" i="2"/>
  <c r="BE130" i="2"/>
  <c r="BE131" i="2"/>
  <c r="BE135" i="2"/>
  <c r="BE146" i="2"/>
  <c r="BE149" i="2"/>
  <c r="BE152" i="2"/>
  <c r="BE161" i="2"/>
  <c r="BE126" i="2"/>
  <c r="BE132" i="2"/>
  <c r="BE133" i="2"/>
  <c r="BE139" i="2"/>
  <c r="BE140" i="2"/>
  <c r="BE148" i="2"/>
  <c r="BE151" i="2"/>
  <c r="BE154" i="2"/>
  <c r="BE156" i="2"/>
  <c r="F33" i="2"/>
  <c r="BB95" i="1"/>
  <c r="BB94" i="1" s="1"/>
  <c r="W31" i="1" s="1"/>
  <c r="F32" i="2"/>
  <c r="BA95" i="1"/>
  <c r="BA94" i="1" s="1"/>
  <c r="AW94" i="1" s="1"/>
  <c r="AK30" i="1" s="1"/>
  <c r="J32" i="2"/>
  <c r="AW95" i="1" s="1"/>
  <c r="F35" i="2"/>
  <c r="BD95" i="1"/>
  <c r="BD94" i="1"/>
  <c r="W33" i="1" s="1"/>
  <c r="F34" i="2"/>
  <c r="BC95" i="1"/>
  <c r="BC94" i="1" s="1"/>
  <c r="W32" i="1" s="1"/>
  <c r="T128" i="2" l="1"/>
  <c r="P128" i="2"/>
  <c r="T121" i="2"/>
  <c r="R128" i="2"/>
  <c r="R121" i="2" s="1"/>
  <c r="P121" i="2"/>
  <c r="AU95" i="1"/>
  <c r="BK122" i="2"/>
  <c r="J122" i="2" s="1"/>
  <c r="J95" i="2" s="1"/>
  <c r="BK128" i="2"/>
  <c r="J128" i="2"/>
  <c r="J97" i="2"/>
  <c r="AY94" i="1"/>
  <c r="W30" i="1"/>
  <c r="AU94" i="1"/>
  <c r="AX94" i="1"/>
  <c r="F31" i="2"/>
  <c r="AZ95" i="1" s="1"/>
  <c r="AZ94" i="1" s="1"/>
  <c r="W29" i="1" s="1"/>
  <c r="J31" i="2"/>
  <c r="AV95" i="1" s="1"/>
  <c r="AT95" i="1" s="1"/>
  <c r="BK121" i="2" l="1"/>
  <c r="J121" i="2"/>
  <c r="AV94" i="1"/>
  <c r="AK29" i="1"/>
  <c r="J28" i="2"/>
  <c r="AG95" i="1"/>
  <c r="AG94" i="1"/>
  <c r="AK26" i="1" s="1"/>
  <c r="AN95" i="1" l="1"/>
  <c r="J37" i="2"/>
  <c r="J94" i="2"/>
  <c r="AK35" i="1"/>
  <c r="AT94" i="1"/>
  <c r="AN94" i="1" l="1"/>
</calcChain>
</file>

<file path=xl/sharedStrings.xml><?xml version="1.0" encoding="utf-8"?>
<sst xmlns="http://schemas.openxmlformats.org/spreadsheetml/2006/main" count="756" uniqueCount="262">
  <si>
    <t>Export Komplet</t>
  </si>
  <si>
    <t/>
  </si>
  <si>
    <t>2.0</t>
  </si>
  <si>
    <t>ZAMOK</t>
  </si>
  <si>
    <t>False</t>
  </si>
  <si>
    <t>{99ae77c3-8d2f-412b-a28e-ee21240b0874}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</si>
  <si>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</si>
  <si>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</si>
  <si>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</si>
  <si>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</si>
  <si>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</si>
  <si>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</si>
  <si>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</si>
  <si>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</si>
  <si>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13-05-2020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</si>
  <si>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</si>
  <si>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</si>
  <si>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Plavecká hala-opravy koupelen</t>
  </si>
  <si>
    <t>KSO:</t>
  </si>
  <si>
    <t>CC-CZ:</t>
  </si>
  <si>
    <t>Místo:</t>
  </si>
  <si>
    <t xml:space="preserve"> </t>
  </si>
  <si>
    <t>Datum:</t>
  </si>
  <si>
    <t>27. 5. 2020</t>
  </si>
  <si>
    <t>Zadavatel:</t>
  </si>
  <si>
    <t>IČ:</t>
  </si>
  <si>
    <t>00266230</t>
  </si>
  <si>
    <t>Mšsto Bílina</t>
  </si>
  <si>
    <t>DIČ:</t>
  </si>
  <si>
    <t>CZ00266230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</si>
  <si>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</si>
  <si>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</si>
  <si>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</si>
  <si>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</si>
  <si>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</si>
  <si>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</si>
  <si>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</si>
  <si>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</si>
  <si>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</si>
  <si>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</si>
  <si>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</si>
  <si>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</si>
  <si>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</si>
  <si>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</si>
  <si>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</si>
  <si>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</si>
  <si>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</si>
  <si>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</si>
  <si>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</si>
  <si>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</si>
  <si>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</si>
  <si>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</si>
  <si>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</si>
  <si>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</si>
  <si>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</si>
  <si>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</si>
  <si>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</si>
  <si>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</si>
  <si>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</si>
  <si>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</si>
  <si>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</si>
  <si>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</si>
  <si>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</si>
  <si>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</si>
  <si>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</si>
  <si>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</si>
  <si>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</si>
  <si>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</si>
  <si>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</si>
  <si>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</si>
  <si>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</si>
  <si>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</si>
  <si>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</si>
  <si>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</si>
  <si>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</si>
  <si>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</si>
  <si>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</si>
  <si>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</si>
  <si>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</si>
  <si>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</si>
  <si>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</si>
  <si>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</si>
  <si>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</si>
  <si>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</si>
  <si>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</si>
  <si>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</si>
  <si>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</si>
  <si>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</si>
  <si>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</si>
  <si>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</si>
  <si>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</si>
  <si>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997 - Přesun sutě</t>
  </si>
  <si>
    <t>PSV - Práce a dodávky PSV</t>
  </si>
  <si>
    <t xml:space="preserve">    763 - Konstrukce suché výstavby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</si>
  <si>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</si>
  <si>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</si>
  <si>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</si>
  <si>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</si>
  <si>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</si>
  <si>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</si>
  <si>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</si>
  <si>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</si>
  <si>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</si>
  <si>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</si>
  <si>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</si>
  <si>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</si>
  <si>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</si>
  <si>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</si>
  <si>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</si>
  <si>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</si>
  <si>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</si>
  <si>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</si>
  <si>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</si>
  <si>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</si>
  <si>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</si>
  <si>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</si>
  <si>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</si>
  <si>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</si>
  <si>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997013111</t>
  </si>
  <si>
    <t>Vnitrostaveništní doprava suti a vybouraných hmot pro budovy v do 6 m s použitím mechanizace</t>
  </si>
  <si>
    <t>t</t>
  </si>
  <si>
    <t>4</t>
  </si>
  <si>
    <t>806043415</t>
  </si>
  <si>
    <t>997013501</t>
  </si>
  <si>
    <t>Odvoz suti a vybouraných hmot na skládku nebo meziskládku do 1 km se složením</t>
  </si>
  <si>
    <t>-697498626</t>
  </si>
  <si>
    <t>3</t>
  </si>
  <si>
    <t>997013509</t>
  </si>
  <si>
    <t>Příplatek k odvozu suti a vybouraných hmot na skládku ZKD 1 km přes 1 km</t>
  </si>
  <si>
    <t>595493488</t>
  </si>
  <si>
    <t>997013812</t>
  </si>
  <si>
    <t>Poplatek za uložení na skládce (skládkovné) stavebního odpadu na bázi sádry kód odpadu 17 08 02</t>
  </si>
  <si>
    <t>-1333095823</t>
  </si>
  <si>
    <t>PSV</t>
  </si>
  <si>
    <t>Práce a dodávky PSV</t>
  </si>
  <si>
    <t>763</t>
  </si>
  <si>
    <t>Konstrukce suché výstavby</t>
  </si>
  <si>
    <t>5</t>
  </si>
  <si>
    <t>763112987</t>
  </si>
  <si>
    <t>Vyspravení SDK příčky, předsazené stěny plochy do 1,5 m2 deska 1xH2 12,5</t>
  </si>
  <si>
    <t>kus</t>
  </si>
  <si>
    <t>16</t>
  </si>
  <si>
    <t>1156811844</t>
  </si>
  <si>
    <t>6</t>
  </si>
  <si>
    <t>763121811</t>
  </si>
  <si>
    <t>Demontáž SDK předsazené/šachtové stěny s jednoduchou nosnou kcí opláštění jednoduché</t>
  </si>
  <si>
    <t>m2</t>
  </si>
  <si>
    <t>-315435265</t>
  </si>
  <si>
    <t>7</t>
  </si>
  <si>
    <t>998763301</t>
  </si>
  <si>
    <t>Přesun hmot tonážní pro sádrokartonové konstrukce v objektech v do 6 m</t>
  </si>
  <si>
    <t>313604287</t>
  </si>
  <si>
    <t>8</t>
  </si>
  <si>
    <t>998763381</t>
  </si>
  <si>
    <t>Příplatek k přesunu hmot tonážní 763 SDK prováděný bez použití mechanizace</t>
  </si>
  <si>
    <t>-309391409</t>
  </si>
  <si>
    <t>767</t>
  </si>
  <si>
    <t>Konstrukce zámečnické</t>
  </si>
  <si>
    <t>9</t>
  </si>
  <si>
    <t>767165111</t>
  </si>
  <si>
    <t>Montáž madla šroubovaného</t>
  </si>
  <si>
    <t>ks</t>
  </si>
  <si>
    <t>99999157</t>
  </si>
  <si>
    <t>10</t>
  </si>
  <si>
    <t>M</t>
  </si>
  <si>
    <t>55147051</t>
  </si>
  <si>
    <t>madlo invalidní rovné nerez 400mm</t>
  </si>
  <si>
    <t>32</t>
  </si>
  <si>
    <t>-959457763</t>
  </si>
  <si>
    <t>771</t>
  </si>
  <si>
    <t>Podlahy z dlaždic</t>
  </si>
  <si>
    <t>11</t>
  </si>
  <si>
    <t>771473810</t>
  </si>
  <si>
    <t>Demontáž soklíků z dlaždic keramických lepených rovných</t>
  </si>
  <si>
    <t>m</t>
  </si>
  <si>
    <t>1814695280</t>
  </si>
  <si>
    <t>12</t>
  </si>
  <si>
    <t>771474113</t>
  </si>
  <si>
    <t>Montáž soklů z dlaždic keramických rovných flexibilní lepidlo v do 120 mm</t>
  </si>
  <si>
    <t>-816704179</t>
  </si>
  <si>
    <t>13</t>
  </si>
  <si>
    <t>59761417</t>
  </si>
  <si>
    <t>sokl s položlábkem-dlažba keramická slinutá hladká do interiéru i exteriéru 200x90mm</t>
  </si>
  <si>
    <t>1303097255</t>
  </si>
  <si>
    <t>14</t>
  </si>
  <si>
    <t>771591115</t>
  </si>
  <si>
    <t>Podlahy spárování silikonem</t>
  </si>
  <si>
    <t>188455680</t>
  </si>
  <si>
    <t>998771101</t>
  </si>
  <si>
    <t>Přesun hmot tonážní pro podlahy z dlaždic v objektech v do 6 m</t>
  </si>
  <si>
    <t>-2147348766</t>
  </si>
  <si>
    <t>998771181</t>
  </si>
  <si>
    <t>Příplatek k přesunu hmot tonážní 771 prováděný bez použití mechanizace</t>
  </si>
  <si>
    <t>-165773761</t>
  </si>
  <si>
    <t>781</t>
  </si>
  <si>
    <t>Dokončovací práce - obklady</t>
  </si>
  <si>
    <t>17</t>
  </si>
  <si>
    <t>781491011</t>
  </si>
  <si>
    <t xml:space="preserve">Montáž zrcadel plochy do 1 m2 </t>
  </si>
  <si>
    <t>121655198</t>
  </si>
  <si>
    <t>18</t>
  </si>
  <si>
    <t>IST.0013491.URS</t>
  </si>
  <si>
    <t>zrcadlo nemontované čiré tl. 5mm, max. rozměr 3210x2250mm</t>
  </si>
  <si>
    <t>-319169563</t>
  </si>
  <si>
    <t>783</t>
  </si>
  <si>
    <t>Dokončovací práce - nátěry</t>
  </si>
  <si>
    <t>19</t>
  </si>
  <si>
    <t>783301303</t>
  </si>
  <si>
    <t>Bezoplachové odrezivění zámečnických konstrukcí-dveře koupelny</t>
  </si>
  <si>
    <t>-119274610</t>
  </si>
  <si>
    <t>20</t>
  </si>
  <si>
    <t>783314203</t>
  </si>
  <si>
    <t>Základní antikorozní jednonásobný syntetický samozákladující nátěr zámečnických konstrukcí</t>
  </si>
  <si>
    <t>-284905387</t>
  </si>
  <si>
    <t>783317101</t>
  </si>
  <si>
    <t>Krycí jednonásobný syntetický standardní nátěr zámečnických konstrukcí</t>
  </si>
  <si>
    <t>-475367129</t>
  </si>
  <si>
    <t>22</t>
  </si>
  <si>
    <t>783352101</t>
  </si>
  <si>
    <t>Tmelení včetně přebroušení zámečnických konstrukcí polyesterovým tmelem</t>
  </si>
  <si>
    <t>-1598939105</t>
  </si>
  <si>
    <t>23</t>
  </si>
  <si>
    <t>783826301</t>
  </si>
  <si>
    <t>Elastický (trvale pružný) akrylátový nátěr omítek</t>
  </si>
  <si>
    <t>726994364</t>
  </si>
  <si>
    <t>24</t>
  </si>
  <si>
    <t>783826399</t>
  </si>
  <si>
    <t>Nátěr stropu sauny ochr.lakem do saun SST</t>
  </si>
  <si>
    <t>1507222302</t>
  </si>
  <si>
    <t>25</t>
  </si>
  <si>
    <t>783917161</t>
  </si>
  <si>
    <t>Krycí dvojnásobný syntetický nátěr -sokl u schodů do bazénu</t>
  </si>
  <si>
    <t>1720662649</t>
  </si>
  <si>
    <t>784</t>
  </si>
  <si>
    <t>Dokončovací práce - malby a tapety</t>
  </si>
  <si>
    <t>26</t>
  </si>
  <si>
    <t>784111011</t>
  </si>
  <si>
    <t>Obroušení podkladu v místnostech výšky do 3,80 m</t>
  </si>
  <si>
    <t>-1560391037</t>
  </si>
  <si>
    <t>27</t>
  </si>
  <si>
    <t>784151011</t>
  </si>
  <si>
    <t>Dvojnásobné izolování vodou ředitelnými barvami v místnostech výšky do 3,80 m-sprchy</t>
  </si>
  <si>
    <t>909754018</t>
  </si>
  <si>
    <t>28</t>
  </si>
  <si>
    <t>784161501</t>
  </si>
  <si>
    <t>Celoplošné vyhlazení podkladu disperzní stěrkou v místnostech výšky do 3,80 m</t>
  </si>
  <si>
    <t>-117963492</t>
  </si>
  <si>
    <t>29</t>
  </si>
  <si>
    <t>784171101</t>
  </si>
  <si>
    <t>Zakrytí vnitřních podlah včetně pozdějšího odkrytí</t>
  </si>
  <si>
    <t>598477624</t>
  </si>
  <si>
    <t>30</t>
  </si>
  <si>
    <t>58124844</t>
  </si>
  <si>
    <t>fólie pro malířské potřeby zakrývací tl 25µ 4x5m</t>
  </si>
  <si>
    <t>-966607535</t>
  </si>
  <si>
    <t>31</t>
  </si>
  <si>
    <t>784191007</t>
  </si>
  <si>
    <t>Čištění vnitřních ploch podlah po provedení malířských prací-hrubý úklid</t>
  </si>
  <si>
    <t>1306718104</t>
  </si>
  <si>
    <t>784211101</t>
  </si>
  <si>
    <t>Dvojnásobné bílé malby Hetline Super Wasch,bez penetrace</t>
  </si>
  <si>
    <t>-1095306492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</si>
</sst>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24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29" t="s">
        <v>14</v>
      </c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19"/>
      <c r="AQ5" s="19"/>
      <c r="AR5" s="17"/>
      <c r="BE5" s="226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31" t="s">
        <v>17</v>
      </c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19"/>
      <c r="AQ6" s="19"/>
      <c r="AR6" s="17"/>
      <c r="BE6" s="227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27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27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27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27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27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27"/>
      <c r="BS12" s="14" t="s">
        <v>6</v>
      </c>
    </row>
    <row r="13" spans="1:74" s="1" customFormat="1" ht="12" customHeight="1">
      <c r="B13" s="18"/>
      <c r="C13" s="19"/>
      <c r="D13" s="26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31</v>
      </c>
      <c r="AO13" s="19"/>
      <c r="AP13" s="19"/>
      <c r="AQ13" s="19"/>
      <c r="AR13" s="17"/>
      <c r="BE13" s="227"/>
      <c r="BS13" s="14" t="s">
        <v>6</v>
      </c>
    </row>
    <row r="14" spans="1:74" ht="12.75">
      <c r="B14" s="18"/>
      <c r="C14" s="19"/>
      <c r="D14" s="19"/>
      <c r="E14" s="232" t="s">
        <v>31</v>
      </c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6" t="s">
        <v>28</v>
      </c>
      <c r="AL14" s="19"/>
      <c r="AM14" s="19"/>
      <c r="AN14" s="28" t="s">
        <v>31</v>
      </c>
      <c r="AO14" s="19"/>
      <c r="AP14" s="19"/>
      <c r="AQ14" s="19"/>
      <c r="AR14" s="17"/>
      <c r="BE14" s="227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27"/>
      <c r="BS15" s="14" t="s">
        <v>4</v>
      </c>
    </row>
    <row r="16" spans="1:74" s="1" customFormat="1" ht="12" customHeight="1">
      <c r="B16" s="18"/>
      <c r="C16" s="19"/>
      <c r="D16" s="26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27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27"/>
      <c r="BS17" s="14" t="s">
        <v>33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27"/>
      <c r="BS18" s="14" t="s">
        <v>6</v>
      </c>
    </row>
    <row r="19" spans="1:71" s="1" customFormat="1" ht="12" customHeight="1">
      <c r="B19" s="18"/>
      <c r="C19" s="19"/>
      <c r="D19" s="26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27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27"/>
      <c r="BS20" s="14" t="s">
        <v>33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27"/>
    </row>
    <row r="22" spans="1:71" s="1" customFormat="1" ht="12" customHeight="1">
      <c r="B22" s="18"/>
      <c r="C22" s="19"/>
      <c r="D22" s="26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27"/>
    </row>
    <row r="23" spans="1:71" s="1" customFormat="1" ht="16.5" customHeight="1">
      <c r="B23" s="18"/>
      <c r="C23" s="19"/>
      <c r="D23" s="19"/>
      <c r="E23" s="234" t="s">
        <v>1</v>
      </c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19"/>
      <c r="AP23" s="19"/>
      <c r="AQ23" s="19"/>
      <c r="AR23" s="17"/>
      <c r="BE23" s="227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27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27"/>
    </row>
    <row r="26" spans="1:71" s="2" customFormat="1" ht="25.9" customHeight="1">
      <c r="A26" s="31"/>
      <c r="B26" s="32"/>
      <c r="C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5">
        <f>ROUND(AG94,2)</f>
        <v>0</v>
      </c>
      <c r="AL26" s="236"/>
      <c r="AM26" s="236"/>
      <c r="AN26" s="236"/>
      <c r="AO26" s="236"/>
      <c r="AP26" s="33"/>
      <c r="AQ26" s="33"/>
      <c r="AR26" s="36"/>
      <c r="BE26" s="227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27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37" t="s">
        <v>37</v>
      </c>
      <c r="M28" s="237"/>
      <c r="N28" s="237"/>
      <c r="O28" s="237"/>
      <c r="P28" s="237"/>
      <c r="Q28" s="33"/>
      <c r="R28" s="33"/>
      <c r="S28" s="33"/>
      <c r="T28" s="33"/>
      <c r="U28" s="33"/>
      <c r="V28" s="33"/>
      <c r="W28" s="237" t="s">
        <v>38</v>
      </c>
      <c r="X28" s="237"/>
      <c r="Y28" s="237"/>
      <c r="Z28" s="237"/>
      <c r="AA28" s="237"/>
      <c r="AB28" s="237"/>
      <c r="AC28" s="237"/>
      <c r="AD28" s="237"/>
      <c r="AE28" s="237"/>
      <c r="AF28" s="33"/>
      <c r="AG28" s="33"/>
      <c r="AH28" s="33"/>
      <c r="AI28" s="33"/>
      <c r="AJ28" s="33"/>
      <c r="AK28" s="237" t="s">
        <v>39</v>
      </c>
      <c r="AL28" s="237"/>
      <c r="AM28" s="237"/>
      <c r="AN28" s="237"/>
      <c r="AO28" s="237"/>
      <c r="AP28" s="33"/>
      <c r="AQ28" s="33"/>
      <c r="AR28" s="36"/>
      <c r="BE28" s="227"/>
    </row>
    <row r="29" spans="1:71" s="3" customFormat="1" ht="14.45" customHeight="1">
      <c r="B29" s="37"/>
      <c r="C29" s="38"/>
      <c r="D29" s="26" t="s">
        <v>40</v>
      </c>
      <c r="E29" s="38"/>
      <c r="F29" s="26" t="s">
        <v>41</v>
      </c>
      <c r="G29" s="38"/>
      <c r="H29" s="38"/>
      <c r="I29" s="38"/>
      <c r="J29" s="38"/>
      <c r="K29" s="38"/>
      <c r="L29" s="240">
        <v>0.21</v>
      </c>
      <c r="M29" s="239"/>
      <c r="N29" s="239"/>
      <c r="O29" s="239"/>
      <c r="P29" s="239"/>
      <c r="Q29" s="38"/>
      <c r="R29" s="38"/>
      <c r="S29" s="38"/>
      <c r="T29" s="38"/>
      <c r="U29" s="38"/>
      <c r="V29" s="38"/>
      <c r="W29" s="238">
        <f>ROUND(AZ94, 2)</f>
        <v>0</v>
      </c>
      <c r="X29" s="239"/>
      <c r="Y29" s="239"/>
      <c r="Z29" s="239"/>
      <c r="AA29" s="239"/>
      <c r="AB29" s="239"/>
      <c r="AC29" s="239"/>
      <c r="AD29" s="239"/>
      <c r="AE29" s="239"/>
      <c r="AF29" s="38"/>
      <c r="AG29" s="38"/>
      <c r="AH29" s="38"/>
      <c r="AI29" s="38"/>
      <c r="AJ29" s="38"/>
      <c r="AK29" s="238">
        <f>ROUND(AV94, 2)</f>
        <v>0</v>
      </c>
      <c r="AL29" s="239"/>
      <c r="AM29" s="239"/>
      <c r="AN29" s="239"/>
      <c r="AO29" s="239"/>
      <c r="AP29" s="38"/>
      <c r="AQ29" s="38"/>
      <c r="AR29" s="39"/>
      <c r="BE29" s="228"/>
    </row>
    <row r="30" spans="1:71" s="3" customFormat="1" ht="14.45" customHeight="1">
      <c r="B30" s="37"/>
      <c r="C30" s="38"/>
      <c r="D30" s="38"/>
      <c r="E30" s="38"/>
      <c r="F30" s="26" t="s">
        <v>42</v>
      </c>
      <c r="G30" s="38"/>
      <c r="H30" s="38"/>
      <c r="I30" s="38"/>
      <c r="J30" s="38"/>
      <c r="K30" s="38"/>
      <c r="L30" s="240">
        <v>0.15</v>
      </c>
      <c r="M30" s="239"/>
      <c r="N30" s="239"/>
      <c r="O30" s="239"/>
      <c r="P30" s="239"/>
      <c r="Q30" s="38"/>
      <c r="R30" s="38"/>
      <c r="S30" s="38"/>
      <c r="T30" s="38"/>
      <c r="U30" s="38"/>
      <c r="V30" s="38"/>
      <c r="W30" s="238">
        <f>ROUND(BA94, 2)</f>
        <v>0</v>
      </c>
      <c r="X30" s="239"/>
      <c r="Y30" s="239"/>
      <c r="Z30" s="239"/>
      <c r="AA30" s="239"/>
      <c r="AB30" s="239"/>
      <c r="AC30" s="239"/>
      <c r="AD30" s="239"/>
      <c r="AE30" s="239"/>
      <c r="AF30" s="38"/>
      <c r="AG30" s="38"/>
      <c r="AH30" s="38"/>
      <c r="AI30" s="38"/>
      <c r="AJ30" s="38"/>
      <c r="AK30" s="238">
        <f>ROUND(AW94, 2)</f>
        <v>0</v>
      </c>
      <c r="AL30" s="239"/>
      <c r="AM30" s="239"/>
      <c r="AN30" s="239"/>
      <c r="AO30" s="239"/>
      <c r="AP30" s="38"/>
      <c r="AQ30" s="38"/>
      <c r="AR30" s="39"/>
      <c r="BE30" s="228"/>
    </row>
    <row r="31" spans="1:71" s="3" customFormat="1" ht="14.45" hidden="1" customHeight="1">
      <c r="B31" s="37"/>
      <c r="C31" s="38"/>
      <c r="D31" s="38"/>
      <c r="E31" s="38"/>
      <c r="F31" s="26" t="s">
        <v>43</v>
      </c>
      <c r="G31" s="38"/>
      <c r="H31" s="38"/>
      <c r="I31" s="38"/>
      <c r="J31" s="38"/>
      <c r="K31" s="38"/>
      <c r="L31" s="240">
        <v>0.21</v>
      </c>
      <c r="M31" s="239"/>
      <c r="N31" s="239"/>
      <c r="O31" s="239"/>
      <c r="P31" s="239"/>
      <c r="Q31" s="38"/>
      <c r="R31" s="38"/>
      <c r="S31" s="38"/>
      <c r="T31" s="38"/>
      <c r="U31" s="38"/>
      <c r="V31" s="38"/>
      <c r="W31" s="238">
        <f>ROUND(BB94, 2)</f>
        <v>0</v>
      </c>
      <c r="X31" s="239"/>
      <c r="Y31" s="239"/>
      <c r="Z31" s="239"/>
      <c r="AA31" s="239"/>
      <c r="AB31" s="239"/>
      <c r="AC31" s="239"/>
      <c r="AD31" s="239"/>
      <c r="AE31" s="239"/>
      <c r="AF31" s="38"/>
      <c r="AG31" s="38"/>
      <c r="AH31" s="38"/>
      <c r="AI31" s="38"/>
      <c r="AJ31" s="38"/>
      <c r="AK31" s="238">
        <v>0</v>
      </c>
      <c r="AL31" s="239"/>
      <c r="AM31" s="239"/>
      <c r="AN31" s="239"/>
      <c r="AO31" s="239"/>
      <c r="AP31" s="38"/>
      <c r="AQ31" s="38"/>
      <c r="AR31" s="39"/>
      <c r="BE31" s="228"/>
    </row>
    <row r="32" spans="1:71" s="3" customFormat="1" ht="14.45" hidden="1" customHeight="1">
      <c r="B32" s="37"/>
      <c r="C32" s="38"/>
      <c r="D32" s="38"/>
      <c r="E32" s="38"/>
      <c r="F32" s="26" t="s">
        <v>44</v>
      </c>
      <c r="G32" s="38"/>
      <c r="H32" s="38"/>
      <c r="I32" s="38"/>
      <c r="J32" s="38"/>
      <c r="K32" s="38"/>
      <c r="L32" s="240">
        <v>0.15</v>
      </c>
      <c r="M32" s="239"/>
      <c r="N32" s="239"/>
      <c r="O32" s="239"/>
      <c r="P32" s="239"/>
      <c r="Q32" s="38"/>
      <c r="R32" s="38"/>
      <c r="S32" s="38"/>
      <c r="T32" s="38"/>
      <c r="U32" s="38"/>
      <c r="V32" s="38"/>
      <c r="W32" s="238">
        <f>ROUND(BC94, 2)</f>
        <v>0</v>
      </c>
      <c r="X32" s="239"/>
      <c r="Y32" s="239"/>
      <c r="Z32" s="239"/>
      <c r="AA32" s="239"/>
      <c r="AB32" s="239"/>
      <c r="AC32" s="239"/>
      <c r="AD32" s="239"/>
      <c r="AE32" s="239"/>
      <c r="AF32" s="38"/>
      <c r="AG32" s="38"/>
      <c r="AH32" s="38"/>
      <c r="AI32" s="38"/>
      <c r="AJ32" s="38"/>
      <c r="AK32" s="238">
        <v>0</v>
      </c>
      <c r="AL32" s="239"/>
      <c r="AM32" s="239"/>
      <c r="AN32" s="239"/>
      <c r="AO32" s="239"/>
      <c r="AP32" s="38"/>
      <c r="AQ32" s="38"/>
      <c r="AR32" s="39"/>
      <c r="BE32" s="228"/>
    </row>
    <row r="33" spans="1:57" s="3" customFormat="1" ht="14.45" hidden="1" customHeight="1">
      <c r="B33" s="37"/>
      <c r="C33" s="38"/>
      <c r="D33" s="38"/>
      <c r="E33" s="38"/>
      <c r="F33" s="26" t="s">
        <v>45</v>
      </c>
      <c r="G33" s="38"/>
      <c r="H33" s="38"/>
      <c r="I33" s="38"/>
      <c r="J33" s="38"/>
      <c r="K33" s="38"/>
      <c r="L33" s="240">
        <v>0</v>
      </c>
      <c r="M33" s="239"/>
      <c r="N33" s="239"/>
      <c r="O33" s="239"/>
      <c r="P33" s="239"/>
      <c r="Q33" s="38"/>
      <c r="R33" s="38"/>
      <c r="S33" s="38"/>
      <c r="T33" s="38"/>
      <c r="U33" s="38"/>
      <c r="V33" s="38"/>
      <c r="W33" s="238">
        <f>ROUND(BD94, 2)</f>
        <v>0</v>
      </c>
      <c r="X33" s="239"/>
      <c r="Y33" s="239"/>
      <c r="Z33" s="239"/>
      <c r="AA33" s="239"/>
      <c r="AB33" s="239"/>
      <c r="AC33" s="239"/>
      <c r="AD33" s="239"/>
      <c r="AE33" s="239"/>
      <c r="AF33" s="38"/>
      <c r="AG33" s="38"/>
      <c r="AH33" s="38"/>
      <c r="AI33" s="38"/>
      <c r="AJ33" s="38"/>
      <c r="AK33" s="238">
        <v>0</v>
      </c>
      <c r="AL33" s="239"/>
      <c r="AM33" s="239"/>
      <c r="AN33" s="239"/>
      <c r="AO33" s="239"/>
      <c r="AP33" s="38"/>
      <c r="AQ33" s="38"/>
      <c r="AR33" s="39"/>
      <c r="BE33" s="228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27"/>
    </row>
    <row r="35" spans="1:57" s="2" customFormat="1" ht="25.9" customHeight="1">
      <c r="A35" s="31"/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41" t="s">
        <v>48</v>
      </c>
      <c r="Y35" s="242"/>
      <c r="Z35" s="242"/>
      <c r="AA35" s="242"/>
      <c r="AB35" s="242"/>
      <c r="AC35" s="42"/>
      <c r="AD35" s="42"/>
      <c r="AE35" s="42"/>
      <c r="AF35" s="42"/>
      <c r="AG35" s="42"/>
      <c r="AH35" s="42"/>
      <c r="AI35" s="42"/>
      <c r="AJ35" s="42"/>
      <c r="AK35" s="243">
        <f>SUM(AK26:AK33)</f>
        <v>0</v>
      </c>
      <c r="AL35" s="242"/>
      <c r="AM35" s="242"/>
      <c r="AN35" s="242"/>
      <c r="AO35" s="244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50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51</v>
      </c>
      <c r="AI60" s="35"/>
      <c r="AJ60" s="35"/>
      <c r="AK60" s="35"/>
      <c r="AL60" s="35"/>
      <c r="AM60" s="49" t="s">
        <v>52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53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54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51</v>
      </c>
      <c r="AI75" s="35"/>
      <c r="AJ75" s="35"/>
      <c r="AK75" s="35"/>
      <c r="AL75" s="35"/>
      <c r="AM75" s="49" t="s">
        <v>52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13-05-2020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45" t="str">
        <f>K6</f>
        <v>Plavecká hala-opravy koupelen</v>
      </c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  <c r="AK85" s="246"/>
      <c r="AL85" s="246"/>
      <c r="AM85" s="246"/>
      <c r="AN85" s="246"/>
      <c r="AO85" s="246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47" t="str">
        <f>IF(AN8= "","",AN8)</f>
        <v>27. 5. 2020</v>
      </c>
      <c r="AN87" s="247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Mšsto Bílina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32</v>
      </c>
      <c r="AJ89" s="33"/>
      <c r="AK89" s="33"/>
      <c r="AL89" s="33"/>
      <c r="AM89" s="248" t="str">
        <f>IF(E17="","",E17)</f>
        <v xml:space="preserve"> </v>
      </c>
      <c r="AN89" s="249"/>
      <c r="AO89" s="249"/>
      <c r="AP89" s="249"/>
      <c r="AQ89" s="33"/>
      <c r="AR89" s="36"/>
      <c r="AS89" s="250" t="s">
        <v>56</v>
      </c>
      <c r="AT89" s="251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30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34</v>
      </c>
      <c r="AJ90" s="33"/>
      <c r="AK90" s="33"/>
      <c r="AL90" s="33"/>
      <c r="AM90" s="248" t="str">
        <f>IF(E20="","",E20)</f>
        <v xml:space="preserve"> </v>
      </c>
      <c r="AN90" s="249"/>
      <c r="AO90" s="249"/>
      <c r="AP90" s="249"/>
      <c r="AQ90" s="33"/>
      <c r="AR90" s="36"/>
      <c r="AS90" s="252"/>
      <c r="AT90" s="253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4"/>
      <c r="AT91" s="255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56" t="s">
        <v>57</v>
      </c>
      <c r="D92" s="257"/>
      <c r="E92" s="257"/>
      <c r="F92" s="257"/>
      <c r="G92" s="257"/>
      <c r="H92" s="70"/>
      <c r="I92" s="258" t="s">
        <v>58</v>
      </c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9" t="s">
        <v>59</v>
      </c>
      <c r="AH92" s="257"/>
      <c r="AI92" s="257"/>
      <c r="AJ92" s="257"/>
      <c r="AK92" s="257"/>
      <c r="AL92" s="257"/>
      <c r="AM92" s="257"/>
      <c r="AN92" s="258" t="s">
        <v>60</v>
      </c>
      <c r="AO92" s="257"/>
      <c r="AP92" s="260"/>
      <c r="AQ92" s="71" t="s">
        <v>61</v>
      </c>
      <c r="AR92" s="36"/>
      <c r="AS92" s="72" t="s">
        <v>62</v>
      </c>
      <c r="AT92" s="73" t="s">
        <v>63</v>
      </c>
      <c r="AU92" s="73" t="s">
        <v>64</v>
      </c>
      <c r="AV92" s="73" t="s">
        <v>65</v>
      </c>
      <c r="AW92" s="73" t="s">
        <v>66</v>
      </c>
      <c r="AX92" s="73" t="s">
        <v>67</v>
      </c>
      <c r="AY92" s="73" t="s">
        <v>68</v>
      </c>
      <c r="AZ92" s="73" t="s">
        <v>69</v>
      </c>
      <c r="BA92" s="73" t="s">
        <v>70</v>
      </c>
      <c r="BB92" s="73" t="s">
        <v>71</v>
      </c>
      <c r="BC92" s="73" t="s">
        <v>72</v>
      </c>
      <c r="BD92" s="74" t="s">
        <v>73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74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64">
        <f>ROUND(AG95,2)</f>
        <v>0</v>
      </c>
      <c r="AH94" s="264"/>
      <c r="AI94" s="264"/>
      <c r="AJ94" s="264"/>
      <c r="AK94" s="264"/>
      <c r="AL94" s="264"/>
      <c r="AM94" s="264"/>
      <c r="AN94" s="265">
        <f>SUM(AG94,AT94)</f>
        <v>0</v>
      </c>
      <c r="AO94" s="265"/>
      <c r="AP94" s="265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75</v>
      </c>
      <c r="BT94" s="88" t="s">
        <v>76</v>
      </c>
      <c r="BV94" s="88" t="s">
        <v>77</v>
      </c>
      <c r="BW94" s="88" t="s">
        <v>5</v>
      </c>
      <c r="BX94" s="88" t="s">
        <v>78</v>
      </c>
      <c r="CL94" s="88" t="s">
        <v>1</v>
      </c>
    </row>
    <row r="95" spans="1:90" s="7" customFormat="1" ht="24.75" customHeight="1">
      <c r="A95" s="89" t="s">
        <v>79</v>
      </c>
      <c r="B95" s="90"/>
      <c r="C95" s="91"/>
      <c r="D95" s="263" t="s">
        <v>14</v>
      </c>
      <c r="E95" s="263"/>
      <c r="F95" s="263"/>
      <c r="G95" s="263"/>
      <c r="H95" s="263"/>
      <c r="I95" s="92"/>
      <c r="J95" s="263" t="s">
        <v>17</v>
      </c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  <c r="AC95" s="263"/>
      <c r="AD95" s="263"/>
      <c r="AE95" s="263"/>
      <c r="AF95" s="263"/>
      <c r="AG95" s="261">
        <f>'13-05-2020 - Plavecká hal...'!J28</f>
        <v>0</v>
      </c>
      <c r="AH95" s="262"/>
      <c r="AI95" s="262"/>
      <c r="AJ95" s="262"/>
      <c r="AK95" s="262"/>
      <c r="AL95" s="262"/>
      <c r="AM95" s="262"/>
      <c r="AN95" s="261">
        <f>SUM(AG95,AT95)</f>
        <v>0</v>
      </c>
      <c r="AO95" s="262"/>
      <c r="AP95" s="262"/>
      <c r="AQ95" s="93" t="s">
        <v>80</v>
      </c>
      <c r="AR95" s="94"/>
      <c r="AS95" s="95">
        <v>0</v>
      </c>
      <c r="AT95" s="96">
        <f>ROUND(SUM(AV95:AW95),2)</f>
        <v>0</v>
      </c>
      <c r="AU95" s="97">
        <f>'13-05-2020 - Plavecká hal...'!P121</f>
        <v>0</v>
      </c>
      <c r="AV95" s="96">
        <f>'13-05-2020 - Plavecká hal...'!J31</f>
        <v>0</v>
      </c>
      <c r="AW95" s="96">
        <f>'13-05-2020 - Plavecká hal...'!J32</f>
        <v>0</v>
      </c>
      <c r="AX95" s="96">
        <f>'13-05-2020 - Plavecká hal...'!J33</f>
        <v>0</v>
      </c>
      <c r="AY95" s="96">
        <f>'13-05-2020 - Plavecká hal...'!J34</f>
        <v>0</v>
      </c>
      <c r="AZ95" s="96">
        <f>'13-05-2020 - Plavecká hal...'!F31</f>
        <v>0</v>
      </c>
      <c r="BA95" s="96">
        <f>'13-05-2020 - Plavecká hal...'!F32</f>
        <v>0</v>
      </c>
      <c r="BB95" s="96">
        <f>'13-05-2020 - Plavecká hal...'!F33</f>
        <v>0</v>
      </c>
      <c r="BC95" s="96">
        <f>'13-05-2020 - Plavecká hal...'!F34</f>
        <v>0</v>
      </c>
      <c r="BD95" s="98">
        <f>'13-05-2020 - Plavecká hal...'!F35</f>
        <v>0</v>
      </c>
      <c r="BT95" s="99" t="s">
        <v>81</v>
      </c>
      <c r="BU95" s="99" t="s">
        <v>82</v>
      </c>
      <c r="BV95" s="99" t="s">
        <v>77</v>
      </c>
      <c r="BW95" s="99" t="s">
        <v>5</v>
      </c>
      <c r="BX95" s="99" t="s">
        <v>78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HhbQ/p1rL4ki+j+dD8l4UypNmGkAjZ0xenLFa7dZOg9Vq/GNfsaf0aPnFV2Z5IhRNX07aLpEArO3k+T86KOkAA==" saltValue="03BpGFxyv1Ch7iJ5y3TmQSotvmP+rAHDljjRZfLis9WtgZAgSHUCODs/UDn5QxOtGsmpWBQt5ipuC9PH0Ud61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3-05-2020 - Plavecká hal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3"/>
  <sheetViews>
    <sheetView showGridLines="0" tabSelected="1" topLeftCell="A99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4" t="s">
        <v>5</v>
      </c>
    </row>
    <row r="3" spans="1:46" s="1" customFormat="1" ht="6.95" hidden="1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7"/>
      <c r="AT3" s="14" t="s">
        <v>83</v>
      </c>
    </row>
    <row r="4" spans="1:46" s="1" customFormat="1" ht="24.95" hidden="1" customHeight="1">
      <c r="B4" s="17"/>
      <c r="D4" s="104" t="s">
        <v>84</v>
      </c>
      <c r="I4" s="100"/>
      <c r="L4" s="17"/>
      <c r="M4" s="105" t="s">
        <v>10</v>
      </c>
      <c r="AT4" s="14" t="s">
        <v>4</v>
      </c>
    </row>
    <row r="5" spans="1:46" s="1" customFormat="1" ht="6.95" hidden="1" customHeight="1">
      <c r="B5" s="17"/>
      <c r="I5" s="100"/>
      <c r="L5" s="17"/>
    </row>
    <row r="6" spans="1:46" s="2" customFormat="1" ht="12" hidden="1" customHeight="1">
      <c r="A6" s="31"/>
      <c r="B6" s="36"/>
      <c r="C6" s="31"/>
      <c r="D6" s="106" t="s">
        <v>16</v>
      </c>
      <c r="E6" s="31"/>
      <c r="F6" s="31"/>
      <c r="G6" s="31"/>
      <c r="H6" s="31"/>
      <c r="I6" s="107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hidden="1" customHeight="1">
      <c r="A7" s="31"/>
      <c r="B7" s="36"/>
      <c r="C7" s="31"/>
      <c r="D7" s="31"/>
      <c r="E7" s="267" t="s">
        <v>17</v>
      </c>
      <c r="F7" s="268"/>
      <c r="G7" s="268"/>
      <c r="H7" s="268"/>
      <c r="I7" s="107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 hidden="1">
      <c r="A8" s="31"/>
      <c r="B8" s="36"/>
      <c r="C8" s="31"/>
      <c r="D8" s="31"/>
      <c r="E8" s="31"/>
      <c r="F8" s="31"/>
      <c r="G8" s="31"/>
      <c r="H8" s="31"/>
      <c r="I8" s="107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hidden="1" customHeight="1">
      <c r="A9" s="31"/>
      <c r="B9" s="36"/>
      <c r="C9" s="31"/>
      <c r="D9" s="106" t="s">
        <v>18</v>
      </c>
      <c r="E9" s="31"/>
      <c r="F9" s="108" t="s">
        <v>1</v>
      </c>
      <c r="G9" s="31"/>
      <c r="H9" s="31"/>
      <c r="I9" s="109" t="s">
        <v>19</v>
      </c>
      <c r="J9" s="108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hidden="1" customHeight="1">
      <c r="A10" s="31"/>
      <c r="B10" s="36"/>
      <c r="C10" s="31"/>
      <c r="D10" s="106" t="s">
        <v>20</v>
      </c>
      <c r="E10" s="31"/>
      <c r="F10" s="108" t="s">
        <v>21</v>
      </c>
      <c r="G10" s="31"/>
      <c r="H10" s="31"/>
      <c r="I10" s="109" t="s">
        <v>22</v>
      </c>
      <c r="J10" s="110" t="str">
        <f>'Rekapitulace zakázky'!AN8</f>
        <v>27. 5. 2020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hidden="1" customHeight="1">
      <c r="A11" s="31"/>
      <c r="B11" s="36"/>
      <c r="C11" s="31"/>
      <c r="D11" s="31"/>
      <c r="E11" s="31"/>
      <c r="F11" s="31"/>
      <c r="G11" s="31"/>
      <c r="H11" s="31"/>
      <c r="I11" s="107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6" t="s">
        <v>24</v>
      </c>
      <c r="E12" s="31"/>
      <c r="F12" s="31"/>
      <c r="G12" s="31"/>
      <c r="H12" s="31"/>
      <c r="I12" s="109" t="s">
        <v>25</v>
      </c>
      <c r="J12" s="108" t="s">
        <v>26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hidden="1" customHeight="1">
      <c r="A13" s="31"/>
      <c r="B13" s="36"/>
      <c r="C13" s="31"/>
      <c r="D13" s="31"/>
      <c r="E13" s="108" t="s">
        <v>27</v>
      </c>
      <c r="F13" s="31"/>
      <c r="G13" s="31"/>
      <c r="H13" s="31"/>
      <c r="I13" s="109" t="s">
        <v>28</v>
      </c>
      <c r="J13" s="108" t="s">
        <v>29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hidden="1" customHeight="1">
      <c r="A14" s="31"/>
      <c r="B14" s="36"/>
      <c r="C14" s="31"/>
      <c r="D14" s="31"/>
      <c r="E14" s="31"/>
      <c r="F14" s="31"/>
      <c r="G14" s="31"/>
      <c r="H14" s="31"/>
      <c r="I14" s="107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hidden="1" customHeight="1">
      <c r="A15" s="31"/>
      <c r="B15" s="36"/>
      <c r="C15" s="31"/>
      <c r="D15" s="106" t="s">
        <v>30</v>
      </c>
      <c r="E15" s="31"/>
      <c r="F15" s="31"/>
      <c r="G15" s="31"/>
      <c r="H15" s="31"/>
      <c r="I15" s="109" t="s">
        <v>25</v>
      </c>
      <c r="J15" s="27" t="str">
        <f>'Rekapitulace zakázky'!AN13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hidden="1" customHeight="1">
      <c r="A16" s="31"/>
      <c r="B16" s="36"/>
      <c r="C16" s="31"/>
      <c r="D16" s="31"/>
      <c r="E16" s="269" t="str">
        <f>'Rekapitulace zakázky'!E14</f>
        <v>Vyplň údaj</v>
      </c>
      <c r="F16" s="270"/>
      <c r="G16" s="270"/>
      <c r="H16" s="270"/>
      <c r="I16" s="109" t="s">
        <v>28</v>
      </c>
      <c r="J16" s="27" t="str">
        <f>'Rekapitulace zakázky'!AN14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hidden="1" customHeight="1">
      <c r="A17" s="31"/>
      <c r="B17" s="36"/>
      <c r="C17" s="31"/>
      <c r="D17" s="31"/>
      <c r="E17" s="31"/>
      <c r="F17" s="31"/>
      <c r="G17" s="31"/>
      <c r="H17" s="31"/>
      <c r="I17" s="107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hidden="1" customHeight="1">
      <c r="A18" s="31"/>
      <c r="B18" s="36"/>
      <c r="C18" s="31"/>
      <c r="D18" s="106" t="s">
        <v>32</v>
      </c>
      <c r="E18" s="31"/>
      <c r="F18" s="31"/>
      <c r="G18" s="31"/>
      <c r="H18" s="31"/>
      <c r="I18" s="109" t="s">
        <v>25</v>
      </c>
      <c r="J18" s="108" t="str">
        <f>IF('Rekapitulace zakázky'!AN16="","",'Rekapitulace zakázky'!AN16)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hidden="1" customHeight="1">
      <c r="A19" s="31"/>
      <c r="B19" s="36"/>
      <c r="C19" s="31"/>
      <c r="D19" s="31"/>
      <c r="E19" s="108" t="str">
        <f>IF('Rekapitulace zakázky'!E17="","",'Rekapitulace zakázky'!E17)</f>
        <v xml:space="preserve"> </v>
      </c>
      <c r="F19" s="31"/>
      <c r="G19" s="31"/>
      <c r="H19" s="31"/>
      <c r="I19" s="109" t="s">
        <v>28</v>
      </c>
      <c r="J19" s="108" t="str">
        <f>IF('Rekapitulace zakázky'!AN17="","",'Rekapitulace zakázky'!AN17)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hidden="1" customHeight="1">
      <c r="A20" s="31"/>
      <c r="B20" s="36"/>
      <c r="C20" s="31"/>
      <c r="D20" s="31"/>
      <c r="E20" s="31"/>
      <c r="F20" s="31"/>
      <c r="G20" s="31"/>
      <c r="H20" s="31"/>
      <c r="I20" s="107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hidden="1" customHeight="1">
      <c r="A21" s="31"/>
      <c r="B21" s="36"/>
      <c r="C21" s="31"/>
      <c r="D21" s="106" t="s">
        <v>34</v>
      </c>
      <c r="E21" s="31"/>
      <c r="F21" s="31"/>
      <c r="G21" s="31"/>
      <c r="H21" s="31"/>
      <c r="I21" s="109" t="s">
        <v>25</v>
      </c>
      <c r="J21" s="108" t="str">
        <f>IF('Rekapitulace zakázky'!AN19="","",'Rekapitulace zakázky'!AN19)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hidden="1" customHeight="1">
      <c r="A22" s="31"/>
      <c r="B22" s="36"/>
      <c r="C22" s="31"/>
      <c r="D22" s="31"/>
      <c r="E22" s="108" t="str">
        <f>IF('Rekapitulace zakázky'!E20="","",'Rekapitulace zakázky'!E20)</f>
        <v xml:space="preserve"> </v>
      </c>
      <c r="F22" s="31"/>
      <c r="G22" s="31"/>
      <c r="H22" s="31"/>
      <c r="I22" s="109" t="s">
        <v>28</v>
      </c>
      <c r="J22" s="108" t="str">
        <f>IF('Rekapitulace zakázky'!AN20="","",'Rekapitulace zakázky'!AN20)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hidden="1" customHeight="1">
      <c r="A23" s="31"/>
      <c r="B23" s="36"/>
      <c r="C23" s="31"/>
      <c r="D23" s="31"/>
      <c r="E23" s="31"/>
      <c r="F23" s="31"/>
      <c r="G23" s="31"/>
      <c r="H23" s="31"/>
      <c r="I23" s="107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hidden="1" customHeight="1">
      <c r="A24" s="31"/>
      <c r="B24" s="36"/>
      <c r="C24" s="31"/>
      <c r="D24" s="106" t="s">
        <v>35</v>
      </c>
      <c r="E24" s="31"/>
      <c r="F24" s="31"/>
      <c r="G24" s="31"/>
      <c r="H24" s="31"/>
      <c r="I24" s="107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hidden="1" customHeight="1">
      <c r="A25" s="111"/>
      <c r="B25" s="112"/>
      <c r="C25" s="111"/>
      <c r="D25" s="111"/>
      <c r="E25" s="271" t="s">
        <v>1</v>
      </c>
      <c r="F25" s="271"/>
      <c r="G25" s="271"/>
      <c r="H25" s="271"/>
      <c r="I25" s="113"/>
      <c r="J25" s="111"/>
      <c r="K25" s="111"/>
      <c r="L25" s="114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s="2" customFormat="1" ht="6.95" hidden="1" customHeight="1">
      <c r="A26" s="31"/>
      <c r="B26" s="36"/>
      <c r="C26" s="31"/>
      <c r="D26" s="31"/>
      <c r="E26" s="31"/>
      <c r="F26" s="31"/>
      <c r="G26" s="31"/>
      <c r="H26" s="31"/>
      <c r="I26" s="107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hidden="1" customHeight="1">
      <c r="A27" s="31"/>
      <c r="B27" s="36"/>
      <c r="C27" s="31"/>
      <c r="D27" s="115"/>
      <c r="E27" s="115"/>
      <c r="F27" s="115"/>
      <c r="G27" s="115"/>
      <c r="H27" s="115"/>
      <c r="I27" s="116"/>
      <c r="J27" s="115"/>
      <c r="K27" s="115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hidden="1" customHeight="1">
      <c r="A28" s="31"/>
      <c r="B28" s="36"/>
      <c r="C28" s="31"/>
      <c r="D28" s="117" t="s">
        <v>36</v>
      </c>
      <c r="E28" s="31"/>
      <c r="F28" s="31"/>
      <c r="G28" s="31"/>
      <c r="H28" s="31"/>
      <c r="I28" s="107"/>
      <c r="J28" s="118">
        <f>ROUND(J121,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6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hidden="1" customHeight="1">
      <c r="A30" s="31"/>
      <c r="B30" s="36"/>
      <c r="C30" s="31"/>
      <c r="D30" s="31"/>
      <c r="E30" s="31"/>
      <c r="F30" s="119" t="s">
        <v>38</v>
      </c>
      <c r="G30" s="31"/>
      <c r="H30" s="31"/>
      <c r="I30" s="120" t="s">
        <v>37</v>
      </c>
      <c r="J30" s="119" t="s">
        <v>39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hidden="1" customHeight="1">
      <c r="A31" s="31"/>
      <c r="B31" s="36"/>
      <c r="C31" s="31"/>
      <c r="D31" s="121" t="s">
        <v>40</v>
      </c>
      <c r="E31" s="106" t="s">
        <v>41</v>
      </c>
      <c r="F31" s="122">
        <f>ROUND((SUM(BE121:BE162)),  2)</f>
        <v>0</v>
      </c>
      <c r="G31" s="31"/>
      <c r="H31" s="31"/>
      <c r="I31" s="123">
        <v>0.21</v>
      </c>
      <c r="J31" s="122">
        <f>ROUND(((SUM(BE121:BE162))*I31),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106" t="s">
        <v>42</v>
      </c>
      <c r="F32" s="122">
        <f>ROUND((SUM(BF121:BF162)),  2)</f>
        <v>0</v>
      </c>
      <c r="G32" s="31"/>
      <c r="H32" s="31"/>
      <c r="I32" s="123">
        <v>0.15</v>
      </c>
      <c r="J32" s="122">
        <f>ROUND(((SUM(BF121:BF162))*I32),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6" t="s">
        <v>43</v>
      </c>
      <c r="F33" s="122">
        <f>ROUND((SUM(BG121:BG162)),  2)</f>
        <v>0</v>
      </c>
      <c r="G33" s="31"/>
      <c r="H33" s="31"/>
      <c r="I33" s="123">
        <v>0.21</v>
      </c>
      <c r="J33" s="122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6" t="s">
        <v>44</v>
      </c>
      <c r="F34" s="122">
        <f>ROUND((SUM(BH121:BH162)),  2)</f>
        <v>0</v>
      </c>
      <c r="G34" s="31"/>
      <c r="H34" s="31"/>
      <c r="I34" s="123">
        <v>0.15</v>
      </c>
      <c r="J34" s="122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6" t="s">
        <v>45</v>
      </c>
      <c r="F35" s="122">
        <f>ROUND((SUM(BI121:BI162)),  2)</f>
        <v>0</v>
      </c>
      <c r="G35" s="31"/>
      <c r="H35" s="31"/>
      <c r="I35" s="123">
        <v>0</v>
      </c>
      <c r="J35" s="122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hidden="1" customHeight="1">
      <c r="A36" s="31"/>
      <c r="B36" s="36"/>
      <c r="C36" s="31"/>
      <c r="D36" s="31"/>
      <c r="E36" s="31"/>
      <c r="F36" s="31"/>
      <c r="G36" s="31"/>
      <c r="H36" s="31"/>
      <c r="I36" s="107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hidden="1" customHeight="1">
      <c r="A37" s="31"/>
      <c r="B37" s="36"/>
      <c r="C37" s="124"/>
      <c r="D37" s="125" t="s">
        <v>46</v>
      </c>
      <c r="E37" s="126"/>
      <c r="F37" s="126"/>
      <c r="G37" s="127" t="s">
        <v>47</v>
      </c>
      <c r="H37" s="128" t="s">
        <v>48</v>
      </c>
      <c r="I37" s="129"/>
      <c r="J37" s="130">
        <f>SUM(J28:J35)</f>
        <v>0</v>
      </c>
      <c r="K37" s="1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31"/>
      <c r="F38" s="31"/>
      <c r="G38" s="31"/>
      <c r="H38" s="31"/>
      <c r="I38" s="107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hidden="1" customHeight="1">
      <c r="B39" s="17"/>
      <c r="I39" s="100"/>
      <c r="L39" s="17"/>
    </row>
    <row r="40" spans="1:31" s="1" customFormat="1" ht="14.45" hidden="1" customHeight="1">
      <c r="B40" s="17"/>
      <c r="I40" s="100"/>
      <c r="L40" s="17"/>
    </row>
    <row r="41" spans="1:31" s="1" customFormat="1" ht="14.45" hidden="1" customHeight="1">
      <c r="B41" s="17"/>
      <c r="I41" s="100"/>
      <c r="L41" s="17"/>
    </row>
    <row r="42" spans="1:31" s="1" customFormat="1" ht="14.45" hidden="1" customHeight="1">
      <c r="B42" s="17"/>
      <c r="I42" s="100"/>
      <c r="L42" s="17"/>
    </row>
    <row r="43" spans="1:31" s="1" customFormat="1" ht="14.45" hidden="1" customHeight="1">
      <c r="B43" s="17"/>
      <c r="I43" s="100"/>
      <c r="L43" s="17"/>
    </row>
    <row r="44" spans="1:31" s="1" customFormat="1" ht="14.45" hidden="1" customHeight="1">
      <c r="B44" s="17"/>
      <c r="I44" s="100"/>
      <c r="L44" s="17"/>
    </row>
    <row r="45" spans="1:31" s="1" customFormat="1" ht="14.45" hidden="1" customHeight="1">
      <c r="B45" s="17"/>
      <c r="I45" s="100"/>
      <c r="L45" s="17"/>
    </row>
    <row r="46" spans="1:31" s="1" customFormat="1" ht="14.45" hidden="1" customHeight="1">
      <c r="B46" s="17"/>
      <c r="I46" s="100"/>
      <c r="L46" s="17"/>
    </row>
    <row r="47" spans="1:31" s="1" customFormat="1" ht="14.45" hidden="1" customHeight="1">
      <c r="B47" s="17"/>
      <c r="I47" s="100"/>
      <c r="L47" s="17"/>
    </row>
    <row r="48" spans="1:31" s="1" customFormat="1" ht="14.45" hidden="1" customHeight="1">
      <c r="B48" s="17"/>
      <c r="I48" s="100"/>
      <c r="L48" s="17"/>
    </row>
    <row r="49" spans="1:31" s="1" customFormat="1" ht="14.45" hidden="1" customHeight="1">
      <c r="B49" s="17"/>
      <c r="I49" s="100"/>
      <c r="L49" s="17"/>
    </row>
    <row r="50" spans="1:31" s="2" customFormat="1" ht="14.45" hidden="1" customHeight="1">
      <c r="B50" s="48"/>
      <c r="D50" s="132" t="s">
        <v>49</v>
      </c>
      <c r="E50" s="133"/>
      <c r="F50" s="133"/>
      <c r="G50" s="132" t="s">
        <v>50</v>
      </c>
      <c r="H50" s="133"/>
      <c r="I50" s="134"/>
      <c r="J50" s="133"/>
      <c r="K50" s="133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35" t="s">
        <v>51</v>
      </c>
      <c r="E61" s="136"/>
      <c r="F61" s="137" t="s">
        <v>52</v>
      </c>
      <c r="G61" s="135" t="s">
        <v>51</v>
      </c>
      <c r="H61" s="136"/>
      <c r="I61" s="138"/>
      <c r="J61" s="139" t="s">
        <v>52</v>
      </c>
      <c r="K61" s="136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32" t="s">
        <v>53</v>
      </c>
      <c r="E65" s="140"/>
      <c r="F65" s="140"/>
      <c r="G65" s="132" t="s">
        <v>54</v>
      </c>
      <c r="H65" s="140"/>
      <c r="I65" s="141"/>
      <c r="J65" s="140"/>
      <c r="K65" s="14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35" t="s">
        <v>51</v>
      </c>
      <c r="E76" s="136"/>
      <c r="F76" s="137" t="s">
        <v>52</v>
      </c>
      <c r="G76" s="135" t="s">
        <v>51</v>
      </c>
      <c r="H76" s="136"/>
      <c r="I76" s="138"/>
      <c r="J76" s="139" t="s">
        <v>52</v>
      </c>
      <c r="K76" s="13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42"/>
      <c r="C77" s="143"/>
      <c r="D77" s="143"/>
      <c r="E77" s="143"/>
      <c r="F77" s="143"/>
      <c r="G77" s="143"/>
      <c r="H77" s="143"/>
      <c r="I77" s="144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customHeight="1">
      <c r="A81" s="31"/>
      <c r="B81" s="145"/>
      <c r="C81" s="146"/>
      <c r="D81" s="146"/>
      <c r="E81" s="146"/>
      <c r="F81" s="146"/>
      <c r="G81" s="146"/>
      <c r="H81" s="146"/>
      <c r="I81" s="147"/>
      <c r="J81" s="146"/>
      <c r="K81" s="146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85</v>
      </c>
      <c r="D82" s="33"/>
      <c r="E82" s="33"/>
      <c r="F82" s="33"/>
      <c r="G82" s="33"/>
      <c r="H82" s="33"/>
      <c r="I82" s="107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07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07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45" t="str">
        <f>E7</f>
        <v>Plavecká hala-opravy koupelen</v>
      </c>
      <c r="F85" s="272"/>
      <c r="G85" s="272"/>
      <c r="H85" s="272"/>
      <c r="I85" s="107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107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 xml:space="preserve"> </v>
      </c>
      <c r="G87" s="33"/>
      <c r="H87" s="33"/>
      <c r="I87" s="109" t="s">
        <v>22</v>
      </c>
      <c r="J87" s="63" t="str">
        <f>IF(J10="","",J10)</f>
        <v>27. 5. 2020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07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3"/>
      <c r="E89" s="33"/>
      <c r="F89" s="24" t="str">
        <f>E13</f>
        <v>Mšsto Bílina</v>
      </c>
      <c r="G89" s="33"/>
      <c r="H89" s="33"/>
      <c r="I89" s="109" t="s">
        <v>32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30</v>
      </c>
      <c r="D90" s="33"/>
      <c r="E90" s="33"/>
      <c r="F90" s="24" t="str">
        <f>IF(E16="","",E16)</f>
        <v>Vyplň údaj</v>
      </c>
      <c r="G90" s="33"/>
      <c r="H90" s="33"/>
      <c r="I90" s="109" t="s">
        <v>34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107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48" t="s">
        <v>86</v>
      </c>
      <c r="D92" s="149"/>
      <c r="E92" s="149"/>
      <c r="F92" s="149"/>
      <c r="G92" s="149"/>
      <c r="H92" s="149"/>
      <c r="I92" s="150"/>
      <c r="J92" s="151" t="s">
        <v>87</v>
      </c>
      <c r="K92" s="149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07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52" t="s">
        <v>88</v>
      </c>
      <c r="D94" s="33"/>
      <c r="E94" s="33"/>
      <c r="F94" s="33"/>
      <c r="G94" s="33"/>
      <c r="H94" s="33"/>
      <c r="I94" s="107"/>
      <c r="J94" s="81">
        <f>J121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89</v>
      </c>
    </row>
    <row r="95" spans="1:47" s="9" customFormat="1" ht="24.95" customHeight="1">
      <c r="B95" s="153"/>
      <c r="C95" s="154"/>
      <c r="D95" s="155" t="s">
        <v>90</v>
      </c>
      <c r="E95" s="156"/>
      <c r="F95" s="156"/>
      <c r="G95" s="156"/>
      <c r="H95" s="156"/>
      <c r="I95" s="157"/>
      <c r="J95" s="158">
        <f>J122</f>
        <v>0</v>
      </c>
      <c r="K95" s="154"/>
      <c r="L95" s="159"/>
    </row>
    <row r="96" spans="1:47" s="10" customFormat="1" ht="19.899999999999999" customHeight="1">
      <c r="B96" s="160"/>
      <c r="C96" s="161"/>
      <c r="D96" s="162" t="s">
        <v>91</v>
      </c>
      <c r="E96" s="163"/>
      <c r="F96" s="163"/>
      <c r="G96" s="163"/>
      <c r="H96" s="163"/>
      <c r="I96" s="164"/>
      <c r="J96" s="165">
        <f>J123</f>
        <v>0</v>
      </c>
      <c r="K96" s="161"/>
      <c r="L96" s="166"/>
    </row>
    <row r="97" spans="1:31" s="9" customFormat="1" ht="24.95" customHeight="1">
      <c r="B97" s="153"/>
      <c r="C97" s="154"/>
      <c r="D97" s="155" t="s">
        <v>92</v>
      </c>
      <c r="E97" s="156"/>
      <c r="F97" s="156"/>
      <c r="G97" s="156"/>
      <c r="H97" s="156"/>
      <c r="I97" s="157"/>
      <c r="J97" s="158">
        <f>J128</f>
        <v>0</v>
      </c>
      <c r="K97" s="154"/>
      <c r="L97" s="159"/>
    </row>
    <row r="98" spans="1:31" s="10" customFormat="1" ht="19.899999999999999" customHeight="1">
      <c r="B98" s="160"/>
      <c r="C98" s="161"/>
      <c r="D98" s="162" t="s">
        <v>93</v>
      </c>
      <c r="E98" s="163"/>
      <c r="F98" s="163"/>
      <c r="G98" s="163"/>
      <c r="H98" s="163"/>
      <c r="I98" s="164"/>
      <c r="J98" s="165">
        <f>J129</f>
        <v>0</v>
      </c>
      <c r="K98" s="161"/>
      <c r="L98" s="166"/>
    </row>
    <row r="99" spans="1:31" s="10" customFormat="1" ht="19.899999999999999" customHeight="1">
      <c r="B99" s="160"/>
      <c r="C99" s="161"/>
      <c r="D99" s="162" t="s">
        <v>94</v>
      </c>
      <c r="E99" s="163"/>
      <c r="F99" s="163"/>
      <c r="G99" s="163"/>
      <c r="H99" s="163"/>
      <c r="I99" s="164"/>
      <c r="J99" s="165">
        <f>J134</f>
        <v>0</v>
      </c>
      <c r="K99" s="161"/>
      <c r="L99" s="166"/>
    </row>
    <row r="100" spans="1:31" s="10" customFormat="1" ht="19.899999999999999" customHeight="1">
      <c r="B100" s="160"/>
      <c r="C100" s="161"/>
      <c r="D100" s="162" t="s">
        <v>95</v>
      </c>
      <c r="E100" s="163"/>
      <c r="F100" s="163"/>
      <c r="G100" s="163"/>
      <c r="H100" s="163"/>
      <c r="I100" s="164"/>
      <c r="J100" s="165">
        <f>J137</f>
        <v>0</v>
      </c>
      <c r="K100" s="161"/>
      <c r="L100" s="166"/>
    </row>
    <row r="101" spans="1:31" s="10" customFormat="1" ht="19.899999999999999" customHeight="1">
      <c r="B101" s="160"/>
      <c r="C101" s="161"/>
      <c r="D101" s="162" t="s">
        <v>96</v>
      </c>
      <c r="E101" s="163"/>
      <c r="F101" s="163"/>
      <c r="G101" s="163"/>
      <c r="H101" s="163"/>
      <c r="I101" s="164"/>
      <c r="J101" s="165">
        <f>J144</f>
        <v>0</v>
      </c>
      <c r="K101" s="161"/>
      <c r="L101" s="166"/>
    </row>
    <row r="102" spans="1:31" s="10" customFormat="1" ht="19.899999999999999" customHeight="1">
      <c r="B102" s="160"/>
      <c r="C102" s="161"/>
      <c r="D102" s="162" t="s">
        <v>97</v>
      </c>
      <c r="E102" s="163"/>
      <c r="F102" s="163"/>
      <c r="G102" s="163"/>
      <c r="H102" s="163"/>
      <c r="I102" s="164"/>
      <c r="J102" s="165">
        <f>J147</f>
        <v>0</v>
      </c>
      <c r="K102" s="161"/>
      <c r="L102" s="166"/>
    </row>
    <row r="103" spans="1:31" s="10" customFormat="1" ht="19.899999999999999" customHeight="1">
      <c r="B103" s="160"/>
      <c r="C103" s="161"/>
      <c r="D103" s="162" t="s">
        <v>98</v>
      </c>
      <c r="E103" s="163"/>
      <c r="F103" s="163"/>
      <c r="G103" s="163"/>
      <c r="H103" s="163"/>
      <c r="I103" s="164"/>
      <c r="J103" s="165">
        <f>J155</f>
        <v>0</v>
      </c>
      <c r="K103" s="161"/>
      <c r="L103" s="166"/>
    </row>
    <row r="104" spans="1:31" s="2" customFormat="1" ht="21.75" customHeight="1">
      <c r="A104" s="31"/>
      <c r="B104" s="32"/>
      <c r="C104" s="33"/>
      <c r="D104" s="33"/>
      <c r="E104" s="33"/>
      <c r="F104" s="33"/>
      <c r="G104" s="33"/>
      <c r="H104" s="33"/>
      <c r="I104" s="107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customHeight="1">
      <c r="A105" s="31"/>
      <c r="B105" s="51"/>
      <c r="C105" s="52"/>
      <c r="D105" s="52"/>
      <c r="E105" s="52"/>
      <c r="F105" s="52"/>
      <c r="G105" s="52"/>
      <c r="H105" s="52"/>
      <c r="I105" s="144"/>
      <c r="J105" s="52"/>
      <c r="K105" s="52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9" spans="1:31" s="2" customFormat="1" ht="6.95" customHeight="1">
      <c r="A109" s="31"/>
      <c r="B109" s="53"/>
      <c r="C109" s="54"/>
      <c r="D109" s="54"/>
      <c r="E109" s="54"/>
      <c r="F109" s="54"/>
      <c r="G109" s="54"/>
      <c r="H109" s="54"/>
      <c r="I109" s="147"/>
      <c r="J109" s="54"/>
      <c r="K109" s="54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4.95" customHeight="1">
      <c r="A110" s="31"/>
      <c r="B110" s="32"/>
      <c r="C110" s="20" t="s">
        <v>99</v>
      </c>
      <c r="D110" s="33"/>
      <c r="E110" s="33"/>
      <c r="F110" s="33"/>
      <c r="G110" s="33"/>
      <c r="H110" s="33"/>
      <c r="I110" s="107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107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16</v>
      </c>
      <c r="D112" s="33"/>
      <c r="E112" s="33"/>
      <c r="F112" s="33"/>
      <c r="G112" s="33"/>
      <c r="H112" s="33"/>
      <c r="I112" s="107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3"/>
      <c r="D113" s="33"/>
      <c r="E113" s="245" t="str">
        <f>E7</f>
        <v>Plavecká hala-opravy koupelen</v>
      </c>
      <c r="F113" s="272"/>
      <c r="G113" s="272"/>
      <c r="H113" s="272"/>
      <c r="I113" s="107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107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20</v>
      </c>
      <c r="D115" s="33"/>
      <c r="E115" s="33"/>
      <c r="F115" s="24" t="str">
        <f>F10</f>
        <v xml:space="preserve"> </v>
      </c>
      <c r="G115" s="33"/>
      <c r="H115" s="33"/>
      <c r="I115" s="109" t="s">
        <v>22</v>
      </c>
      <c r="J115" s="63" t="str">
        <f>IF(J10="","",J10)</f>
        <v>27. 5. 2020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107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24</v>
      </c>
      <c r="D117" s="33"/>
      <c r="E117" s="33"/>
      <c r="F117" s="24" t="str">
        <f>E13</f>
        <v>Mšsto Bílina</v>
      </c>
      <c r="G117" s="33"/>
      <c r="H117" s="33"/>
      <c r="I117" s="109" t="s">
        <v>32</v>
      </c>
      <c r="J117" s="29" t="str">
        <f>E19</f>
        <v xml:space="preserve"> 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30</v>
      </c>
      <c r="D118" s="33"/>
      <c r="E118" s="33"/>
      <c r="F118" s="24" t="str">
        <f>IF(E16="","",E16)</f>
        <v>Vyplň údaj</v>
      </c>
      <c r="G118" s="33"/>
      <c r="H118" s="33"/>
      <c r="I118" s="109" t="s">
        <v>34</v>
      </c>
      <c r="J118" s="29" t="str">
        <f>E22</f>
        <v xml:space="preserve"> 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3"/>
      <c r="D119" s="33"/>
      <c r="E119" s="33"/>
      <c r="F119" s="33"/>
      <c r="G119" s="33"/>
      <c r="H119" s="33"/>
      <c r="I119" s="107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67"/>
      <c r="B120" s="168"/>
      <c r="C120" s="169" t="s">
        <v>100</v>
      </c>
      <c r="D120" s="170" t="s">
        <v>61</v>
      </c>
      <c r="E120" s="170" t="s">
        <v>57</v>
      </c>
      <c r="F120" s="170" t="s">
        <v>58</v>
      </c>
      <c r="G120" s="170" t="s">
        <v>101</v>
      </c>
      <c r="H120" s="170" t="s">
        <v>102</v>
      </c>
      <c r="I120" s="171" t="s">
        <v>103</v>
      </c>
      <c r="J120" s="172" t="s">
        <v>87</v>
      </c>
      <c r="K120" s="173" t="s">
        <v>104</v>
      </c>
      <c r="L120" s="174"/>
      <c r="M120" s="72" t="s">
        <v>1</v>
      </c>
      <c r="N120" s="73" t="s">
        <v>40</v>
      </c>
      <c r="O120" s="73" t="s">
        <v>105</v>
      </c>
      <c r="P120" s="73" t="s">
        <v>106</v>
      </c>
      <c r="Q120" s="73" t="s">
        <v>107</v>
      </c>
      <c r="R120" s="73" t="s">
        <v>108</v>
      </c>
      <c r="S120" s="73" t="s">
        <v>109</v>
      </c>
      <c r="T120" s="74" t="s">
        <v>110</v>
      </c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</row>
    <row r="121" spans="1:65" s="2" customFormat="1" ht="22.9" customHeight="1">
      <c r="A121" s="31"/>
      <c r="B121" s="32"/>
      <c r="C121" s="79" t="s">
        <v>111</v>
      </c>
      <c r="D121" s="33"/>
      <c r="E121" s="33"/>
      <c r="F121" s="33"/>
      <c r="G121" s="33"/>
      <c r="H121" s="33"/>
      <c r="I121" s="107"/>
      <c r="J121" s="175">
        <f>BK121</f>
        <v>0</v>
      </c>
      <c r="K121" s="33"/>
      <c r="L121" s="36"/>
      <c r="M121" s="75"/>
      <c r="N121" s="176"/>
      <c r="O121" s="76"/>
      <c r="P121" s="177">
        <f>P122+P128</f>
        <v>0</v>
      </c>
      <c r="Q121" s="76"/>
      <c r="R121" s="177">
        <f>R122+R128</f>
        <v>0.60254090999999987</v>
      </c>
      <c r="S121" s="76"/>
      <c r="T121" s="178">
        <f>T122+T128</f>
        <v>0.32432700000000003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4" t="s">
        <v>75</v>
      </c>
      <c r="AU121" s="14" t="s">
        <v>89</v>
      </c>
      <c r="BK121" s="179">
        <f>BK122+BK128</f>
        <v>0</v>
      </c>
    </row>
    <row r="122" spans="1:65" s="12" customFormat="1" ht="25.9" customHeight="1">
      <c r="B122" s="180"/>
      <c r="C122" s="181"/>
      <c r="D122" s="182" t="s">
        <v>75</v>
      </c>
      <c r="E122" s="183" t="s">
        <v>112</v>
      </c>
      <c r="F122" s="183" t="s">
        <v>113</v>
      </c>
      <c r="G122" s="181"/>
      <c r="H122" s="181"/>
      <c r="I122" s="184"/>
      <c r="J122" s="185">
        <f>BK122</f>
        <v>0</v>
      </c>
      <c r="K122" s="181"/>
      <c r="L122" s="186"/>
      <c r="M122" s="187"/>
      <c r="N122" s="188"/>
      <c r="O122" s="188"/>
      <c r="P122" s="189">
        <f>P123</f>
        <v>0</v>
      </c>
      <c r="Q122" s="188"/>
      <c r="R122" s="189">
        <f>R123</f>
        <v>0</v>
      </c>
      <c r="S122" s="188"/>
      <c r="T122" s="190">
        <f>T123</f>
        <v>0</v>
      </c>
      <c r="AR122" s="191" t="s">
        <v>81</v>
      </c>
      <c r="AT122" s="192" t="s">
        <v>75</v>
      </c>
      <c r="AU122" s="192" t="s">
        <v>76</v>
      </c>
      <c r="AY122" s="191" t="s">
        <v>114</v>
      </c>
      <c r="BK122" s="193">
        <f>BK123</f>
        <v>0</v>
      </c>
    </row>
    <row r="123" spans="1:65" s="12" customFormat="1" ht="22.9" customHeight="1">
      <c r="B123" s="180"/>
      <c r="C123" s="181"/>
      <c r="D123" s="182" t="s">
        <v>75</v>
      </c>
      <c r="E123" s="194" t="s">
        <v>115</v>
      </c>
      <c r="F123" s="194" t="s">
        <v>116</v>
      </c>
      <c r="G123" s="181"/>
      <c r="H123" s="181"/>
      <c r="I123" s="184"/>
      <c r="J123" s="195">
        <f>BK123</f>
        <v>0</v>
      </c>
      <c r="K123" s="181"/>
      <c r="L123" s="186"/>
      <c r="M123" s="187"/>
      <c r="N123" s="188"/>
      <c r="O123" s="188"/>
      <c r="P123" s="189">
        <f>SUM(P124:P127)</f>
        <v>0</v>
      </c>
      <c r="Q123" s="188"/>
      <c r="R123" s="189">
        <f>SUM(R124:R127)</f>
        <v>0</v>
      </c>
      <c r="S123" s="188"/>
      <c r="T123" s="190">
        <f>SUM(T124:T127)</f>
        <v>0</v>
      </c>
      <c r="AR123" s="191" t="s">
        <v>81</v>
      </c>
      <c r="AT123" s="192" t="s">
        <v>75</v>
      </c>
      <c r="AU123" s="192" t="s">
        <v>81</v>
      </c>
      <c r="AY123" s="191" t="s">
        <v>114</v>
      </c>
      <c r="BK123" s="193">
        <f>SUM(BK124:BK127)</f>
        <v>0</v>
      </c>
    </row>
    <row r="124" spans="1:65" s="2" customFormat="1" ht="16.5" customHeight="1">
      <c r="A124" s="31"/>
      <c r="B124" s="32"/>
      <c r="C124" s="196" t="s">
        <v>81</v>
      </c>
      <c r="D124" s="196" t="s">
        <v>117</v>
      </c>
      <c r="E124" s="197" t="s">
        <v>118</v>
      </c>
      <c r="F124" s="198" t="s">
        <v>119</v>
      </c>
      <c r="G124" s="199" t="s">
        <v>120</v>
      </c>
      <c r="H124" s="200">
        <v>0.32400000000000001</v>
      </c>
      <c r="I124" s="201"/>
      <c r="J124" s="202">
        <f>ROUND(I124*H124,2)</f>
        <v>0</v>
      </c>
      <c r="K124" s="203"/>
      <c r="L124" s="36"/>
      <c r="M124" s="204" t="s">
        <v>1</v>
      </c>
      <c r="N124" s="205" t="s">
        <v>41</v>
      </c>
      <c r="O124" s="68"/>
      <c r="P124" s="206">
        <f>O124*H124</f>
        <v>0</v>
      </c>
      <c r="Q124" s="206">
        <v>0</v>
      </c>
      <c r="R124" s="206">
        <f>Q124*H124</f>
        <v>0</v>
      </c>
      <c r="S124" s="206">
        <v>0</v>
      </c>
      <c r="T124" s="207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208" t="s">
        <v>121</v>
      </c>
      <c r="AT124" s="208" t="s">
        <v>117</v>
      </c>
      <c r="AU124" s="208" t="s">
        <v>83</v>
      </c>
      <c r="AY124" s="14" t="s">
        <v>114</v>
      </c>
      <c r="BE124" s="209">
        <f>IF(N124="základní",J124,0)</f>
        <v>0</v>
      </c>
      <c r="BF124" s="209">
        <f>IF(N124="snížená",J124,0)</f>
        <v>0</v>
      </c>
      <c r="BG124" s="209">
        <f>IF(N124="zákl. přenesená",J124,0)</f>
        <v>0</v>
      </c>
      <c r="BH124" s="209">
        <f>IF(N124="sníž. přenesená",J124,0)</f>
        <v>0</v>
      </c>
      <c r="BI124" s="209">
        <f>IF(N124="nulová",J124,0)</f>
        <v>0</v>
      </c>
      <c r="BJ124" s="14" t="s">
        <v>81</v>
      </c>
      <c r="BK124" s="209">
        <f>ROUND(I124*H124,2)</f>
        <v>0</v>
      </c>
      <c r="BL124" s="14" t="s">
        <v>121</v>
      </c>
      <c r="BM124" s="208" t="s">
        <v>122</v>
      </c>
    </row>
    <row r="125" spans="1:65" s="2" customFormat="1" ht="16.5" customHeight="1">
      <c r="A125" s="31"/>
      <c r="B125" s="32"/>
      <c r="C125" s="196" t="s">
        <v>83</v>
      </c>
      <c r="D125" s="196" t="s">
        <v>117</v>
      </c>
      <c r="E125" s="197" t="s">
        <v>123</v>
      </c>
      <c r="F125" s="198" t="s">
        <v>124</v>
      </c>
      <c r="G125" s="199" t="s">
        <v>120</v>
      </c>
      <c r="H125" s="200">
        <v>0.32400000000000001</v>
      </c>
      <c r="I125" s="201"/>
      <c r="J125" s="202">
        <f>ROUND(I125*H125,2)</f>
        <v>0</v>
      </c>
      <c r="K125" s="203"/>
      <c r="L125" s="36"/>
      <c r="M125" s="204" t="s">
        <v>1</v>
      </c>
      <c r="N125" s="205" t="s">
        <v>41</v>
      </c>
      <c r="O125" s="68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208" t="s">
        <v>121</v>
      </c>
      <c r="AT125" s="208" t="s">
        <v>117</v>
      </c>
      <c r="AU125" s="208" t="s">
        <v>83</v>
      </c>
      <c r="AY125" s="14" t="s">
        <v>114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4" t="s">
        <v>81</v>
      </c>
      <c r="BK125" s="209">
        <f>ROUND(I125*H125,2)</f>
        <v>0</v>
      </c>
      <c r="BL125" s="14" t="s">
        <v>121</v>
      </c>
      <c r="BM125" s="208" t="s">
        <v>125</v>
      </c>
    </row>
    <row r="126" spans="1:65" s="2" customFormat="1" ht="16.5" customHeight="1">
      <c r="A126" s="31"/>
      <c r="B126" s="32"/>
      <c r="C126" s="196" t="s">
        <v>126</v>
      </c>
      <c r="D126" s="196" t="s">
        <v>117</v>
      </c>
      <c r="E126" s="197" t="s">
        <v>127</v>
      </c>
      <c r="F126" s="198" t="s">
        <v>128</v>
      </c>
      <c r="G126" s="199" t="s">
        <v>120</v>
      </c>
      <c r="H126" s="200">
        <v>4.8600000000000003</v>
      </c>
      <c r="I126" s="201"/>
      <c r="J126" s="202">
        <f>ROUND(I126*H126,2)</f>
        <v>0</v>
      </c>
      <c r="K126" s="203"/>
      <c r="L126" s="36"/>
      <c r="M126" s="204" t="s">
        <v>1</v>
      </c>
      <c r="N126" s="205" t="s">
        <v>41</v>
      </c>
      <c r="O126" s="68"/>
      <c r="P126" s="206">
        <f>O126*H126</f>
        <v>0</v>
      </c>
      <c r="Q126" s="206">
        <v>0</v>
      </c>
      <c r="R126" s="206">
        <f>Q126*H126</f>
        <v>0</v>
      </c>
      <c r="S126" s="206">
        <v>0</v>
      </c>
      <c r="T126" s="207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8" t="s">
        <v>121</v>
      </c>
      <c r="AT126" s="208" t="s">
        <v>117</v>
      </c>
      <c r="AU126" s="208" t="s">
        <v>83</v>
      </c>
      <c r="AY126" s="14" t="s">
        <v>114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4" t="s">
        <v>81</v>
      </c>
      <c r="BK126" s="209">
        <f>ROUND(I126*H126,2)</f>
        <v>0</v>
      </c>
      <c r="BL126" s="14" t="s">
        <v>121</v>
      </c>
      <c r="BM126" s="208" t="s">
        <v>129</v>
      </c>
    </row>
    <row r="127" spans="1:65" s="2" customFormat="1" ht="16.5" customHeight="1">
      <c r="A127" s="31"/>
      <c r="B127" s="32"/>
      <c r="C127" s="196" t="s">
        <v>121</v>
      </c>
      <c r="D127" s="196" t="s">
        <v>117</v>
      </c>
      <c r="E127" s="197" t="s">
        <v>130</v>
      </c>
      <c r="F127" s="198" t="s">
        <v>131</v>
      </c>
      <c r="G127" s="199" t="s">
        <v>120</v>
      </c>
      <c r="H127" s="200">
        <v>0.32400000000000001</v>
      </c>
      <c r="I127" s="201"/>
      <c r="J127" s="202">
        <f>ROUND(I127*H127,2)</f>
        <v>0</v>
      </c>
      <c r="K127" s="203"/>
      <c r="L127" s="36"/>
      <c r="M127" s="204" t="s">
        <v>1</v>
      </c>
      <c r="N127" s="205" t="s">
        <v>41</v>
      </c>
      <c r="O127" s="68"/>
      <c r="P127" s="206">
        <f>O127*H127</f>
        <v>0</v>
      </c>
      <c r="Q127" s="206">
        <v>0</v>
      </c>
      <c r="R127" s="206">
        <f>Q127*H127</f>
        <v>0</v>
      </c>
      <c r="S127" s="206">
        <v>0</v>
      </c>
      <c r="T127" s="207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08" t="s">
        <v>121</v>
      </c>
      <c r="AT127" s="208" t="s">
        <v>117</v>
      </c>
      <c r="AU127" s="208" t="s">
        <v>83</v>
      </c>
      <c r="AY127" s="14" t="s">
        <v>114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4" t="s">
        <v>81</v>
      </c>
      <c r="BK127" s="209">
        <f>ROUND(I127*H127,2)</f>
        <v>0</v>
      </c>
      <c r="BL127" s="14" t="s">
        <v>121</v>
      </c>
      <c r="BM127" s="208" t="s">
        <v>132</v>
      </c>
    </row>
    <row r="128" spans="1:65" s="12" customFormat="1" ht="25.9" customHeight="1">
      <c r="B128" s="180"/>
      <c r="C128" s="181"/>
      <c r="D128" s="182" t="s">
        <v>75</v>
      </c>
      <c r="E128" s="183" t="s">
        <v>133</v>
      </c>
      <c r="F128" s="183" t="s">
        <v>134</v>
      </c>
      <c r="G128" s="181"/>
      <c r="H128" s="181"/>
      <c r="I128" s="184"/>
      <c r="J128" s="185">
        <f>BK128</f>
        <v>0</v>
      </c>
      <c r="K128" s="181"/>
      <c r="L128" s="186"/>
      <c r="M128" s="187"/>
      <c r="N128" s="188"/>
      <c r="O128" s="188"/>
      <c r="P128" s="189">
        <f>P129+P134+P137+P144+P147+P155</f>
        <v>0</v>
      </c>
      <c r="Q128" s="188"/>
      <c r="R128" s="189">
        <f>R129+R134+R137+R144+R147+R155</f>
        <v>0.60254090999999987</v>
      </c>
      <c r="S128" s="188"/>
      <c r="T128" s="190">
        <f>T129+T134+T137+T144+T147+T155</f>
        <v>0.32432700000000003</v>
      </c>
      <c r="AR128" s="191" t="s">
        <v>83</v>
      </c>
      <c r="AT128" s="192" t="s">
        <v>75</v>
      </c>
      <c r="AU128" s="192" t="s">
        <v>76</v>
      </c>
      <c r="AY128" s="191" t="s">
        <v>114</v>
      </c>
      <c r="BK128" s="193">
        <f>BK129+BK134+BK137+BK144+BK147+BK155</f>
        <v>0</v>
      </c>
    </row>
    <row r="129" spans="1:65" s="12" customFormat="1" ht="22.9" customHeight="1">
      <c r="B129" s="180"/>
      <c r="C129" s="181"/>
      <c r="D129" s="182" t="s">
        <v>75</v>
      </c>
      <c r="E129" s="194" t="s">
        <v>135</v>
      </c>
      <c r="F129" s="194" t="s">
        <v>136</v>
      </c>
      <c r="G129" s="181"/>
      <c r="H129" s="181"/>
      <c r="I129" s="184"/>
      <c r="J129" s="195">
        <f>BK129</f>
        <v>0</v>
      </c>
      <c r="K129" s="181"/>
      <c r="L129" s="186"/>
      <c r="M129" s="187"/>
      <c r="N129" s="188"/>
      <c r="O129" s="188"/>
      <c r="P129" s="189">
        <f>SUM(P130:P133)</f>
        <v>0</v>
      </c>
      <c r="Q129" s="188"/>
      <c r="R129" s="189">
        <f>SUM(R130:R133)</f>
        <v>0.15336</v>
      </c>
      <c r="S129" s="188"/>
      <c r="T129" s="190">
        <f>SUM(T130:T133)</f>
        <v>0.25340250000000003</v>
      </c>
      <c r="AR129" s="191" t="s">
        <v>83</v>
      </c>
      <c r="AT129" s="192" t="s">
        <v>75</v>
      </c>
      <c r="AU129" s="192" t="s">
        <v>81</v>
      </c>
      <c r="AY129" s="191" t="s">
        <v>114</v>
      </c>
      <c r="BK129" s="193">
        <f>SUM(BK130:BK133)</f>
        <v>0</v>
      </c>
    </row>
    <row r="130" spans="1:65" s="2" customFormat="1" ht="16.5" customHeight="1">
      <c r="A130" s="31"/>
      <c r="B130" s="32"/>
      <c r="C130" s="196" t="s">
        <v>137</v>
      </c>
      <c r="D130" s="196" t="s">
        <v>117</v>
      </c>
      <c r="E130" s="197" t="s">
        <v>138</v>
      </c>
      <c r="F130" s="198" t="s">
        <v>139</v>
      </c>
      <c r="G130" s="199" t="s">
        <v>140</v>
      </c>
      <c r="H130" s="200">
        <v>8</v>
      </c>
      <c r="I130" s="201"/>
      <c r="J130" s="202">
        <f>ROUND(I130*H130,2)</f>
        <v>0</v>
      </c>
      <c r="K130" s="203"/>
      <c r="L130" s="36"/>
      <c r="M130" s="204" t="s">
        <v>1</v>
      </c>
      <c r="N130" s="205" t="s">
        <v>41</v>
      </c>
      <c r="O130" s="68"/>
      <c r="P130" s="206">
        <f>O130*H130</f>
        <v>0</v>
      </c>
      <c r="Q130" s="206">
        <v>1.917E-2</v>
      </c>
      <c r="R130" s="206">
        <f>Q130*H130</f>
        <v>0.15336</v>
      </c>
      <c r="S130" s="206">
        <v>1.5180000000000001E-2</v>
      </c>
      <c r="T130" s="207">
        <f>S130*H130</f>
        <v>0.12144000000000001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8" t="s">
        <v>141</v>
      </c>
      <c r="AT130" s="208" t="s">
        <v>117</v>
      </c>
      <c r="AU130" s="208" t="s">
        <v>83</v>
      </c>
      <c r="AY130" s="14" t="s">
        <v>114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4" t="s">
        <v>81</v>
      </c>
      <c r="BK130" s="209">
        <f>ROUND(I130*H130,2)</f>
        <v>0</v>
      </c>
      <c r="BL130" s="14" t="s">
        <v>141</v>
      </c>
      <c r="BM130" s="208" t="s">
        <v>142</v>
      </c>
    </row>
    <row r="131" spans="1:65" s="2" customFormat="1" ht="16.5" customHeight="1">
      <c r="A131" s="31"/>
      <c r="B131" s="32"/>
      <c r="C131" s="196" t="s">
        <v>143</v>
      </c>
      <c r="D131" s="196" t="s">
        <v>117</v>
      </c>
      <c r="E131" s="197" t="s">
        <v>144</v>
      </c>
      <c r="F131" s="198" t="s">
        <v>145</v>
      </c>
      <c r="G131" s="199" t="s">
        <v>146</v>
      </c>
      <c r="H131" s="200">
        <v>7.65</v>
      </c>
      <c r="I131" s="201"/>
      <c r="J131" s="202">
        <f>ROUND(I131*H131,2)</f>
        <v>0</v>
      </c>
      <c r="K131" s="203"/>
      <c r="L131" s="36"/>
      <c r="M131" s="204" t="s">
        <v>1</v>
      </c>
      <c r="N131" s="205" t="s">
        <v>41</v>
      </c>
      <c r="O131" s="68"/>
      <c r="P131" s="206">
        <f>O131*H131</f>
        <v>0</v>
      </c>
      <c r="Q131" s="206">
        <v>0</v>
      </c>
      <c r="R131" s="206">
        <f>Q131*H131</f>
        <v>0</v>
      </c>
      <c r="S131" s="206">
        <v>1.7250000000000001E-2</v>
      </c>
      <c r="T131" s="207">
        <f>S131*H131</f>
        <v>0.13196250000000001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8" t="s">
        <v>141</v>
      </c>
      <c r="AT131" s="208" t="s">
        <v>117</v>
      </c>
      <c r="AU131" s="208" t="s">
        <v>83</v>
      </c>
      <c r="AY131" s="14" t="s">
        <v>114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4" t="s">
        <v>81</v>
      </c>
      <c r="BK131" s="209">
        <f>ROUND(I131*H131,2)</f>
        <v>0</v>
      </c>
      <c r="BL131" s="14" t="s">
        <v>141</v>
      </c>
      <c r="BM131" s="208" t="s">
        <v>147</v>
      </c>
    </row>
    <row r="132" spans="1:65" s="2" customFormat="1" ht="16.5" customHeight="1">
      <c r="A132" s="31"/>
      <c r="B132" s="32"/>
      <c r="C132" s="196" t="s">
        <v>148</v>
      </c>
      <c r="D132" s="196" t="s">
        <v>117</v>
      </c>
      <c r="E132" s="197" t="s">
        <v>149</v>
      </c>
      <c r="F132" s="198" t="s">
        <v>150</v>
      </c>
      <c r="G132" s="199" t="s">
        <v>120</v>
      </c>
      <c r="H132" s="200">
        <v>0.153</v>
      </c>
      <c r="I132" s="201"/>
      <c r="J132" s="202">
        <f>ROUND(I132*H132,2)</f>
        <v>0</v>
      </c>
      <c r="K132" s="203"/>
      <c r="L132" s="36"/>
      <c r="M132" s="204" t="s">
        <v>1</v>
      </c>
      <c r="N132" s="205" t="s">
        <v>41</v>
      </c>
      <c r="O132" s="68"/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8" t="s">
        <v>141</v>
      </c>
      <c r="AT132" s="208" t="s">
        <v>117</v>
      </c>
      <c r="AU132" s="208" t="s">
        <v>83</v>
      </c>
      <c r="AY132" s="14" t="s">
        <v>114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4" t="s">
        <v>81</v>
      </c>
      <c r="BK132" s="209">
        <f>ROUND(I132*H132,2)</f>
        <v>0</v>
      </c>
      <c r="BL132" s="14" t="s">
        <v>141</v>
      </c>
      <c r="BM132" s="208" t="s">
        <v>151</v>
      </c>
    </row>
    <row r="133" spans="1:65" s="2" customFormat="1" ht="16.5" customHeight="1">
      <c r="A133" s="31"/>
      <c r="B133" s="32"/>
      <c r="C133" s="196" t="s">
        <v>152</v>
      </c>
      <c r="D133" s="196" t="s">
        <v>117</v>
      </c>
      <c r="E133" s="197" t="s">
        <v>153</v>
      </c>
      <c r="F133" s="198" t="s">
        <v>154</v>
      </c>
      <c r="G133" s="199" t="s">
        <v>120</v>
      </c>
      <c r="H133" s="200">
        <v>0.153</v>
      </c>
      <c r="I133" s="201"/>
      <c r="J133" s="202">
        <f>ROUND(I133*H133,2)</f>
        <v>0</v>
      </c>
      <c r="K133" s="203"/>
      <c r="L133" s="36"/>
      <c r="M133" s="204" t="s">
        <v>1</v>
      </c>
      <c r="N133" s="205" t="s">
        <v>41</v>
      </c>
      <c r="O133" s="68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8" t="s">
        <v>141</v>
      </c>
      <c r="AT133" s="208" t="s">
        <v>117</v>
      </c>
      <c r="AU133" s="208" t="s">
        <v>83</v>
      </c>
      <c r="AY133" s="14" t="s">
        <v>114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4" t="s">
        <v>81</v>
      </c>
      <c r="BK133" s="209">
        <f>ROUND(I133*H133,2)</f>
        <v>0</v>
      </c>
      <c r="BL133" s="14" t="s">
        <v>141</v>
      </c>
      <c r="BM133" s="208" t="s">
        <v>155</v>
      </c>
    </row>
    <row r="134" spans="1:65" s="12" customFormat="1" ht="22.9" customHeight="1">
      <c r="B134" s="180"/>
      <c r="C134" s="181"/>
      <c r="D134" s="182" t="s">
        <v>75</v>
      </c>
      <c r="E134" s="194" t="s">
        <v>156</v>
      </c>
      <c r="F134" s="194" t="s">
        <v>157</v>
      </c>
      <c r="G134" s="181"/>
      <c r="H134" s="181"/>
      <c r="I134" s="184"/>
      <c r="J134" s="195">
        <f>BK134</f>
        <v>0</v>
      </c>
      <c r="K134" s="181"/>
      <c r="L134" s="186"/>
      <c r="M134" s="187"/>
      <c r="N134" s="188"/>
      <c r="O134" s="188"/>
      <c r="P134" s="189">
        <f>SUM(P135:P136)</f>
        <v>0</v>
      </c>
      <c r="Q134" s="188"/>
      <c r="R134" s="189">
        <f>SUM(R135:R136)</f>
        <v>6.9999999999999999E-4</v>
      </c>
      <c r="S134" s="188"/>
      <c r="T134" s="190">
        <f>SUM(T135:T136)</f>
        <v>0</v>
      </c>
      <c r="AR134" s="191" t="s">
        <v>83</v>
      </c>
      <c r="AT134" s="192" t="s">
        <v>75</v>
      </c>
      <c r="AU134" s="192" t="s">
        <v>81</v>
      </c>
      <c r="AY134" s="191" t="s">
        <v>114</v>
      </c>
      <c r="BK134" s="193">
        <f>SUM(BK135:BK136)</f>
        <v>0</v>
      </c>
    </row>
    <row r="135" spans="1:65" s="2" customFormat="1" ht="16.5" customHeight="1">
      <c r="A135" s="31"/>
      <c r="B135" s="32"/>
      <c r="C135" s="196" t="s">
        <v>158</v>
      </c>
      <c r="D135" s="196" t="s">
        <v>117</v>
      </c>
      <c r="E135" s="197" t="s">
        <v>159</v>
      </c>
      <c r="F135" s="198" t="s">
        <v>160</v>
      </c>
      <c r="G135" s="199" t="s">
        <v>161</v>
      </c>
      <c r="H135" s="200">
        <v>1</v>
      </c>
      <c r="I135" s="201"/>
      <c r="J135" s="202">
        <f>ROUND(I135*H135,2)</f>
        <v>0</v>
      </c>
      <c r="K135" s="203"/>
      <c r="L135" s="36"/>
      <c r="M135" s="204" t="s">
        <v>1</v>
      </c>
      <c r="N135" s="205" t="s">
        <v>41</v>
      </c>
      <c r="O135" s="68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8" t="s">
        <v>141</v>
      </c>
      <c r="AT135" s="208" t="s">
        <v>117</v>
      </c>
      <c r="AU135" s="208" t="s">
        <v>83</v>
      </c>
      <c r="AY135" s="14" t="s">
        <v>114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4" t="s">
        <v>81</v>
      </c>
      <c r="BK135" s="209">
        <f>ROUND(I135*H135,2)</f>
        <v>0</v>
      </c>
      <c r="BL135" s="14" t="s">
        <v>141</v>
      </c>
      <c r="BM135" s="208" t="s">
        <v>162</v>
      </c>
    </row>
    <row r="136" spans="1:65" s="2" customFormat="1" ht="16.5" customHeight="1">
      <c r="A136" s="31"/>
      <c r="B136" s="32"/>
      <c r="C136" s="210" t="s">
        <v>163</v>
      </c>
      <c r="D136" s="210" t="s">
        <v>164</v>
      </c>
      <c r="E136" s="211" t="s">
        <v>165</v>
      </c>
      <c r="F136" s="212" t="s">
        <v>166</v>
      </c>
      <c r="G136" s="213" t="s">
        <v>140</v>
      </c>
      <c r="H136" s="214">
        <v>1</v>
      </c>
      <c r="I136" s="215"/>
      <c r="J136" s="216">
        <f>ROUND(I136*H136,2)</f>
        <v>0</v>
      </c>
      <c r="K136" s="217"/>
      <c r="L136" s="218"/>
      <c r="M136" s="219" t="s">
        <v>1</v>
      </c>
      <c r="N136" s="220" t="s">
        <v>41</v>
      </c>
      <c r="O136" s="68"/>
      <c r="P136" s="206">
        <f>O136*H136</f>
        <v>0</v>
      </c>
      <c r="Q136" s="206">
        <v>6.9999999999999999E-4</v>
      </c>
      <c r="R136" s="206">
        <f>Q136*H136</f>
        <v>6.9999999999999999E-4</v>
      </c>
      <c r="S136" s="206">
        <v>0</v>
      </c>
      <c r="T136" s="207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8" t="s">
        <v>167</v>
      </c>
      <c r="AT136" s="208" t="s">
        <v>164</v>
      </c>
      <c r="AU136" s="208" t="s">
        <v>83</v>
      </c>
      <c r="AY136" s="14" t="s">
        <v>114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4" t="s">
        <v>81</v>
      </c>
      <c r="BK136" s="209">
        <f>ROUND(I136*H136,2)</f>
        <v>0</v>
      </c>
      <c r="BL136" s="14" t="s">
        <v>141</v>
      </c>
      <c r="BM136" s="208" t="s">
        <v>168</v>
      </c>
    </row>
    <row r="137" spans="1:65" s="12" customFormat="1" ht="22.9" customHeight="1">
      <c r="B137" s="180"/>
      <c r="C137" s="181"/>
      <c r="D137" s="182" t="s">
        <v>75</v>
      </c>
      <c r="E137" s="194" t="s">
        <v>169</v>
      </c>
      <c r="F137" s="194" t="s">
        <v>170</v>
      </c>
      <c r="G137" s="181"/>
      <c r="H137" s="181"/>
      <c r="I137" s="184"/>
      <c r="J137" s="195">
        <f>BK137</f>
        <v>0</v>
      </c>
      <c r="K137" s="181"/>
      <c r="L137" s="186"/>
      <c r="M137" s="187"/>
      <c r="N137" s="188"/>
      <c r="O137" s="188"/>
      <c r="P137" s="189">
        <f>SUM(P138:P143)</f>
        <v>0</v>
      </c>
      <c r="Q137" s="188"/>
      <c r="R137" s="189">
        <f>SUM(R138:R143)</f>
        <v>2.4053999999999996E-2</v>
      </c>
      <c r="S137" s="188"/>
      <c r="T137" s="190">
        <f>SUM(T138:T143)</f>
        <v>3.705E-2</v>
      </c>
      <c r="AR137" s="191" t="s">
        <v>83</v>
      </c>
      <c r="AT137" s="192" t="s">
        <v>75</v>
      </c>
      <c r="AU137" s="192" t="s">
        <v>81</v>
      </c>
      <c r="AY137" s="191" t="s">
        <v>114</v>
      </c>
      <c r="BK137" s="193">
        <f>SUM(BK138:BK143)</f>
        <v>0</v>
      </c>
    </row>
    <row r="138" spans="1:65" s="2" customFormat="1" ht="16.5" customHeight="1">
      <c r="A138" s="31"/>
      <c r="B138" s="32"/>
      <c r="C138" s="196" t="s">
        <v>171</v>
      </c>
      <c r="D138" s="196" t="s">
        <v>117</v>
      </c>
      <c r="E138" s="197" t="s">
        <v>172</v>
      </c>
      <c r="F138" s="198" t="s">
        <v>173</v>
      </c>
      <c r="G138" s="199" t="s">
        <v>174</v>
      </c>
      <c r="H138" s="200">
        <v>11.4</v>
      </c>
      <c r="I138" s="201"/>
      <c r="J138" s="202">
        <f t="shared" ref="J138:J143" si="0">ROUND(I138*H138,2)</f>
        <v>0</v>
      </c>
      <c r="K138" s="203"/>
      <c r="L138" s="36"/>
      <c r="M138" s="204" t="s">
        <v>1</v>
      </c>
      <c r="N138" s="205" t="s">
        <v>41</v>
      </c>
      <c r="O138" s="68"/>
      <c r="P138" s="206">
        <f t="shared" ref="P138:P143" si="1">O138*H138</f>
        <v>0</v>
      </c>
      <c r="Q138" s="206">
        <v>0</v>
      </c>
      <c r="R138" s="206">
        <f t="shared" ref="R138:R143" si="2">Q138*H138</f>
        <v>0</v>
      </c>
      <c r="S138" s="206">
        <v>3.2499999999999999E-3</v>
      </c>
      <c r="T138" s="207">
        <f t="shared" ref="T138:T143" si="3">S138*H138</f>
        <v>3.705E-2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8" t="s">
        <v>141</v>
      </c>
      <c r="AT138" s="208" t="s">
        <v>117</v>
      </c>
      <c r="AU138" s="208" t="s">
        <v>83</v>
      </c>
      <c r="AY138" s="14" t="s">
        <v>114</v>
      </c>
      <c r="BE138" s="209">
        <f t="shared" ref="BE138:BE143" si="4">IF(N138="základní",J138,0)</f>
        <v>0</v>
      </c>
      <c r="BF138" s="209">
        <f t="shared" ref="BF138:BF143" si="5">IF(N138="snížená",J138,0)</f>
        <v>0</v>
      </c>
      <c r="BG138" s="209">
        <f t="shared" ref="BG138:BG143" si="6">IF(N138="zákl. přenesená",J138,0)</f>
        <v>0</v>
      </c>
      <c r="BH138" s="209">
        <f t="shared" ref="BH138:BH143" si="7">IF(N138="sníž. přenesená",J138,0)</f>
        <v>0</v>
      </c>
      <c r="BI138" s="209">
        <f t="shared" ref="BI138:BI143" si="8">IF(N138="nulová",J138,0)</f>
        <v>0</v>
      </c>
      <c r="BJ138" s="14" t="s">
        <v>81</v>
      </c>
      <c r="BK138" s="209">
        <f t="shared" ref="BK138:BK143" si="9">ROUND(I138*H138,2)</f>
        <v>0</v>
      </c>
      <c r="BL138" s="14" t="s">
        <v>141</v>
      </c>
      <c r="BM138" s="208" t="s">
        <v>175</v>
      </c>
    </row>
    <row r="139" spans="1:65" s="2" customFormat="1" ht="16.5" customHeight="1">
      <c r="A139" s="31"/>
      <c r="B139" s="32"/>
      <c r="C139" s="196" t="s">
        <v>176</v>
      </c>
      <c r="D139" s="196" t="s">
        <v>117</v>
      </c>
      <c r="E139" s="197" t="s">
        <v>177</v>
      </c>
      <c r="F139" s="198" t="s">
        <v>178</v>
      </c>
      <c r="G139" s="199" t="s">
        <v>174</v>
      </c>
      <c r="H139" s="200">
        <v>11.4</v>
      </c>
      <c r="I139" s="201"/>
      <c r="J139" s="202">
        <f t="shared" si="0"/>
        <v>0</v>
      </c>
      <c r="K139" s="203"/>
      <c r="L139" s="36"/>
      <c r="M139" s="204" t="s">
        <v>1</v>
      </c>
      <c r="N139" s="205" t="s">
        <v>41</v>
      </c>
      <c r="O139" s="68"/>
      <c r="P139" s="206">
        <f t="shared" si="1"/>
        <v>0</v>
      </c>
      <c r="Q139" s="206">
        <v>5.8E-4</v>
      </c>
      <c r="R139" s="206">
        <f t="shared" si="2"/>
        <v>6.6119999999999998E-3</v>
      </c>
      <c r="S139" s="206">
        <v>0</v>
      </c>
      <c r="T139" s="20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8" t="s">
        <v>141</v>
      </c>
      <c r="AT139" s="208" t="s">
        <v>117</v>
      </c>
      <c r="AU139" s="208" t="s">
        <v>83</v>
      </c>
      <c r="AY139" s="14" t="s">
        <v>114</v>
      </c>
      <c r="BE139" s="209">
        <f t="shared" si="4"/>
        <v>0</v>
      </c>
      <c r="BF139" s="209">
        <f t="shared" si="5"/>
        <v>0</v>
      </c>
      <c r="BG139" s="209">
        <f t="shared" si="6"/>
        <v>0</v>
      </c>
      <c r="BH139" s="209">
        <f t="shared" si="7"/>
        <v>0</v>
      </c>
      <c r="BI139" s="209">
        <f t="shared" si="8"/>
        <v>0</v>
      </c>
      <c r="BJ139" s="14" t="s">
        <v>81</v>
      </c>
      <c r="BK139" s="209">
        <f t="shared" si="9"/>
        <v>0</v>
      </c>
      <c r="BL139" s="14" t="s">
        <v>141</v>
      </c>
      <c r="BM139" s="208" t="s">
        <v>179</v>
      </c>
    </row>
    <row r="140" spans="1:65" s="2" customFormat="1" ht="16.5" customHeight="1">
      <c r="A140" s="31"/>
      <c r="B140" s="32"/>
      <c r="C140" s="210" t="s">
        <v>180</v>
      </c>
      <c r="D140" s="210" t="s">
        <v>164</v>
      </c>
      <c r="E140" s="211" t="s">
        <v>181</v>
      </c>
      <c r="F140" s="212" t="s">
        <v>182</v>
      </c>
      <c r="G140" s="213" t="s">
        <v>140</v>
      </c>
      <c r="H140" s="214">
        <v>57</v>
      </c>
      <c r="I140" s="215"/>
      <c r="J140" s="216">
        <f t="shared" si="0"/>
        <v>0</v>
      </c>
      <c r="K140" s="217"/>
      <c r="L140" s="218"/>
      <c r="M140" s="219" t="s">
        <v>1</v>
      </c>
      <c r="N140" s="220" t="s">
        <v>41</v>
      </c>
      <c r="O140" s="68"/>
      <c r="P140" s="206">
        <f t="shared" si="1"/>
        <v>0</v>
      </c>
      <c r="Q140" s="206">
        <v>2.9999999999999997E-4</v>
      </c>
      <c r="R140" s="206">
        <f t="shared" si="2"/>
        <v>1.7099999999999997E-2</v>
      </c>
      <c r="S140" s="206">
        <v>0</v>
      </c>
      <c r="T140" s="207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8" t="s">
        <v>167</v>
      </c>
      <c r="AT140" s="208" t="s">
        <v>164</v>
      </c>
      <c r="AU140" s="208" t="s">
        <v>83</v>
      </c>
      <c r="AY140" s="14" t="s">
        <v>114</v>
      </c>
      <c r="BE140" s="209">
        <f t="shared" si="4"/>
        <v>0</v>
      </c>
      <c r="BF140" s="209">
        <f t="shared" si="5"/>
        <v>0</v>
      </c>
      <c r="BG140" s="209">
        <f t="shared" si="6"/>
        <v>0</v>
      </c>
      <c r="BH140" s="209">
        <f t="shared" si="7"/>
        <v>0</v>
      </c>
      <c r="BI140" s="209">
        <f t="shared" si="8"/>
        <v>0</v>
      </c>
      <c r="BJ140" s="14" t="s">
        <v>81</v>
      </c>
      <c r="BK140" s="209">
        <f t="shared" si="9"/>
        <v>0</v>
      </c>
      <c r="BL140" s="14" t="s">
        <v>141</v>
      </c>
      <c r="BM140" s="208" t="s">
        <v>183</v>
      </c>
    </row>
    <row r="141" spans="1:65" s="2" customFormat="1" ht="16.5" customHeight="1">
      <c r="A141" s="31"/>
      <c r="B141" s="32"/>
      <c r="C141" s="196" t="s">
        <v>184</v>
      </c>
      <c r="D141" s="196" t="s">
        <v>117</v>
      </c>
      <c r="E141" s="197" t="s">
        <v>185</v>
      </c>
      <c r="F141" s="198" t="s">
        <v>186</v>
      </c>
      <c r="G141" s="199" t="s">
        <v>174</v>
      </c>
      <c r="H141" s="200">
        <v>11.4</v>
      </c>
      <c r="I141" s="201"/>
      <c r="J141" s="202">
        <f t="shared" si="0"/>
        <v>0</v>
      </c>
      <c r="K141" s="203"/>
      <c r="L141" s="36"/>
      <c r="M141" s="204" t="s">
        <v>1</v>
      </c>
      <c r="N141" s="205" t="s">
        <v>41</v>
      </c>
      <c r="O141" s="68"/>
      <c r="P141" s="206">
        <f t="shared" si="1"/>
        <v>0</v>
      </c>
      <c r="Q141" s="206">
        <v>3.0000000000000001E-5</v>
      </c>
      <c r="R141" s="206">
        <f t="shared" si="2"/>
        <v>3.4200000000000002E-4</v>
      </c>
      <c r="S141" s="206">
        <v>0</v>
      </c>
      <c r="T141" s="207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8" t="s">
        <v>141</v>
      </c>
      <c r="AT141" s="208" t="s">
        <v>117</v>
      </c>
      <c r="AU141" s="208" t="s">
        <v>83</v>
      </c>
      <c r="AY141" s="14" t="s">
        <v>114</v>
      </c>
      <c r="BE141" s="209">
        <f t="shared" si="4"/>
        <v>0</v>
      </c>
      <c r="BF141" s="209">
        <f t="shared" si="5"/>
        <v>0</v>
      </c>
      <c r="BG141" s="209">
        <f t="shared" si="6"/>
        <v>0</v>
      </c>
      <c r="BH141" s="209">
        <f t="shared" si="7"/>
        <v>0</v>
      </c>
      <c r="BI141" s="209">
        <f t="shared" si="8"/>
        <v>0</v>
      </c>
      <c r="BJ141" s="14" t="s">
        <v>81</v>
      </c>
      <c r="BK141" s="209">
        <f t="shared" si="9"/>
        <v>0</v>
      </c>
      <c r="BL141" s="14" t="s">
        <v>141</v>
      </c>
      <c r="BM141" s="208" t="s">
        <v>187</v>
      </c>
    </row>
    <row r="142" spans="1:65" s="2" customFormat="1" ht="16.5" customHeight="1">
      <c r="A142" s="31"/>
      <c r="B142" s="32"/>
      <c r="C142" s="196" t="s">
        <v>8</v>
      </c>
      <c r="D142" s="196" t="s">
        <v>117</v>
      </c>
      <c r="E142" s="197" t="s">
        <v>188</v>
      </c>
      <c r="F142" s="198" t="s">
        <v>189</v>
      </c>
      <c r="G142" s="199" t="s">
        <v>120</v>
      </c>
      <c r="H142" s="200">
        <v>2.4E-2</v>
      </c>
      <c r="I142" s="201"/>
      <c r="J142" s="202">
        <f t="shared" si="0"/>
        <v>0</v>
      </c>
      <c r="K142" s="203"/>
      <c r="L142" s="36"/>
      <c r="M142" s="204" t="s">
        <v>1</v>
      </c>
      <c r="N142" s="205" t="s">
        <v>41</v>
      </c>
      <c r="O142" s="68"/>
      <c r="P142" s="206">
        <f t="shared" si="1"/>
        <v>0</v>
      </c>
      <c r="Q142" s="206">
        <v>0</v>
      </c>
      <c r="R142" s="206">
        <f t="shared" si="2"/>
        <v>0</v>
      </c>
      <c r="S142" s="206">
        <v>0</v>
      </c>
      <c r="T142" s="207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8" t="s">
        <v>141</v>
      </c>
      <c r="AT142" s="208" t="s">
        <v>117</v>
      </c>
      <c r="AU142" s="208" t="s">
        <v>83</v>
      </c>
      <c r="AY142" s="14" t="s">
        <v>114</v>
      </c>
      <c r="BE142" s="209">
        <f t="shared" si="4"/>
        <v>0</v>
      </c>
      <c r="BF142" s="209">
        <f t="shared" si="5"/>
        <v>0</v>
      </c>
      <c r="BG142" s="209">
        <f t="shared" si="6"/>
        <v>0</v>
      </c>
      <c r="BH142" s="209">
        <f t="shared" si="7"/>
        <v>0</v>
      </c>
      <c r="BI142" s="209">
        <f t="shared" si="8"/>
        <v>0</v>
      </c>
      <c r="BJ142" s="14" t="s">
        <v>81</v>
      </c>
      <c r="BK142" s="209">
        <f t="shared" si="9"/>
        <v>0</v>
      </c>
      <c r="BL142" s="14" t="s">
        <v>141</v>
      </c>
      <c r="BM142" s="208" t="s">
        <v>190</v>
      </c>
    </row>
    <row r="143" spans="1:65" s="2" customFormat="1" ht="16.5" customHeight="1">
      <c r="A143" s="31"/>
      <c r="B143" s="32"/>
      <c r="C143" s="196" t="s">
        <v>141</v>
      </c>
      <c r="D143" s="196" t="s">
        <v>117</v>
      </c>
      <c r="E143" s="197" t="s">
        <v>191</v>
      </c>
      <c r="F143" s="198" t="s">
        <v>192</v>
      </c>
      <c r="G143" s="199" t="s">
        <v>120</v>
      </c>
      <c r="H143" s="200">
        <v>2.4E-2</v>
      </c>
      <c r="I143" s="201"/>
      <c r="J143" s="202">
        <f t="shared" si="0"/>
        <v>0</v>
      </c>
      <c r="K143" s="203"/>
      <c r="L143" s="36"/>
      <c r="M143" s="204" t="s">
        <v>1</v>
      </c>
      <c r="N143" s="205" t="s">
        <v>41</v>
      </c>
      <c r="O143" s="68"/>
      <c r="P143" s="206">
        <f t="shared" si="1"/>
        <v>0</v>
      </c>
      <c r="Q143" s="206">
        <v>0</v>
      </c>
      <c r="R143" s="206">
        <f t="shared" si="2"/>
        <v>0</v>
      </c>
      <c r="S143" s="206">
        <v>0</v>
      </c>
      <c r="T143" s="207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8" t="s">
        <v>141</v>
      </c>
      <c r="AT143" s="208" t="s">
        <v>117</v>
      </c>
      <c r="AU143" s="208" t="s">
        <v>83</v>
      </c>
      <c r="AY143" s="14" t="s">
        <v>114</v>
      </c>
      <c r="BE143" s="209">
        <f t="shared" si="4"/>
        <v>0</v>
      </c>
      <c r="BF143" s="209">
        <f t="shared" si="5"/>
        <v>0</v>
      </c>
      <c r="BG143" s="209">
        <f t="shared" si="6"/>
        <v>0</v>
      </c>
      <c r="BH143" s="209">
        <f t="shared" si="7"/>
        <v>0</v>
      </c>
      <c r="BI143" s="209">
        <f t="shared" si="8"/>
        <v>0</v>
      </c>
      <c r="BJ143" s="14" t="s">
        <v>81</v>
      </c>
      <c r="BK143" s="209">
        <f t="shared" si="9"/>
        <v>0</v>
      </c>
      <c r="BL143" s="14" t="s">
        <v>141</v>
      </c>
      <c r="BM143" s="208" t="s">
        <v>193</v>
      </c>
    </row>
    <row r="144" spans="1:65" s="12" customFormat="1" ht="22.9" customHeight="1">
      <c r="B144" s="180"/>
      <c r="C144" s="181"/>
      <c r="D144" s="182" t="s">
        <v>75</v>
      </c>
      <c r="E144" s="194" t="s">
        <v>194</v>
      </c>
      <c r="F144" s="194" t="s">
        <v>195</v>
      </c>
      <c r="G144" s="181"/>
      <c r="H144" s="181"/>
      <c r="I144" s="184"/>
      <c r="J144" s="195">
        <f>BK144</f>
        <v>0</v>
      </c>
      <c r="K144" s="181"/>
      <c r="L144" s="186"/>
      <c r="M144" s="187"/>
      <c r="N144" s="188"/>
      <c r="O144" s="188"/>
      <c r="P144" s="189">
        <f>SUM(P145:P146)</f>
        <v>0</v>
      </c>
      <c r="Q144" s="188"/>
      <c r="R144" s="189">
        <f>SUM(R145:R146)</f>
        <v>2.7560000000000005E-2</v>
      </c>
      <c r="S144" s="188"/>
      <c r="T144" s="190">
        <f>SUM(T145:T146)</f>
        <v>0</v>
      </c>
      <c r="AR144" s="191" t="s">
        <v>83</v>
      </c>
      <c r="AT144" s="192" t="s">
        <v>75</v>
      </c>
      <c r="AU144" s="192" t="s">
        <v>81</v>
      </c>
      <c r="AY144" s="191" t="s">
        <v>114</v>
      </c>
      <c r="BK144" s="193">
        <f>SUM(BK145:BK146)</f>
        <v>0</v>
      </c>
    </row>
    <row r="145" spans="1:65" s="2" customFormat="1" ht="16.5" customHeight="1">
      <c r="A145" s="31"/>
      <c r="B145" s="32"/>
      <c r="C145" s="196" t="s">
        <v>196</v>
      </c>
      <c r="D145" s="196" t="s">
        <v>117</v>
      </c>
      <c r="E145" s="197" t="s">
        <v>197</v>
      </c>
      <c r="F145" s="198" t="s">
        <v>198</v>
      </c>
      <c r="G145" s="199" t="s">
        <v>146</v>
      </c>
      <c r="H145" s="200">
        <v>2</v>
      </c>
      <c r="I145" s="201"/>
      <c r="J145" s="202">
        <f>ROUND(I145*H145,2)</f>
        <v>0</v>
      </c>
      <c r="K145" s="203"/>
      <c r="L145" s="36"/>
      <c r="M145" s="204" t="s">
        <v>1</v>
      </c>
      <c r="N145" s="205" t="s">
        <v>41</v>
      </c>
      <c r="O145" s="68"/>
      <c r="P145" s="206">
        <f>O145*H145</f>
        <v>0</v>
      </c>
      <c r="Q145" s="206">
        <v>5.8E-4</v>
      </c>
      <c r="R145" s="206">
        <f>Q145*H145</f>
        <v>1.16E-3</v>
      </c>
      <c r="S145" s="206">
        <v>0</v>
      </c>
      <c r="T145" s="20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8" t="s">
        <v>141</v>
      </c>
      <c r="AT145" s="208" t="s">
        <v>117</v>
      </c>
      <c r="AU145" s="208" t="s">
        <v>83</v>
      </c>
      <c r="AY145" s="14" t="s">
        <v>114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4" t="s">
        <v>81</v>
      </c>
      <c r="BK145" s="209">
        <f>ROUND(I145*H145,2)</f>
        <v>0</v>
      </c>
      <c r="BL145" s="14" t="s">
        <v>141</v>
      </c>
      <c r="BM145" s="208" t="s">
        <v>199</v>
      </c>
    </row>
    <row r="146" spans="1:65" s="2" customFormat="1" ht="16.5" customHeight="1">
      <c r="A146" s="31"/>
      <c r="B146" s="32"/>
      <c r="C146" s="210" t="s">
        <v>200</v>
      </c>
      <c r="D146" s="210" t="s">
        <v>164</v>
      </c>
      <c r="E146" s="211" t="s">
        <v>201</v>
      </c>
      <c r="F146" s="212" t="s">
        <v>202</v>
      </c>
      <c r="G146" s="213" t="s">
        <v>146</v>
      </c>
      <c r="H146" s="214">
        <v>2.2000000000000002</v>
      </c>
      <c r="I146" s="215"/>
      <c r="J146" s="216">
        <f>ROUND(I146*H146,2)</f>
        <v>0</v>
      </c>
      <c r="K146" s="217"/>
      <c r="L146" s="218"/>
      <c r="M146" s="219" t="s">
        <v>1</v>
      </c>
      <c r="N146" s="220" t="s">
        <v>41</v>
      </c>
      <c r="O146" s="68"/>
      <c r="P146" s="206">
        <f>O146*H146</f>
        <v>0</v>
      </c>
      <c r="Q146" s="206">
        <v>1.2E-2</v>
      </c>
      <c r="R146" s="206">
        <f>Q146*H146</f>
        <v>2.6400000000000003E-2</v>
      </c>
      <c r="S146" s="206">
        <v>0</v>
      </c>
      <c r="T146" s="207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8" t="s">
        <v>167</v>
      </c>
      <c r="AT146" s="208" t="s">
        <v>164</v>
      </c>
      <c r="AU146" s="208" t="s">
        <v>83</v>
      </c>
      <c r="AY146" s="14" t="s">
        <v>114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4" t="s">
        <v>81</v>
      </c>
      <c r="BK146" s="209">
        <f>ROUND(I146*H146,2)</f>
        <v>0</v>
      </c>
      <c r="BL146" s="14" t="s">
        <v>141</v>
      </c>
      <c r="BM146" s="208" t="s">
        <v>203</v>
      </c>
    </row>
    <row r="147" spans="1:65" s="12" customFormat="1" ht="22.9" customHeight="1">
      <c r="B147" s="180"/>
      <c r="C147" s="181"/>
      <c r="D147" s="182" t="s">
        <v>75</v>
      </c>
      <c r="E147" s="194" t="s">
        <v>204</v>
      </c>
      <c r="F147" s="194" t="s">
        <v>205</v>
      </c>
      <c r="G147" s="181"/>
      <c r="H147" s="181"/>
      <c r="I147" s="184"/>
      <c r="J147" s="195">
        <f>BK147</f>
        <v>0</v>
      </c>
      <c r="K147" s="181"/>
      <c r="L147" s="186"/>
      <c r="M147" s="187"/>
      <c r="N147" s="188"/>
      <c r="O147" s="188"/>
      <c r="P147" s="189">
        <f>SUM(P148:P154)</f>
        <v>0</v>
      </c>
      <c r="Q147" s="188"/>
      <c r="R147" s="189">
        <f>SUM(R148:R154)</f>
        <v>1.1375099999999999E-2</v>
      </c>
      <c r="S147" s="188"/>
      <c r="T147" s="190">
        <f>SUM(T148:T154)</f>
        <v>0</v>
      </c>
      <c r="AR147" s="191" t="s">
        <v>83</v>
      </c>
      <c r="AT147" s="192" t="s">
        <v>75</v>
      </c>
      <c r="AU147" s="192" t="s">
        <v>81</v>
      </c>
      <c r="AY147" s="191" t="s">
        <v>114</v>
      </c>
      <c r="BK147" s="193">
        <f>SUM(BK148:BK154)</f>
        <v>0</v>
      </c>
    </row>
    <row r="148" spans="1:65" s="2" customFormat="1" ht="16.5" customHeight="1">
      <c r="A148" s="31"/>
      <c r="B148" s="32"/>
      <c r="C148" s="196" t="s">
        <v>206</v>
      </c>
      <c r="D148" s="196" t="s">
        <v>117</v>
      </c>
      <c r="E148" s="197" t="s">
        <v>207</v>
      </c>
      <c r="F148" s="198" t="s">
        <v>208</v>
      </c>
      <c r="G148" s="199" t="s">
        <v>146</v>
      </c>
      <c r="H148" s="200">
        <v>8</v>
      </c>
      <c r="I148" s="201"/>
      <c r="J148" s="202">
        <f t="shared" ref="J148:J154" si="10">ROUND(I148*H148,2)</f>
        <v>0</v>
      </c>
      <c r="K148" s="203"/>
      <c r="L148" s="36"/>
      <c r="M148" s="204" t="s">
        <v>1</v>
      </c>
      <c r="N148" s="205" t="s">
        <v>41</v>
      </c>
      <c r="O148" s="68"/>
      <c r="P148" s="206">
        <f t="shared" ref="P148:P154" si="11">O148*H148</f>
        <v>0</v>
      </c>
      <c r="Q148" s="206">
        <v>6.9999999999999994E-5</v>
      </c>
      <c r="R148" s="206">
        <f t="shared" ref="R148:R154" si="12">Q148*H148</f>
        <v>5.5999999999999995E-4</v>
      </c>
      <c r="S148" s="206">
        <v>0</v>
      </c>
      <c r="T148" s="207">
        <f t="shared" ref="T148:T154" si="13"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8" t="s">
        <v>141</v>
      </c>
      <c r="AT148" s="208" t="s">
        <v>117</v>
      </c>
      <c r="AU148" s="208" t="s">
        <v>83</v>
      </c>
      <c r="AY148" s="14" t="s">
        <v>114</v>
      </c>
      <c r="BE148" s="209">
        <f t="shared" ref="BE148:BE154" si="14">IF(N148="základní",J148,0)</f>
        <v>0</v>
      </c>
      <c r="BF148" s="209">
        <f t="shared" ref="BF148:BF154" si="15">IF(N148="snížená",J148,0)</f>
        <v>0</v>
      </c>
      <c r="BG148" s="209">
        <f t="shared" ref="BG148:BG154" si="16">IF(N148="zákl. přenesená",J148,0)</f>
        <v>0</v>
      </c>
      <c r="BH148" s="209">
        <f t="shared" ref="BH148:BH154" si="17">IF(N148="sníž. přenesená",J148,0)</f>
        <v>0</v>
      </c>
      <c r="BI148" s="209">
        <f t="shared" ref="BI148:BI154" si="18">IF(N148="nulová",J148,0)</f>
        <v>0</v>
      </c>
      <c r="BJ148" s="14" t="s">
        <v>81</v>
      </c>
      <c r="BK148" s="209">
        <f t="shared" ref="BK148:BK154" si="19">ROUND(I148*H148,2)</f>
        <v>0</v>
      </c>
      <c r="BL148" s="14" t="s">
        <v>141</v>
      </c>
      <c r="BM148" s="208" t="s">
        <v>209</v>
      </c>
    </row>
    <row r="149" spans="1:65" s="2" customFormat="1" ht="16.5" customHeight="1">
      <c r="A149" s="31"/>
      <c r="B149" s="32"/>
      <c r="C149" s="196" t="s">
        <v>210</v>
      </c>
      <c r="D149" s="196" t="s">
        <v>117</v>
      </c>
      <c r="E149" s="197" t="s">
        <v>211</v>
      </c>
      <c r="F149" s="198" t="s">
        <v>212</v>
      </c>
      <c r="G149" s="199" t="s">
        <v>146</v>
      </c>
      <c r="H149" s="200">
        <v>8</v>
      </c>
      <c r="I149" s="201"/>
      <c r="J149" s="202">
        <f t="shared" si="10"/>
        <v>0</v>
      </c>
      <c r="K149" s="203"/>
      <c r="L149" s="36"/>
      <c r="M149" s="204" t="s">
        <v>1</v>
      </c>
      <c r="N149" s="205" t="s">
        <v>41</v>
      </c>
      <c r="O149" s="68"/>
      <c r="P149" s="206">
        <f t="shared" si="11"/>
        <v>0</v>
      </c>
      <c r="Q149" s="206">
        <v>1.3999999999999999E-4</v>
      </c>
      <c r="R149" s="206">
        <f t="shared" si="12"/>
        <v>1.1199999999999999E-3</v>
      </c>
      <c r="S149" s="206">
        <v>0</v>
      </c>
      <c r="T149" s="207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8" t="s">
        <v>141</v>
      </c>
      <c r="AT149" s="208" t="s">
        <v>117</v>
      </c>
      <c r="AU149" s="208" t="s">
        <v>83</v>
      </c>
      <c r="AY149" s="14" t="s">
        <v>114</v>
      </c>
      <c r="BE149" s="209">
        <f t="shared" si="14"/>
        <v>0</v>
      </c>
      <c r="BF149" s="209">
        <f t="shared" si="15"/>
        <v>0</v>
      </c>
      <c r="BG149" s="209">
        <f t="shared" si="16"/>
        <v>0</v>
      </c>
      <c r="BH149" s="209">
        <f t="shared" si="17"/>
        <v>0</v>
      </c>
      <c r="BI149" s="209">
        <f t="shared" si="18"/>
        <v>0</v>
      </c>
      <c r="BJ149" s="14" t="s">
        <v>81</v>
      </c>
      <c r="BK149" s="209">
        <f t="shared" si="19"/>
        <v>0</v>
      </c>
      <c r="BL149" s="14" t="s">
        <v>141</v>
      </c>
      <c r="BM149" s="208" t="s">
        <v>213</v>
      </c>
    </row>
    <row r="150" spans="1:65" s="2" customFormat="1" ht="16.5" customHeight="1">
      <c r="A150" s="31"/>
      <c r="B150" s="32"/>
      <c r="C150" s="196" t="s">
        <v>7</v>
      </c>
      <c r="D150" s="196" t="s">
        <v>117</v>
      </c>
      <c r="E150" s="197" t="s">
        <v>214</v>
      </c>
      <c r="F150" s="198" t="s">
        <v>215</v>
      </c>
      <c r="G150" s="199" t="s">
        <v>146</v>
      </c>
      <c r="H150" s="200">
        <v>8</v>
      </c>
      <c r="I150" s="201"/>
      <c r="J150" s="202">
        <f t="shared" si="10"/>
        <v>0</v>
      </c>
      <c r="K150" s="203"/>
      <c r="L150" s="36"/>
      <c r="M150" s="204" t="s">
        <v>1</v>
      </c>
      <c r="N150" s="205" t="s">
        <v>41</v>
      </c>
      <c r="O150" s="68"/>
      <c r="P150" s="206">
        <f t="shared" si="11"/>
        <v>0</v>
      </c>
      <c r="Q150" s="206">
        <v>1.2E-4</v>
      </c>
      <c r="R150" s="206">
        <f t="shared" si="12"/>
        <v>9.6000000000000002E-4</v>
      </c>
      <c r="S150" s="206">
        <v>0</v>
      </c>
      <c r="T150" s="207">
        <f t="shared" si="1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8" t="s">
        <v>141</v>
      </c>
      <c r="AT150" s="208" t="s">
        <v>117</v>
      </c>
      <c r="AU150" s="208" t="s">
        <v>83</v>
      </c>
      <c r="AY150" s="14" t="s">
        <v>114</v>
      </c>
      <c r="BE150" s="209">
        <f t="shared" si="14"/>
        <v>0</v>
      </c>
      <c r="BF150" s="209">
        <f t="shared" si="15"/>
        <v>0</v>
      </c>
      <c r="BG150" s="209">
        <f t="shared" si="16"/>
        <v>0</v>
      </c>
      <c r="BH150" s="209">
        <f t="shared" si="17"/>
        <v>0</v>
      </c>
      <c r="BI150" s="209">
        <f t="shared" si="18"/>
        <v>0</v>
      </c>
      <c r="BJ150" s="14" t="s">
        <v>81</v>
      </c>
      <c r="BK150" s="209">
        <f t="shared" si="19"/>
        <v>0</v>
      </c>
      <c r="BL150" s="14" t="s">
        <v>141</v>
      </c>
      <c r="BM150" s="208" t="s">
        <v>216</v>
      </c>
    </row>
    <row r="151" spans="1:65" s="2" customFormat="1" ht="16.5" customHeight="1">
      <c r="A151" s="31"/>
      <c r="B151" s="32"/>
      <c r="C151" s="196" t="s">
        <v>217</v>
      </c>
      <c r="D151" s="196" t="s">
        <v>117</v>
      </c>
      <c r="E151" s="197" t="s">
        <v>218</v>
      </c>
      <c r="F151" s="198" t="s">
        <v>219</v>
      </c>
      <c r="G151" s="199" t="s">
        <v>146</v>
      </c>
      <c r="H151" s="200">
        <v>2</v>
      </c>
      <c r="I151" s="201"/>
      <c r="J151" s="202">
        <f t="shared" si="10"/>
        <v>0</v>
      </c>
      <c r="K151" s="203"/>
      <c r="L151" s="36"/>
      <c r="M151" s="204" t="s">
        <v>1</v>
      </c>
      <c r="N151" s="205" t="s">
        <v>41</v>
      </c>
      <c r="O151" s="68"/>
      <c r="P151" s="206">
        <f t="shared" si="11"/>
        <v>0</v>
      </c>
      <c r="Q151" s="206">
        <v>3.0000000000000001E-5</v>
      </c>
      <c r="R151" s="206">
        <f t="shared" si="12"/>
        <v>6.0000000000000002E-5</v>
      </c>
      <c r="S151" s="206">
        <v>0</v>
      </c>
      <c r="T151" s="207">
        <f t="shared" si="1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8" t="s">
        <v>141</v>
      </c>
      <c r="AT151" s="208" t="s">
        <v>117</v>
      </c>
      <c r="AU151" s="208" t="s">
        <v>83</v>
      </c>
      <c r="AY151" s="14" t="s">
        <v>114</v>
      </c>
      <c r="BE151" s="209">
        <f t="shared" si="14"/>
        <v>0</v>
      </c>
      <c r="BF151" s="209">
        <f t="shared" si="15"/>
        <v>0</v>
      </c>
      <c r="BG151" s="209">
        <f t="shared" si="16"/>
        <v>0</v>
      </c>
      <c r="BH151" s="209">
        <f t="shared" si="17"/>
        <v>0</v>
      </c>
      <c r="BI151" s="209">
        <f t="shared" si="18"/>
        <v>0</v>
      </c>
      <c r="BJ151" s="14" t="s">
        <v>81</v>
      </c>
      <c r="BK151" s="209">
        <f t="shared" si="19"/>
        <v>0</v>
      </c>
      <c r="BL151" s="14" t="s">
        <v>141</v>
      </c>
      <c r="BM151" s="208" t="s">
        <v>220</v>
      </c>
    </row>
    <row r="152" spans="1:65" s="2" customFormat="1" ht="16.5" customHeight="1">
      <c r="A152" s="31"/>
      <c r="B152" s="32"/>
      <c r="C152" s="196" t="s">
        <v>221</v>
      </c>
      <c r="D152" s="196" t="s">
        <v>117</v>
      </c>
      <c r="E152" s="197" t="s">
        <v>222</v>
      </c>
      <c r="F152" s="198" t="s">
        <v>223</v>
      </c>
      <c r="G152" s="199" t="s">
        <v>146</v>
      </c>
      <c r="H152" s="200">
        <v>4.7249999999999996</v>
      </c>
      <c r="I152" s="201"/>
      <c r="J152" s="202">
        <f t="shared" si="10"/>
        <v>0</v>
      </c>
      <c r="K152" s="203"/>
      <c r="L152" s="36"/>
      <c r="M152" s="204" t="s">
        <v>1</v>
      </c>
      <c r="N152" s="205" t="s">
        <v>41</v>
      </c>
      <c r="O152" s="68"/>
      <c r="P152" s="206">
        <f t="shared" si="11"/>
        <v>0</v>
      </c>
      <c r="Q152" s="206">
        <v>5.9999999999999995E-4</v>
      </c>
      <c r="R152" s="206">
        <f t="shared" si="12"/>
        <v>2.8349999999999994E-3</v>
      </c>
      <c r="S152" s="206">
        <v>0</v>
      </c>
      <c r="T152" s="207">
        <f t="shared" si="1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8" t="s">
        <v>141</v>
      </c>
      <c r="AT152" s="208" t="s">
        <v>117</v>
      </c>
      <c r="AU152" s="208" t="s">
        <v>83</v>
      </c>
      <c r="AY152" s="14" t="s">
        <v>114</v>
      </c>
      <c r="BE152" s="209">
        <f t="shared" si="14"/>
        <v>0</v>
      </c>
      <c r="BF152" s="209">
        <f t="shared" si="15"/>
        <v>0</v>
      </c>
      <c r="BG152" s="209">
        <f t="shared" si="16"/>
        <v>0</v>
      </c>
      <c r="BH152" s="209">
        <f t="shared" si="17"/>
        <v>0</v>
      </c>
      <c r="BI152" s="209">
        <f t="shared" si="18"/>
        <v>0</v>
      </c>
      <c r="BJ152" s="14" t="s">
        <v>81</v>
      </c>
      <c r="BK152" s="209">
        <f t="shared" si="19"/>
        <v>0</v>
      </c>
      <c r="BL152" s="14" t="s">
        <v>141</v>
      </c>
      <c r="BM152" s="208" t="s">
        <v>224</v>
      </c>
    </row>
    <row r="153" spans="1:65" s="2" customFormat="1" ht="16.5" customHeight="1">
      <c r="A153" s="31"/>
      <c r="B153" s="32"/>
      <c r="C153" s="196" t="s">
        <v>225</v>
      </c>
      <c r="D153" s="196" t="s">
        <v>117</v>
      </c>
      <c r="E153" s="197" t="s">
        <v>226</v>
      </c>
      <c r="F153" s="198" t="s">
        <v>227</v>
      </c>
      <c r="G153" s="199" t="s">
        <v>146</v>
      </c>
      <c r="H153" s="200">
        <v>4.7249999999999996</v>
      </c>
      <c r="I153" s="201"/>
      <c r="J153" s="202">
        <f t="shared" si="10"/>
        <v>0</v>
      </c>
      <c r="K153" s="203"/>
      <c r="L153" s="36"/>
      <c r="M153" s="204" t="s">
        <v>1</v>
      </c>
      <c r="N153" s="205" t="s">
        <v>41</v>
      </c>
      <c r="O153" s="68"/>
      <c r="P153" s="206">
        <f t="shared" si="11"/>
        <v>0</v>
      </c>
      <c r="Q153" s="206">
        <v>9.7999999999999997E-4</v>
      </c>
      <c r="R153" s="206">
        <f t="shared" si="12"/>
        <v>4.6304999999999992E-3</v>
      </c>
      <c r="S153" s="206">
        <v>0</v>
      </c>
      <c r="T153" s="207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8" t="s">
        <v>141</v>
      </c>
      <c r="AT153" s="208" t="s">
        <v>117</v>
      </c>
      <c r="AU153" s="208" t="s">
        <v>83</v>
      </c>
      <c r="AY153" s="14" t="s">
        <v>114</v>
      </c>
      <c r="BE153" s="209">
        <f t="shared" si="14"/>
        <v>0</v>
      </c>
      <c r="BF153" s="209">
        <f t="shared" si="15"/>
        <v>0</v>
      </c>
      <c r="BG153" s="209">
        <f t="shared" si="16"/>
        <v>0</v>
      </c>
      <c r="BH153" s="209">
        <f t="shared" si="17"/>
        <v>0</v>
      </c>
      <c r="BI153" s="209">
        <f t="shared" si="18"/>
        <v>0</v>
      </c>
      <c r="BJ153" s="14" t="s">
        <v>81</v>
      </c>
      <c r="BK153" s="209">
        <f t="shared" si="19"/>
        <v>0</v>
      </c>
      <c r="BL153" s="14" t="s">
        <v>141</v>
      </c>
      <c r="BM153" s="208" t="s">
        <v>228</v>
      </c>
    </row>
    <row r="154" spans="1:65" s="2" customFormat="1" ht="16.5" customHeight="1">
      <c r="A154" s="31"/>
      <c r="B154" s="32"/>
      <c r="C154" s="196" t="s">
        <v>229</v>
      </c>
      <c r="D154" s="196" t="s">
        <v>117</v>
      </c>
      <c r="E154" s="197" t="s">
        <v>230</v>
      </c>
      <c r="F154" s="198" t="s">
        <v>231</v>
      </c>
      <c r="G154" s="199" t="s">
        <v>146</v>
      </c>
      <c r="H154" s="200">
        <v>8.64</v>
      </c>
      <c r="I154" s="201"/>
      <c r="J154" s="202">
        <f t="shared" si="10"/>
        <v>0</v>
      </c>
      <c r="K154" s="203"/>
      <c r="L154" s="36"/>
      <c r="M154" s="204" t="s">
        <v>1</v>
      </c>
      <c r="N154" s="205" t="s">
        <v>41</v>
      </c>
      <c r="O154" s="68"/>
      <c r="P154" s="206">
        <f t="shared" si="11"/>
        <v>0</v>
      </c>
      <c r="Q154" s="206">
        <v>1.3999999999999999E-4</v>
      </c>
      <c r="R154" s="206">
        <f t="shared" si="12"/>
        <v>1.2095999999999999E-3</v>
      </c>
      <c r="S154" s="206">
        <v>0</v>
      </c>
      <c r="T154" s="207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8" t="s">
        <v>141</v>
      </c>
      <c r="AT154" s="208" t="s">
        <v>117</v>
      </c>
      <c r="AU154" s="208" t="s">
        <v>83</v>
      </c>
      <c r="AY154" s="14" t="s">
        <v>114</v>
      </c>
      <c r="BE154" s="209">
        <f t="shared" si="14"/>
        <v>0</v>
      </c>
      <c r="BF154" s="209">
        <f t="shared" si="15"/>
        <v>0</v>
      </c>
      <c r="BG154" s="209">
        <f t="shared" si="16"/>
        <v>0</v>
      </c>
      <c r="BH154" s="209">
        <f t="shared" si="17"/>
        <v>0</v>
      </c>
      <c r="BI154" s="209">
        <f t="shared" si="18"/>
        <v>0</v>
      </c>
      <c r="BJ154" s="14" t="s">
        <v>81</v>
      </c>
      <c r="BK154" s="209">
        <f t="shared" si="19"/>
        <v>0</v>
      </c>
      <c r="BL154" s="14" t="s">
        <v>141</v>
      </c>
      <c r="BM154" s="208" t="s">
        <v>232</v>
      </c>
    </row>
    <row r="155" spans="1:65" s="12" customFormat="1" ht="22.9" customHeight="1">
      <c r="B155" s="180"/>
      <c r="C155" s="181"/>
      <c r="D155" s="182" t="s">
        <v>75</v>
      </c>
      <c r="E155" s="194" t="s">
        <v>233</v>
      </c>
      <c r="F155" s="194" t="s">
        <v>234</v>
      </c>
      <c r="G155" s="181"/>
      <c r="H155" s="181"/>
      <c r="I155" s="184"/>
      <c r="J155" s="195">
        <f>BK155</f>
        <v>0</v>
      </c>
      <c r="K155" s="181"/>
      <c r="L155" s="186"/>
      <c r="M155" s="187"/>
      <c r="N155" s="188"/>
      <c r="O155" s="188"/>
      <c r="P155" s="189">
        <f>SUM(P156:P162)</f>
        <v>0</v>
      </c>
      <c r="Q155" s="188"/>
      <c r="R155" s="189">
        <f>SUM(R156:R162)</f>
        <v>0.38549180999999993</v>
      </c>
      <c r="S155" s="188"/>
      <c r="T155" s="190">
        <f>SUM(T156:T162)</f>
        <v>3.3874500000000002E-2</v>
      </c>
      <c r="AR155" s="191" t="s">
        <v>83</v>
      </c>
      <c r="AT155" s="192" t="s">
        <v>75</v>
      </c>
      <c r="AU155" s="192" t="s">
        <v>81</v>
      </c>
      <c r="AY155" s="191" t="s">
        <v>114</v>
      </c>
      <c r="BK155" s="193">
        <f>SUM(BK156:BK162)</f>
        <v>0</v>
      </c>
    </row>
    <row r="156" spans="1:65" s="2" customFormat="1" ht="16.5" customHeight="1">
      <c r="A156" s="31"/>
      <c r="B156" s="32"/>
      <c r="C156" s="196" t="s">
        <v>235</v>
      </c>
      <c r="D156" s="196" t="s">
        <v>117</v>
      </c>
      <c r="E156" s="197" t="s">
        <v>236</v>
      </c>
      <c r="F156" s="198" t="s">
        <v>237</v>
      </c>
      <c r="G156" s="199" t="s">
        <v>146</v>
      </c>
      <c r="H156" s="200">
        <v>225.83</v>
      </c>
      <c r="I156" s="201"/>
      <c r="J156" s="202">
        <f t="shared" ref="J156:J162" si="20">ROUND(I156*H156,2)</f>
        <v>0</v>
      </c>
      <c r="K156" s="203"/>
      <c r="L156" s="36"/>
      <c r="M156" s="204" t="s">
        <v>1</v>
      </c>
      <c r="N156" s="205" t="s">
        <v>41</v>
      </c>
      <c r="O156" s="68"/>
      <c r="P156" s="206">
        <f t="shared" ref="P156:P162" si="21">O156*H156</f>
        <v>0</v>
      </c>
      <c r="Q156" s="206">
        <v>0</v>
      </c>
      <c r="R156" s="206">
        <f t="shared" ref="R156:R162" si="22">Q156*H156</f>
        <v>0</v>
      </c>
      <c r="S156" s="206">
        <v>1.4999999999999999E-4</v>
      </c>
      <c r="T156" s="207">
        <f t="shared" ref="T156:T162" si="23">S156*H156</f>
        <v>3.3874500000000002E-2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8" t="s">
        <v>141</v>
      </c>
      <c r="AT156" s="208" t="s">
        <v>117</v>
      </c>
      <c r="AU156" s="208" t="s">
        <v>83</v>
      </c>
      <c r="AY156" s="14" t="s">
        <v>114</v>
      </c>
      <c r="BE156" s="209">
        <f t="shared" ref="BE156:BE162" si="24">IF(N156="základní",J156,0)</f>
        <v>0</v>
      </c>
      <c r="BF156" s="209">
        <f t="shared" ref="BF156:BF162" si="25">IF(N156="snížená",J156,0)</f>
        <v>0</v>
      </c>
      <c r="BG156" s="209">
        <f t="shared" ref="BG156:BG162" si="26">IF(N156="zákl. přenesená",J156,0)</f>
        <v>0</v>
      </c>
      <c r="BH156" s="209">
        <f t="shared" ref="BH156:BH162" si="27">IF(N156="sníž. přenesená",J156,0)</f>
        <v>0</v>
      </c>
      <c r="BI156" s="209">
        <f t="shared" ref="BI156:BI162" si="28">IF(N156="nulová",J156,0)</f>
        <v>0</v>
      </c>
      <c r="BJ156" s="14" t="s">
        <v>81</v>
      </c>
      <c r="BK156" s="209">
        <f t="shared" ref="BK156:BK162" si="29">ROUND(I156*H156,2)</f>
        <v>0</v>
      </c>
      <c r="BL156" s="14" t="s">
        <v>141</v>
      </c>
      <c r="BM156" s="208" t="s">
        <v>238</v>
      </c>
    </row>
    <row r="157" spans="1:65" s="2" customFormat="1" ht="16.5" customHeight="1">
      <c r="A157" s="31"/>
      <c r="B157" s="32"/>
      <c r="C157" s="196" t="s">
        <v>239</v>
      </c>
      <c r="D157" s="196" t="s">
        <v>117</v>
      </c>
      <c r="E157" s="197" t="s">
        <v>240</v>
      </c>
      <c r="F157" s="198" t="s">
        <v>241</v>
      </c>
      <c r="G157" s="199" t="s">
        <v>146</v>
      </c>
      <c r="H157" s="200">
        <v>67.748999999999995</v>
      </c>
      <c r="I157" s="201"/>
      <c r="J157" s="202">
        <f t="shared" si="20"/>
        <v>0</v>
      </c>
      <c r="K157" s="203"/>
      <c r="L157" s="36"/>
      <c r="M157" s="204" t="s">
        <v>1</v>
      </c>
      <c r="N157" s="205" t="s">
        <v>41</v>
      </c>
      <c r="O157" s="68"/>
      <c r="P157" s="206">
        <f t="shared" si="21"/>
        <v>0</v>
      </c>
      <c r="Q157" s="206">
        <v>2.9E-4</v>
      </c>
      <c r="R157" s="206">
        <f t="shared" si="22"/>
        <v>1.9647209999999998E-2</v>
      </c>
      <c r="S157" s="206">
        <v>0</v>
      </c>
      <c r="T157" s="207">
        <f t="shared" si="2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8" t="s">
        <v>141</v>
      </c>
      <c r="AT157" s="208" t="s">
        <v>117</v>
      </c>
      <c r="AU157" s="208" t="s">
        <v>83</v>
      </c>
      <c r="AY157" s="14" t="s">
        <v>114</v>
      </c>
      <c r="BE157" s="209">
        <f t="shared" si="24"/>
        <v>0</v>
      </c>
      <c r="BF157" s="209">
        <f t="shared" si="25"/>
        <v>0</v>
      </c>
      <c r="BG157" s="209">
        <f t="shared" si="26"/>
        <v>0</v>
      </c>
      <c r="BH157" s="209">
        <f t="shared" si="27"/>
        <v>0</v>
      </c>
      <c r="BI157" s="209">
        <f t="shared" si="28"/>
        <v>0</v>
      </c>
      <c r="BJ157" s="14" t="s">
        <v>81</v>
      </c>
      <c r="BK157" s="209">
        <f t="shared" si="29"/>
        <v>0</v>
      </c>
      <c r="BL157" s="14" t="s">
        <v>141</v>
      </c>
      <c r="BM157" s="208" t="s">
        <v>242</v>
      </c>
    </row>
    <row r="158" spans="1:65" s="2" customFormat="1" ht="16.5" customHeight="1">
      <c r="A158" s="31"/>
      <c r="B158" s="32"/>
      <c r="C158" s="196" t="s">
        <v>243</v>
      </c>
      <c r="D158" s="196" t="s">
        <v>117</v>
      </c>
      <c r="E158" s="197" t="s">
        <v>244</v>
      </c>
      <c r="F158" s="198" t="s">
        <v>245</v>
      </c>
      <c r="G158" s="199" t="s">
        <v>146</v>
      </c>
      <c r="H158" s="200">
        <v>67.748999999999995</v>
      </c>
      <c r="I158" s="201"/>
      <c r="J158" s="202">
        <f t="shared" si="20"/>
        <v>0</v>
      </c>
      <c r="K158" s="203"/>
      <c r="L158" s="36"/>
      <c r="M158" s="204" t="s">
        <v>1</v>
      </c>
      <c r="N158" s="205" t="s">
        <v>41</v>
      </c>
      <c r="O158" s="68"/>
      <c r="P158" s="206">
        <f t="shared" si="21"/>
        <v>0</v>
      </c>
      <c r="Q158" s="206">
        <v>4.4999999999999997E-3</v>
      </c>
      <c r="R158" s="206">
        <f t="shared" si="22"/>
        <v>0.30487049999999993</v>
      </c>
      <c r="S158" s="206">
        <v>0</v>
      </c>
      <c r="T158" s="207">
        <f t="shared" si="2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8" t="s">
        <v>141</v>
      </c>
      <c r="AT158" s="208" t="s">
        <v>117</v>
      </c>
      <c r="AU158" s="208" t="s">
        <v>83</v>
      </c>
      <c r="AY158" s="14" t="s">
        <v>114</v>
      </c>
      <c r="BE158" s="209">
        <f t="shared" si="24"/>
        <v>0</v>
      </c>
      <c r="BF158" s="209">
        <f t="shared" si="25"/>
        <v>0</v>
      </c>
      <c r="BG158" s="209">
        <f t="shared" si="26"/>
        <v>0</v>
      </c>
      <c r="BH158" s="209">
        <f t="shared" si="27"/>
        <v>0</v>
      </c>
      <c r="BI158" s="209">
        <f t="shared" si="28"/>
        <v>0</v>
      </c>
      <c r="BJ158" s="14" t="s">
        <v>81</v>
      </c>
      <c r="BK158" s="209">
        <f t="shared" si="29"/>
        <v>0</v>
      </c>
      <c r="BL158" s="14" t="s">
        <v>141</v>
      </c>
      <c r="BM158" s="208" t="s">
        <v>246</v>
      </c>
    </row>
    <row r="159" spans="1:65" s="2" customFormat="1" ht="16.5" customHeight="1">
      <c r="A159" s="31"/>
      <c r="B159" s="32"/>
      <c r="C159" s="196" t="s">
        <v>247</v>
      </c>
      <c r="D159" s="196" t="s">
        <v>117</v>
      </c>
      <c r="E159" s="197" t="s">
        <v>248</v>
      </c>
      <c r="F159" s="198" t="s">
        <v>249</v>
      </c>
      <c r="G159" s="199" t="s">
        <v>146</v>
      </c>
      <c r="H159" s="200">
        <v>98.31</v>
      </c>
      <c r="I159" s="201"/>
      <c r="J159" s="202">
        <f t="shared" si="20"/>
        <v>0</v>
      </c>
      <c r="K159" s="203"/>
      <c r="L159" s="36"/>
      <c r="M159" s="204" t="s">
        <v>1</v>
      </c>
      <c r="N159" s="205" t="s">
        <v>41</v>
      </c>
      <c r="O159" s="68"/>
      <c r="P159" s="206">
        <f t="shared" si="21"/>
        <v>0</v>
      </c>
      <c r="Q159" s="206">
        <v>0</v>
      </c>
      <c r="R159" s="206">
        <f t="shared" si="22"/>
        <v>0</v>
      </c>
      <c r="S159" s="206">
        <v>0</v>
      </c>
      <c r="T159" s="207">
        <f t="shared" si="2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8" t="s">
        <v>141</v>
      </c>
      <c r="AT159" s="208" t="s">
        <v>117</v>
      </c>
      <c r="AU159" s="208" t="s">
        <v>83</v>
      </c>
      <c r="AY159" s="14" t="s">
        <v>114</v>
      </c>
      <c r="BE159" s="209">
        <f t="shared" si="24"/>
        <v>0</v>
      </c>
      <c r="BF159" s="209">
        <f t="shared" si="25"/>
        <v>0</v>
      </c>
      <c r="BG159" s="209">
        <f t="shared" si="26"/>
        <v>0</v>
      </c>
      <c r="BH159" s="209">
        <f t="shared" si="27"/>
        <v>0</v>
      </c>
      <c r="BI159" s="209">
        <f t="shared" si="28"/>
        <v>0</v>
      </c>
      <c r="BJ159" s="14" t="s">
        <v>81</v>
      </c>
      <c r="BK159" s="209">
        <f t="shared" si="29"/>
        <v>0</v>
      </c>
      <c r="BL159" s="14" t="s">
        <v>141</v>
      </c>
      <c r="BM159" s="208" t="s">
        <v>250</v>
      </c>
    </row>
    <row r="160" spans="1:65" s="2" customFormat="1" ht="16.5" customHeight="1">
      <c r="A160" s="31"/>
      <c r="B160" s="32"/>
      <c r="C160" s="210" t="s">
        <v>251</v>
      </c>
      <c r="D160" s="210" t="s">
        <v>164</v>
      </c>
      <c r="E160" s="211" t="s">
        <v>252</v>
      </c>
      <c r="F160" s="212" t="s">
        <v>253</v>
      </c>
      <c r="G160" s="213" t="s">
        <v>146</v>
      </c>
      <c r="H160" s="214">
        <v>103.226</v>
      </c>
      <c r="I160" s="215"/>
      <c r="J160" s="216">
        <f t="shared" si="20"/>
        <v>0</v>
      </c>
      <c r="K160" s="217"/>
      <c r="L160" s="218"/>
      <c r="M160" s="219" t="s">
        <v>1</v>
      </c>
      <c r="N160" s="220" t="s">
        <v>41</v>
      </c>
      <c r="O160" s="68"/>
      <c r="P160" s="206">
        <f t="shared" si="21"/>
        <v>0</v>
      </c>
      <c r="Q160" s="206">
        <v>0</v>
      </c>
      <c r="R160" s="206">
        <f t="shared" si="22"/>
        <v>0</v>
      </c>
      <c r="S160" s="206">
        <v>0</v>
      </c>
      <c r="T160" s="207">
        <f t="shared" si="2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8" t="s">
        <v>167</v>
      </c>
      <c r="AT160" s="208" t="s">
        <v>164</v>
      </c>
      <c r="AU160" s="208" t="s">
        <v>83</v>
      </c>
      <c r="AY160" s="14" t="s">
        <v>114</v>
      </c>
      <c r="BE160" s="209">
        <f t="shared" si="24"/>
        <v>0</v>
      </c>
      <c r="BF160" s="209">
        <f t="shared" si="25"/>
        <v>0</v>
      </c>
      <c r="BG160" s="209">
        <f t="shared" si="26"/>
        <v>0</v>
      </c>
      <c r="BH160" s="209">
        <f t="shared" si="27"/>
        <v>0</v>
      </c>
      <c r="BI160" s="209">
        <f t="shared" si="28"/>
        <v>0</v>
      </c>
      <c r="BJ160" s="14" t="s">
        <v>81</v>
      </c>
      <c r="BK160" s="209">
        <f t="shared" si="29"/>
        <v>0</v>
      </c>
      <c r="BL160" s="14" t="s">
        <v>141</v>
      </c>
      <c r="BM160" s="208" t="s">
        <v>254</v>
      </c>
    </row>
    <row r="161" spans="1:65" s="2" customFormat="1" ht="16.5" customHeight="1">
      <c r="A161" s="31"/>
      <c r="B161" s="32"/>
      <c r="C161" s="196" t="s">
        <v>255</v>
      </c>
      <c r="D161" s="196" t="s">
        <v>117</v>
      </c>
      <c r="E161" s="197" t="s">
        <v>256</v>
      </c>
      <c r="F161" s="198" t="s">
        <v>257</v>
      </c>
      <c r="G161" s="199" t="s">
        <v>146</v>
      </c>
      <c r="H161" s="200">
        <v>225.83</v>
      </c>
      <c r="I161" s="201"/>
      <c r="J161" s="202">
        <f t="shared" si="20"/>
        <v>0</v>
      </c>
      <c r="K161" s="203"/>
      <c r="L161" s="36"/>
      <c r="M161" s="204" t="s">
        <v>1</v>
      </c>
      <c r="N161" s="205" t="s">
        <v>41</v>
      </c>
      <c r="O161" s="68"/>
      <c r="P161" s="206">
        <f t="shared" si="21"/>
        <v>0</v>
      </c>
      <c r="Q161" s="206">
        <v>1.0000000000000001E-5</v>
      </c>
      <c r="R161" s="206">
        <f t="shared" si="22"/>
        <v>2.2583000000000004E-3</v>
      </c>
      <c r="S161" s="206">
        <v>0</v>
      </c>
      <c r="T161" s="207">
        <f t="shared" si="2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8" t="s">
        <v>141</v>
      </c>
      <c r="AT161" s="208" t="s">
        <v>117</v>
      </c>
      <c r="AU161" s="208" t="s">
        <v>83</v>
      </c>
      <c r="AY161" s="14" t="s">
        <v>114</v>
      </c>
      <c r="BE161" s="209">
        <f t="shared" si="24"/>
        <v>0</v>
      </c>
      <c r="BF161" s="209">
        <f t="shared" si="25"/>
        <v>0</v>
      </c>
      <c r="BG161" s="209">
        <f t="shared" si="26"/>
        <v>0</v>
      </c>
      <c r="BH161" s="209">
        <f t="shared" si="27"/>
        <v>0</v>
      </c>
      <c r="BI161" s="209">
        <f t="shared" si="28"/>
        <v>0</v>
      </c>
      <c r="BJ161" s="14" t="s">
        <v>81</v>
      </c>
      <c r="BK161" s="209">
        <f t="shared" si="29"/>
        <v>0</v>
      </c>
      <c r="BL161" s="14" t="s">
        <v>141</v>
      </c>
      <c r="BM161" s="208" t="s">
        <v>258</v>
      </c>
    </row>
    <row r="162" spans="1:65" s="2" customFormat="1" ht="16.5" customHeight="1">
      <c r="A162" s="31"/>
      <c r="B162" s="32"/>
      <c r="C162" s="196" t="s">
        <v>167</v>
      </c>
      <c r="D162" s="196" t="s">
        <v>117</v>
      </c>
      <c r="E162" s="197" t="s">
        <v>259</v>
      </c>
      <c r="F162" s="198" t="s">
        <v>260</v>
      </c>
      <c r="G162" s="199" t="s">
        <v>146</v>
      </c>
      <c r="H162" s="200">
        <v>225.83</v>
      </c>
      <c r="I162" s="201"/>
      <c r="J162" s="202">
        <f t="shared" si="20"/>
        <v>0</v>
      </c>
      <c r="K162" s="203"/>
      <c r="L162" s="36"/>
      <c r="M162" s="221" t="s">
        <v>1</v>
      </c>
      <c r="N162" s="222" t="s">
        <v>41</v>
      </c>
      <c r="O162" s="223"/>
      <c r="P162" s="224">
        <f t="shared" si="21"/>
        <v>0</v>
      </c>
      <c r="Q162" s="224">
        <v>2.5999999999999998E-4</v>
      </c>
      <c r="R162" s="224">
        <f t="shared" si="22"/>
        <v>5.8715799999999999E-2</v>
      </c>
      <c r="S162" s="224">
        <v>0</v>
      </c>
      <c r="T162" s="225">
        <f t="shared" si="2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8" t="s">
        <v>141</v>
      </c>
      <c r="AT162" s="208" t="s">
        <v>117</v>
      </c>
      <c r="AU162" s="208" t="s">
        <v>83</v>
      </c>
      <c r="AY162" s="14" t="s">
        <v>114</v>
      </c>
      <c r="BE162" s="209">
        <f t="shared" si="24"/>
        <v>0</v>
      </c>
      <c r="BF162" s="209">
        <f t="shared" si="25"/>
        <v>0</v>
      </c>
      <c r="BG162" s="209">
        <f t="shared" si="26"/>
        <v>0</v>
      </c>
      <c r="BH162" s="209">
        <f t="shared" si="27"/>
        <v>0</v>
      </c>
      <c r="BI162" s="209">
        <f t="shared" si="28"/>
        <v>0</v>
      </c>
      <c r="BJ162" s="14" t="s">
        <v>81</v>
      </c>
      <c r="BK162" s="209">
        <f t="shared" si="29"/>
        <v>0</v>
      </c>
      <c r="BL162" s="14" t="s">
        <v>141</v>
      </c>
      <c r="BM162" s="208" t="s">
        <v>261</v>
      </c>
    </row>
    <row r="163" spans="1:65" s="2" customFormat="1" ht="6.95" customHeight="1">
      <c r="A163" s="31"/>
      <c r="B163" s="51"/>
      <c r="C163" s="52"/>
      <c r="D163" s="52"/>
      <c r="E163" s="52"/>
      <c r="F163" s="52"/>
      <c r="G163" s="52"/>
      <c r="H163" s="52"/>
      <c r="I163" s="144"/>
      <c r="J163" s="52"/>
      <c r="K163" s="52"/>
      <c r="L163" s="36"/>
      <c r="M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</row>
  </sheetData>
  <sheetProtection algorithmName="SHA-512" hashValue="C3xq1fq2L8Y3QhsVRlqvAHzmcWf/1JX5/kLGbQLxhbYtB5DGDCEHqQNjkavDDpNpoDji6iLCF5G61mV+xQatBw==" saltValue="am0294mtOwK6JoX3FTdULx0yvZuK0MIU5C29cROlTL1O9FLpA3pzC/qkx3z0CYsWuvIDrkteIqs/R3Ah6t5pfg==" spinCount="100000" sheet="1" objects="1" scenarios="1" formatColumns="0" formatRows="0" autoFilter="0"/>
  <autoFilter ref="C120:K162"/>
  <mergeCells count="6">
    <mergeCell ref="L2:V2"/>
    <mergeCell ref="E7:H7"/>
    <mergeCell ref="E16:H16"/>
    <mergeCell ref="E25:H25"/>
    <mergeCell ref="E85:H85"/>
    <mergeCell ref="E113:H113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zakázky</vt:lpstr>
      <vt:lpstr>13-05-2020 - Plavecká hal...</vt:lpstr>
      <vt:lpstr>'13-05-2020 - Plavecká hal...'!Názvy_tisku</vt:lpstr>
      <vt:lpstr>'Rekapitulace zakázky'!Názvy_tisku</vt:lpstr>
      <vt:lpstr>'13-05-2020 - Plavecká hal...'!Oblast_tisku</vt:lpstr>
      <vt:lpstr>'Rekapitulace zakázky'!Oblast_tisku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TOSHIBAC660\kucera</dc:creator>
  <cp:lastModifiedBy>Dušková Jaroslava Ing.</cp:lastModifiedBy>
  <dcterms:created xsi:type="dcterms:W3CDTF">2020-05-29T08:43:19Z</dcterms:created>
  <dcterms:modified xsi:type="dcterms:W3CDTF">2020-08-17T13:26:22Z</dcterms:modified>
</cp:coreProperties>
</file>