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ppa\userfiles\duskova\Desktop\od Radka\Byt Důlní 399\E-ZAK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Pol'!$A$1:$U$162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52" i="12" l="1"/>
  <c r="F39" i="1" s="1"/>
  <c r="AD152" i="12"/>
  <c r="G39" i="1" s="1"/>
  <c r="G40" i="1" s="1"/>
  <c r="G25" i="1" s="1"/>
  <c r="G9" i="12"/>
  <c r="I9" i="12"/>
  <c r="K9" i="12"/>
  <c r="K8" i="12" s="1"/>
  <c r="M9" i="12"/>
  <c r="O9" i="12"/>
  <c r="Q9" i="12"/>
  <c r="U9" i="12"/>
  <c r="U8" i="12" s="1"/>
  <c r="G10" i="12"/>
  <c r="M10" i="12" s="1"/>
  <c r="I10" i="12"/>
  <c r="K10" i="12"/>
  <c r="O10" i="12"/>
  <c r="Q10" i="12"/>
  <c r="U10" i="12"/>
  <c r="G12" i="12"/>
  <c r="M12" i="12" s="1"/>
  <c r="I12" i="12"/>
  <c r="I11" i="12" s="1"/>
  <c r="K12" i="12"/>
  <c r="O12" i="12"/>
  <c r="Q12" i="12"/>
  <c r="U12" i="12"/>
  <c r="G13" i="12"/>
  <c r="M13" i="12" s="1"/>
  <c r="I13" i="12"/>
  <c r="K13" i="12"/>
  <c r="K11" i="12" s="1"/>
  <c r="O13" i="12"/>
  <c r="Q13" i="12"/>
  <c r="U13" i="12"/>
  <c r="G14" i="12"/>
  <c r="I14" i="12"/>
  <c r="K14" i="12"/>
  <c r="M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9" i="12"/>
  <c r="G18" i="12" s="1"/>
  <c r="I49" i="1" s="1"/>
  <c r="I19" i="12"/>
  <c r="K19" i="12"/>
  <c r="K18" i="12" s="1"/>
  <c r="O19" i="12"/>
  <c r="Q19" i="12"/>
  <c r="U19" i="12"/>
  <c r="U18" i="12" s="1"/>
  <c r="G20" i="12"/>
  <c r="I20" i="12"/>
  <c r="K20" i="12"/>
  <c r="M20" i="12"/>
  <c r="O20" i="12"/>
  <c r="Q20" i="12"/>
  <c r="Q18" i="12" s="1"/>
  <c r="U20" i="12"/>
  <c r="G22" i="12"/>
  <c r="M22" i="12" s="1"/>
  <c r="I22" i="12"/>
  <c r="K22" i="12"/>
  <c r="O22" i="12"/>
  <c r="Q22" i="12"/>
  <c r="Q21" i="12" s="1"/>
  <c r="U22" i="12"/>
  <c r="G23" i="12"/>
  <c r="M23" i="12" s="1"/>
  <c r="I23" i="12"/>
  <c r="K23" i="12"/>
  <c r="O23" i="12"/>
  <c r="Q23" i="12"/>
  <c r="U23" i="12"/>
  <c r="U21" i="12" s="1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7" i="12"/>
  <c r="I27" i="12"/>
  <c r="K27" i="12"/>
  <c r="O27" i="12"/>
  <c r="O26" i="12" s="1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I32" i="12"/>
  <c r="K32" i="12"/>
  <c r="M32" i="12"/>
  <c r="O32" i="12"/>
  <c r="Q32" i="12"/>
  <c r="U32" i="12"/>
  <c r="G33" i="12"/>
  <c r="M33" i="12" s="1"/>
  <c r="I33" i="12"/>
  <c r="K33" i="12"/>
  <c r="O33" i="12"/>
  <c r="Q33" i="12"/>
  <c r="U33" i="12"/>
  <c r="G34" i="12"/>
  <c r="I34" i="12"/>
  <c r="K34" i="12"/>
  <c r="M34" i="12"/>
  <c r="O34" i="12"/>
  <c r="Q34" i="12"/>
  <c r="U34" i="12"/>
  <c r="G35" i="12"/>
  <c r="M35" i="12" s="1"/>
  <c r="I35" i="12"/>
  <c r="K35" i="12"/>
  <c r="O35" i="12"/>
  <c r="Q35" i="12"/>
  <c r="U35" i="12"/>
  <c r="I36" i="12"/>
  <c r="Q36" i="12"/>
  <c r="G37" i="12"/>
  <c r="G36" i="12" s="1"/>
  <c r="I52" i="1" s="1"/>
  <c r="I37" i="12"/>
  <c r="K37" i="12"/>
  <c r="K36" i="12" s="1"/>
  <c r="O37" i="12"/>
  <c r="O36" i="12" s="1"/>
  <c r="Q37" i="12"/>
  <c r="U37" i="12"/>
  <c r="U36" i="12" s="1"/>
  <c r="G39" i="12"/>
  <c r="G38" i="12" s="1"/>
  <c r="I53" i="1" s="1"/>
  <c r="I39" i="12"/>
  <c r="K39" i="12"/>
  <c r="O39" i="12"/>
  <c r="Q39" i="12"/>
  <c r="U39" i="12"/>
  <c r="G40" i="12"/>
  <c r="I40" i="12"/>
  <c r="K40" i="12"/>
  <c r="M40" i="12"/>
  <c r="O40" i="12"/>
  <c r="Q40" i="12"/>
  <c r="U40" i="12"/>
  <c r="G41" i="12"/>
  <c r="M41" i="12" s="1"/>
  <c r="I41" i="12"/>
  <c r="K41" i="12"/>
  <c r="O41" i="12"/>
  <c r="Q41" i="12"/>
  <c r="U41" i="12"/>
  <c r="G42" i="12"/>
  <c r="I42" i="12"/>
  <c r="K42" i="12"/>
  <c r="M42" i="12"/>
  <c r="O42" i="12"/>
  <c r="Q42" i="12"/>
  <c r="U42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I46" i="12"/>
  <c r="K46" i="12"/>
  <c r="M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1" i="12"/>
  <c r="G50" i="12" s="1"/>
  <c r="I55" i="1" s="1"/>
  <c r="I51" i="12"/>
  <c r="K51" i="12"/>
  <c r="O51" i="12"/>
  <c r="Q51" i="12"/>
  <c r="U51" i="12"/>
  <c r="G52" i="12"/>
  <c r="I52" i="12"/>
  <c r="K52" i="12"/>
  <c r="M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8" i="12"/>
  <c r="I58" i="12"/>
  <c r="K58" i="12"/>
  <c r="M58" i="12"/>
  <c r="O58" i="12"/>
  <c r="Q58" i="12"/>
  <c r="U58" i="12"/>
  <c r="G59" i="12"/>
  <c r="M59" i="12" s="1"/>
  <c r="I59" i="12"/>
  <c r="K59" i="12"/>
  <c r="O59" i="12"/>
  <c r="Q59" i="12"/>
  <c r="U59" i="12"/>
  <c r="G60" i="12"/>
  <c r="I60" i="12"/>
  <c r="K60" i="12"/>
  <c r="M60" i="12"/>
  <c r="O60" i="12"/>
  <c r="Q60" i="12"/>
  <c r="U60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I64" i="12"/>
  <c r="K64" i="12"/>
  <c r="M64" i="12"/>
  <c r="O64" i="12"/>
  <c r="Q64" i="12"/>
  <c r="U64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G71" i="12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76" i="12"/>
  <c r="I76" i="12"/>
  <c r="K76" i="12"/>
  <c r="M76" i="12"/>
  <c r="O76" i="12"/>
  <c r="Q76" i="12"/>
  <c r="U76" i="12"/>
  <c r="G77" i="12"/>
  <c r="M77" i="12" s="1"/>
  <c r="I77" i="12"/>
  <c r="K77" i="12"/>
  <c r="O77" i="12"/>
  <c r="Q77" i="12"/>
  <c r="U77" i="12"/>
  <c r="G78" i="12"/>
  <c r="I78" i="12"/>
  <c r="K78" i="12"/>
  <c r="M78" i="12"/>
  <c r="O78" i="12"/>
  <c r="Q78" i="12"/>
  <c r="U78" i="12"/>
  <c r="G79" i="12"/>
  <c r="M79" i="12" s="1"/>
  <c r="I79" i="12"/>
  <c r="K79" i="12"/>
  <c r="O79" i="12"/>
  <c r="Q79" i="12"/>
  <c r="U79" i="12"/>
  <c r="G80" i="12"/>
  <c r="M80" i="12" s="1"/>
  <c r="I80" i="12"/>
  <c r="K80" i="12"/>
  <c r="O80" i="12"/>
  <c r="Q80" i="12"/>
  <c r="U80" i="12"/>
  <c r="G81" i="12"/>
  <c r="M81" i="12" s="1"/>
  <c r="I81" i="12"/>
  <c r="K81" i="12"/>
  <c r="O81" i="12"/>
  <c r="Q81" i="12"/>
  <c r="U81" i="12"/>
  <c r="G82" i="12"/>
  <c r="I82" i="12"/>
  <c r="K82" i="12"/>
  <c r="M82" i="12"/>
  <c r="O82" i="12"/>
  <c r="Q82" i="12"/>
  <c r="U82" i="12"/>
  <c r="G83" i="12"/>
  <c r="M83" i="12" s="1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I86" i="12"/>
  <c r="K86" i="12"/>
  <c r="M86" i="12"/>
  <c r="O86" i="12"/>
  <c r="Q86" i="12"/>
  <c r="U86" i="12"/>
  <c r="G87" i="12"/>
  <c r="M87" i="12" s="1"/>
  <c r="I87" i="12"/>
  <c r="K87" i="12"/>
  <c r="O87" i="12"/>
  <c r="Q87" i="12"/>
  <c r="U87" i="12"/>
  <c r="G88" i="12"/>
  <c r="M88" i="12" s="1"/>
  <c r="I88" i="12"/>
  <c r="K88" i="12"/>
  <c r="O88" i="12"/>
  <c r="Q88" i="12"/>
  <c r="U88" i="12"/>
  <c r="G90" i="12"/>
  <c r="I90" i="12"/>
  <c r="K90" i="12"/>
  <c r="M90" i="12"/>
  <c r="O90" i="12"/>
  <c r="Q90" i="12"/>
  <c r="U90" i="12"/>
  <c r="G91" i="12"/>
  <c r="I91" i="12"/>
  <c r="K91" i="12"/>
  <c r="O91" i="12"/>
  <c r="Q91" i="12"/>
  <c r="U91" i="12"/>
  <c r="G92" i="12"/>
  <c r="M92" i="12" s="1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G94" i="12"/>
  <c r="I94" i="12"/>
  <c r="K94" i="12"/>
  <c r="M94" i="12"/>
  <c r="O94" i="12"/>
  <c r="Q94" i="12"/>
  <c r="U94" i="12"/>
  <c r="G95" i="12"/>
  <c r="M95" i="12" s="1"/>
  <c r="I95" i="12"/>
  <c r="K95" i="12"/>
  <c r="O95" i="12"/>
  <c r="Q95" i="12"/>
  <c r="U95" i="12"/>
  <c r="G97" i="12"/>
  <c r="M97" i="12" s="1"/>
  <c r="I97" i="12"/>
  <c r="K97" i="12"/>
  <c r="O97" i="12"/>
  <c r="Q97" i="12"/>
  <c r="U97" i="12"/>
  <c r="G98" i="12"/>
  <c r="M98" i="12" s="1"/>
  <c r="I98" i="12"/>
  <c r="K98" i="12"/>
  <c r="O98" i="12"/>
  <c r="Q98" i="12"/>
  <c r="U98" i="12"/>
  <c r="G99" i="12"/>
  <c r="I99" i="12"/>
  <c r="K99" i="12"/>
  <c r="M99" i="12"/>
  <c r="O99" i="12"/>
  <c r="Q99" i="12"/>
  <c r="U99" i="12"/>
  <c r="G100" i="12"/>
  <c r="M100" i="12" s="1"/>
  <c r="I100" i="12"/>
  <c r="K100" i="12"/>
  <c r="O100" i="12"/>
  <c r="Q100" i="12"/>
  <c r="U100" i="12"/>
  <c r="G101" i="12"/>
  <c r="M101" i="12" s="1"/>
  <c r="I101" i="12"/>
  <c r="K101" i="12"/>
  <c r="O101" i="12"/>
  <c r="Q101" i="12"/>
  <c r="U101" i="12"/>
  <c r="G103" i="12"/>
  <c r="I103" i="12"/>
  <c r="K103" i="12"/>
  <c r="M103" i="12"/>
  <c r="O103" i="12"/>
  <c r="Q103" i="12"/>
  <c r="Q102" i="12" s="1"/>
  <c r="U103" i="12"/>
  <c r="G104" i="12"/>
  <c r="I104" i="12"/>
  <c r="K104" i="12"/>
  <c r="O104" i="12"/>
  <c r="Q104" i="12"/>
  <c r="U104" i="12"/>
  <c r="G105" i="12"/>
  <c r="M105" i="12" s="1"/>
  <c r="I105" i="12"/>
  <c r="K105" i="12"/>
  <c r="O105" i="12"/>
  <c r="Q105" i="12"/>
  <c r="U105" i="12"/>
  <c r="G106" i="12"/>
  <c r="M106" i="12" s="1"/>
  <c r="I106" i="12"/>
  <c r="K106" i="12"/>
  <c r="O106" i="12"/>
  <c r="Q106" i="12"/>
  <c r="U106" i="12"/>
  <c r="G107" i="12"/>
  <c r="I107" i="12"/>
  <c r="K107" i="12"/>
  <c r="M107" i="12"/>
  <c r="O107" i="12"/>
  <c r="Q107" i="12"/>
  <c r="U107" i="12"/>
  <c r="G109" i="12"/>
  <c r="M109" i="12" s="1"/>
  <c r="I109" i="12"/>
  <c r="K109" i="12"/>
  <c r="O109" i="12"/>
  <c r="Q109" i="12"/>
  <c r="Q108" i="12" s="1"/>
  <c r="U109" i="12"/>
  <c r="G110" i="12"/>
  <c r="I110" i="12"/>
  <c r="K110" i="12"/>
  <c r="O110" i="12"/>
  <c r="Q110" i="12"/>
  <c r="U110" i="12"/>
  <c r="U108" i="12" s="1"/>
  <c r="G111" i="12"/>
  <c r="M111" i="12" s="1"/>
  <c r="I111" i="12"/>
  <c r="K111" i="12"/>
  <c r="O111" i="12"/>
  <c r="Q111" i="12"/>
  <c r="U111" i="12"/>
  <c r="G112" i="12"/>
  <c r="M112" i="12" s="1"/>
  <c r="I112" i="12"/>
  <c r="K112" i="12"/>
  <c r="O112" i="12"/>
  <c r="Q112" i="12"/>
  <c r="U112" i="12"/>
  <c r="G114" i="12"/>
  <c r="G113" i="12" s="1"/>
  <c r="I62" i="1" s="1"/>
  <c r="I114" i="12"/>
  <c r="I113" i="12" s="1"/>
  <c r="K114" i="12"/>
  <c r="K113" i="12" s="1"/>
  <c r="O114" i="12"/>
  <c r="O113" i="12" s="1"/>
  <c r="Q114" i="12"/>
  <c r="Q113" i="12" s="1"/>
  <c r="U114" i="12"/>
  <c r="U113" i="12" s="1"/>
  <c r="G116" i="12"/>
  <c r="I116" i="12"/>
  <c r="K116" i="12"/>
  <c r="K115" i="12" s="1"/>
  <c r="O116" i="12"/>
  <c r="O115" i="12" s="1"/>
  <c r="Q116" i="12"/>
  <c r="U116" i="12"/>
  <c r="G117" i="12"/>
  <c r="M117" i="12" s="1"/>
  <c r="I117" i="12"/>
  <c r="K117" i="12"/>
  <c r="O117" i="12"/>
  <c r="Q117" i="12"/>
  <c r="Q115" i="12" s="1"/>
  <c r="U117" i="12"/>
  <c r="G118" i="12"/>
  <c r="M118" i="12" s="1"/>
  <c r="I118" i="12"/>
  <c r="K118" i="12"/>
  <c r="O118" i="12"/>
  <c r="Q118" i="12"/>
  <c r="U118" i="12"/>
  <c r="G119" i="12"/>
  <c r="M119" i="12" s="1"/>
  <c r="I119" i="12"/>
  <c r="K119" i="12"/>
  <c r="O119" i="12"/>
  <c r="Q119" i="12"/>
  <c r="U119" i="12"/>
  <c r="G120" i="12"/>
  <c r="M120" i="12" s="1"/>
  <c r="I120" i="12"/>
  <c r="K120" i="12"/>
  <c r="O120" i="12"/>
  <c r="Q120" i="12"/>
  <c r="U120" i="12"/>
  <c r="G122" i="12"/>
  <c r="I122" i="12"/>
  <c r="K122" i="12"/>
  <c r="K121" i="12" s="1"/>
  <c r="O122" i="12"/>
  <c r="O121" i="12" s="1"/>
  <c r="Q122" i="12"/>
  <c r="U122" i="12"/>
  <c r="G123" i="12"/>
  <c r="M123" i="12" s="1"/>
  <c r="I123" i="12"/>
  <c r="K123" i="12"/>
  <c r="O123" i="12"/>
  <c r="Q123" i="12"/>
  <c r="Q121" i="12" s="1"/>
  <c r="U123" i="12"/>
  <c r="G124" i="12"/>
  <c r="M124" i="12" s="1"/>
  <c r="I124" i="12"/>
  <c r="K124" i="12"/>
  <c r="O124" i="12"/>
  <c r="Q124" i="12"/>
  <c r="U124" i="12"/>
  <c r="G125" i="12"/>
  <c r="M125" i="12" s="1"/>
  <c r="I125" i="12"/>
  <c r="K125" i="12"/>
  <c r="O125" i="12"/>
  <c r="Q125" i="12"/>
  <c r="U125" i="12"/>
  <c r="G126" i="12"/>
  <c r="M126" i="12" s="1"/>
  <c r="I126" i="12"/>
  <c r="K126" i="12"/>
  <c r="O126" i="12"/>
  <c r="Q126" i="12"/>
  <c r="U126" i="12"/>
  <c r="G128" i="12"/>
  <c r="I128" i="12"/>
  <c r="K128" i="12"/>
  <c r="O128" i="12"/>
  <c r="O127" i="12" s="1"/>
  <c r="Q128" i="12"/>
  <c r="U128" i="12"/>
  <c r="G129" i="12"/>
  <c r="M129" i="12" s="1"/>
  <c r="I129" i="12"/>
  <c r="K129" i="12"/>
  <c r="O129" i="12"/>
  <c r="Q129" i="12"/>
  <c r="Q127" i="12" s="1"/>
  <c r="U129" i="12"/>
  <c r="G130" i="12"/>
  <c r="M130" i="12" s="1"/>
  <c r="I130" i="12"/>
  <c r="K130" i="12"/>
  <c r="O130" i="12"/>
  <c r="Q130" i="12"/>
  <c r="U130" i="12"/>
  <c r="G131" i="12"/>
  <c r="M131" i="12" s="1"/>
  <c r="I131" i="12"/>
  <c r="K131" i="12"/>
  <c r="O131" i="12"/>
  <c r="Q131" i="12"/>
  <c r="U131" i="12"/>
  <c r="G132" i="12"/>
  <c r="M132" i="12" s="1"/>
  <c r="I132" i="12"/>
  <c r="K132" i="12"/>
  <c r="O132" i="12"/>
  <c r="Q132" i="12"/>
  <c r="U132" i="12"/>
  <c r="G133" i="12"/>
  <c r="I133" i="12"/>
  <c r="K133" i="12"/>
  <c r="M133" i="12"/>
  <c r="O133" i="12"/>
  <c r="Q133" i="12"/>
  <c r="U133" i="12"/>
  <c r="G135" i="12"/>
  <c r="I135" i="12"/>
  <c r="K135" i="12"/>
  <c r="M135" i="12"/>
  <c r="O135" i="12"/>
  <c r="Q135" i="12"/>
  <c r="U135" i="12"/>
  <c r="G136" i="12"/>
  <c r="I136" i="12"/>
  <c r="K136" i="12"/>
  <c r="O136" i="12"/>
  <c r="Q136" i="12"/>
  <c r="U136" i="12"/>
  <c r="U134" i="12" s="1"/>
  <c r="G137" i="12"/>
  <c r="M137" i="12" s="1"/>
  <c r="I137" i="12"/>
  <c r="K137" i="12"/>
  <c r="O137" i="12"/>
  <c r="Q137" i="12"/>
  <c r="U137" i="12"/>
  <c r="G138" i="12"/>
  <c r="M138" i="12" s="1"/>
  <c r="I138" i="12"/>
  <c r="K138" i="12"/>
  <c r="O138" i="12"/>
  <c r="Q138" i="12"/>
  <c r="U138" i="12"/>
  <c r="G140" i="12"/>
  <c r="I140" i="12"/>
  <c r="K140" i="12"/>
  <c r="K139" i="12" s="1"/>
  <c r="O140" i="12"/>
  <c r="Q140" i="12"/>
  <c r="U140" i="12"/>
  <c r="G141" i="12"/>
  <c r="I141" i="12"/>
  <c r="K141" i="12"/>
  <c r="M141" i="12"/>
  <c r="O141" i="12"/>
  <c r="Q141" i="12"/>
  <c r="U141" i="12"/>
  <c r="G142" i="12"/>
  <c r="M142" i="12" s="1"/>
  <c r="I142" i="12"/>
  <c r="K142" i="12"/>
  <c r="O142" i="12"/>
  <c r="Q142" i="12"/>
  <c r="U142" i="12"/>
  <c r="G143" i="12"/>
  <c r="M143" i="12" s="1"/>
  <c r="I143" i="12"/>
  <c r="K143" i="12"/>
  <c r="O143" i="12"/>
  <c r="Q143" i="12"/>
  <c r="U143" i="12"/>
  <c r="G145" i="12"/>
  <c r="M145" i="12" s="1"/>
  <c r="I145" i="12"/>
  <c r="K145" i="12"/>
  <c r="O145" i="12"/>
  <c r="Q145" i="12"/>
  <c r="U145" i="12"/>
  <c r="G146" i="12"/>
  <c r="I146" i="12"/>
  <c r="K146" i="12"/>
  <c r="O146" i="12"/>
  <c r="Q146" i="12"/>
  <c r="U146" i="12"/>
  <c r="G147" i="12"/>
  <c r="I147" i="12"/>
  <c r="K147" i="12"/>
  <c r="M147" i="12"/>
  <c r="O147" i="12"/>
  <c r="Q147" i="12"/>
  <c r="U147" i="12"/>
  <c r="G149" i="12"/>
  <c r="I149" i="12"/>
  <c r="I148" i="12" s="1"/>
  <c r="K149" i="12"/>
  <c r="M149" i="12"/>
  <c r="O149" i="12"/>
  <c r="Q149" i="12"/>
  <c r="U149" i="12"/>
  <c r="G150" i="12"/>
  <c r="G148" i="12" s="1"/>
  <c r="I69" i="1" s="1"/>
  <c r="I19" i="1" s="1"/>
  <c r="I150" i="12"/>
  <c r="K150" i="12"/>
  <c r="K148" i="12" s="1"/>
  <c r="O150" i="12"/>
  <c r="Q150" i="12"/>
  <c r="U150" i="12"/>
  <c r="U148" i="12" s="1"/>
  <c r="I20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I39" i="1" l="1"/>
  <c r="I40" i="1" s="1"/>
  <c r="J39" i="1" s="1"/>
  <c r="J40" i="1" s="1"/>
  <c r="F40" i="1"/>
  <c r="G23" i="1" s="1"/>
  <c r="Q70" i="12"/>
  <c r="Q26" i="12"/>
  <c r="K134" i="12"/>
  <c r="U144" i="12"/>
  <c r="I127" i="12"/>
  <c r="I121" i="12"/>
  <c r="I115" i="12"/>
  <c r="K108" i="12"/>
  <c r="I108" i="12"/>
  <c r="O102" i="12"/>
  <c r="I70" i="12"/>
  <c r="U38" i="12"/>
  <c r="I26" i="12"/>
  <c r="K21" i="12"/>
  <c r="I21" i="12"/>
  <c r="Q11" i="12"/>
  <c r="M8" i="12"/>
  <c r="U139" i="12"/>
  <c r="K102" i="12"/>
  <c r="I102" i="12"/>
  <c r="O61" i="12"/>
  <c r="Q50" i="12"/>
  <c r="O50" i="12"/>
  <c r="O43" i="12"/>
  <c r="U11" i="12"/>
  <c r="O144" i="12"/>
  <c r="U127" i="12"/>
  <c r="U121" i="12"/>
  <c r="U115" i="12"/>
  <c r="G108" i="12"/>
  <c r="I61" i="1" s="1"/>
  <c r="I96" i="12"/>
  <c r="U70" i="12"/>
  <c r="K61" i="12"/>
  <c r="I61" i="12"/>
  <c r="K50" i="12"/>
  <c r="K43" i="12"/>
  <c r="I43" i="12"/>
  <c r="Q38" i="12"/>
  <c r="O38" i="12"/>
  <c r="U26" i="12"/>
  <c r="I8" i="12"/>
  <c r="G134" i="12"/>
  <c r="I66" i="1" s="1"/>
  <c r="Q148" i="12"/>
  <c r="K144" i="12"/>
  <c r="I144" i="12"/>
  <c r="Q139" i="12"/>
  <c r="O139" i="12"/>
  <c r="Q134" i="12"/>
  <c r="G102" i="12"/>
  <c r="I60" i="1" s="1"/>
  <c r="K38" i="12"/>
  <c r="O18" i="12"/>
  <c r="O11" i="12"/>
  <c r="G8" i="12"/>
  <c r="G144" i="12"/>
  <c r="I68" i="1" s="1"/>
  <c r="I18" i="1" s="1"/>
  <c r="K70" i="12"/>
  <c r="I50" i="12"/>
  <c r="K26" i="12"/>
  <c r="K127" i="12"/>
  <c r="O148" i="12"/>
  <c r="G139" i="12"/>
  <c r="I67" i="1" s="1"/>
  <c r="O134" i="12"/>
  <c r="U102" i="12"/>
  <c r="Q96" i="12"/>
  <c r="Q61" i="12"/>
  <c r="Q43" i="12"/>
  <c r="I38" i="12"/>
  <c r="Q8" i="12"/>
  <c r="O70" i="12"/>
  <c r="Q144" i="12"/>
  <c r="I139" i="12"/>
  <c r="I134" i="12"/>
  <c r="G127" i="12"/>
  <c r="I65" i="1" s="1"/>
  <c r="G121" i="12"/>
  <c r="I64" i="1" s="1"/>
  <c r="G115" i="12"/>
  <c r="I63" i="1" s="1"/>
  <c r="O108" i="12"/>
  <c r="G70" i="12"/>
  <c r="I57" i="1" s="1"/>
  <c r="U61" i="12"/>
  <c r="U50" i="12"/>
  <c r="U43" i="12"/>
  <c r="G26" i="12"/>
  <c r="I51" i="1" s="1"/>
  <c r="O21" i="12"/>
  <c r="I18" i="12"/>
  <c r="O8" i="12"/>
  <c r="G29" i="1"/>
  <c r="G28" i="1"/>
  <c r="M96" i="12"/>
  <c r="M150" i="12"/>
  <c r="M148" i="12" s="1"/>
  <c r="M146" i="12"/>
  <c r="M144" i="12" s="1"/>
  <c r="M140" i="12"/>
  <c r="M139" i="12" s="1"/>
  <c r="M136" i="12"/>
  <c r="M134" i="12" s="1"/>
  <c r="M128" i="12"/>
  <c r="M127" i="12" s="1"/>
  <c r="M122" i="12"/>
  <c r="M121" i="12" s="1"/>
  <c r="M116" i="12"/>
  <c r="M115" i="12" s="1"/>
  <c r="M114" i="12"/>
  <c r="M113" i="12" s="1"/>
  <c r="M110" i="12"/>
  <c r="M108" i="12" s="1"/>
  <c r="M104" i="12"/>
  <c r="M102" i="12" s="1"/>
  <c r="U96" i="12"/>
  <c r="O96" i="12"/>
  <c r="K96" i="12"/>
  <c r="G96" i="12"/>
  <c r="I59" i="1" s="1"/>
  <c r="U89" i="12"/>
  <c r="O89" i="12"/>
  <c r="M61" i="12"/>
  <c r="M43" i="12"/>
  <c r="M21" i="12"/>
  <c r="M11" i="12"/>
  <c r="K89" i="12"/>
  <c r="M91" i="12"/>
  <c r="M89" i="12" s="1"/>
  <c r="G89" i="12"/>
  <c r="I58" i="1" s="1"/>
  <c r="Q89" i="12"/>
  <c r="I89" i="12"/>
  <c r="G61" i="12"/>
  <c r="I56" i="1" s="1"/>
  <c r="G43" i="12"/>
  <c r="I54" i="1" s="1"/>
  <c r="I17" i="1" s="1"/>
  <c r="G21" i="12"/>
  <c r="I50" i="1" s="1"/>
  <c r="G11" i="12"/>
  <c r="I48" i="1" s="1"/>
  <c r="M71" i="12"/>
  <c r="M70" i="12" s="1"/>
  <c r="M51" i="12"/>
  <c r="M50" i="12" s="1"/>
  <c r="M39" i="12"/>
  <c r="M38" i="12" s="1"/>
  <c r="M37" i="12"/>
  <c r="M36" i="12" s="1"/>
  <c r="M27" i="12"/>
  <c r="M26" i="12" s="1"/>
  <c r="M19" i="12"/>
  <c r="M18" i="12" s="1"/>
  <c r="G152" i="12" l="1"/>
  <c r="I47" i="1"/>
  <c r="I16" i="1" l="1"/>
  <c r="I21" i="1" s="1"/>
  <c r="I7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<sst xmlns="http://schemas.openxmlformats.org/spreadsheetml/2006/main" count="759" uniqueCount="384">
  <si>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</si>
  <si>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</si>
  <si>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</si>
  <si>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</si>
  <si>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</si>
  <si>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</si>
  <si>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</si>
  <si>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</si>
  <si>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</si>
  <si>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</si>
  <si>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</si>
  <si>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</si>
  <si>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</si>
  <si>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</si>
  <si>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</si>
  <si>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</si>
  <si>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</si>
  <si>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</si>
  <si>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</si>
  <si>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</si>
  <si>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</si>
  <si>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</si>
  <si>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</si>
  <si>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</si>
  <si>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</si>
  <si>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</si>
  <si>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</si>
  <si>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</si>
  <si>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</si>
  <si>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</si>
  <si>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</si>
  <si>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</si>
  <si>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</si>
  <si>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</si>
  <si>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</si>
  <si>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</si>
  <si>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</si>
  <si>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</si>
  <si>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</si>
  <si>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</si>
  <si>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</si>
  <si>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</si>
  <si>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</si>
  <si>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</si>
  <si>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</si>
  <si>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Rekonstrukce bytu v Důlní ul.</t>
  </si>
  <si>
    <t>Město Bílina</t>
  </si>
  <si>
    <t>Břežánská 50/4</t>
  </si>
  <si>
    <t>Bílina</t>
  </si>
  <si>
    <t>41801</t>
  </si>
  <si>
    <t>00266230</t>
  </si>
  <si>
    <t>CZ00266230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</si>
  <si>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</si>
  <si>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</si>
  <si>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</si>
  <si>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</si>
  <si>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</si>
  <si>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</si>
  <si>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</si>
  <si>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</si>
  <si>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</si>
  <si>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64</t>
  </si>
  <si>
    <t>Výplně otvorů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</si>
  <si>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</si>
  <si>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</si>
  <si>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</si>
  <si>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</si>
  <si>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</si>
  <si>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</si>
  <si>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</si>
  <si>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</si>
  <si>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</si>
  <si>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</si>
  <si>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</si>
  <si>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</si>
  <si>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</si>
  <si>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</si>
  <si>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</si>
  <si>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</si>
  <si>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</si>
  <si>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</si>
  <si>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</si>
  <si>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</si>
  <si>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</si>
  <si>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</si>
  <si>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</si>
  <si>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</si>
  <si>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</si>
  <si>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</si>
  <si>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</si>
  <si>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</si>
  <si>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</si>
  <si>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</si>
  <si>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</si>
  <si>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</si>
  <si>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</si>
  <si>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</si>
  <si>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</si>
  <si>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</si>
  <si>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</si>
  <si>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</si>
  <si>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</si>
  <si>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</si>
  <si>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</si>
  <si>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</si>
  <si>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</si>
  <si>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</si>
  <si>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</si>
  <si>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</si>
  <si>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</si>
  <si>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</si>
  <si>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</si>
  <si>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</si>
  <si>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</si>
  <si>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</si>
  <si>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</si>
  <si>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</si>
  <si>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</si>
  <si>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</si>
  <si>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</si>
  <si>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</si>
  <si>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</si>
  <si>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</si>
  <si>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</si>
  <si>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</si>
  <si>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</si>
  <si>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</si>
  <si>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</si>
  <si>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</si>
  <si>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</si>
  <si>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310239211RT2</t>
  </si>
  <si>
    <t>Zazdívka otvorů plochy do 4 m2 cihlami na MVC, s použitím suché maltové směsi</t>
  </si>
  <si>
    <t>m3</t>
  </si>
  <si>
    <t>POL1_0</t>
  </si>
  <si>
    <t>310235241RT2</t>
  </si>
  <si>
    <t>Zazdívka otvorů pl.0,0225 m2 cihlami, tl.zdi 30 cm, s použitím suché maltové směsi</t>
  </si>
  <si>
    <t>kus</t>
  </si>
  <si>
    <t>612401191R00</t>
  </si>
  <si>
    <t>Omítka malých ploch vnitřních stěn do 0,09 m2</t>
  </si>
  <si>
    <t>612471411R00</t>
  </si>
  <si>
    <t>Úprava vnitřních stěn aktivovaným štukem</t>
  </si>
  <si>
    <t>m2</t>
  </si>
  <si>
    <t>612451111R00</t>
  </si>
  <si>
    <t>Omítka vnitřní zdiva, MC, hrubá zatřená</t>
  </si>
  <si>
    <t>612401971R00</t>
  </si>
  <si>
    <t>Příplatek za protiplísňovou přísadu omítek stěn</t>
  </si>
  <si>
    <t>611481113R00</t>
  </si>
  <si>
    <t>Potažení stropů sklotextilní výztužnou síťkou</t>
  </si>
  <si>
    <t>611471411R00</t>
  </si>
  <si>
    <t>Úprava stropů aktivovaným štukem tl. 2 - 3 mm</t>
  </si>
  <si>
    <t>642944121RT4</t>
  </si>
  <si>
    <t>Osazení ocelových zárubní dodatečně do 2,5 m2, včetně dodávky zárubně  80x197x11 cm</t>
  </si>
  <si>
    <t>642944121RT3</t>
  </si>
  <si>
    <t>Osazení ocelových zárubní dodatečně do 2,5 m2, včetně dodávky zárubně  70x197x11 cm</t>
  </si>
  <si>
    <t>968061125R00</t>
  </si>
  <si>
    <t>Vyvěšení dřevěných dveřních křídel pl. do 2 m2</t>
  </si>
  <si>
    <t>968062455R00</t>
  </si>
  <si>
    <t>Vybourání dřevěných dveřních zárubní pl. do 2 m2</t>
  </si>
  <si>
    <t>969011121R00</t>
  </si>
  <si>
    <t>Vybourání vodovod., plynového vedení DN do 52 mm</t>
  </si>
  <si>
    <t>m</t>
  </si>
  <si>
    <t>969021111R00</t>
  </si>
  <si>
    <t>Vybourání kanalizačního potrubí DN do 100 mm</t>
  </si>
  <si>
    <t>978059521R00</t>
  </si>
  <si>
    <t>Odsekání vnitřních obkladů stěn do 2 m2</t>
  </si>
  <si>
    <t>971033241R00</t>
  </si>
  <si>
    <t>Vybourání otv. zeď cihel. 0,0225 m2, tl. 30cm, MVC</t>
  </si>
  <si>
    <t>971033461R00</t>
  </si>
  <si>
    <t>Vybourání otv. zeď cihel. pl.0,25 m2, tl.60cm, MVC</t>
  </si>
  <si>
    <t>978013191R00</t>
  </si>
  <si>
    <t>Otlučení omítek vnitřních stěn v rozsahu do 100 %</t>
  </si>
  <si>
    <t>979082111R00</t>
  </si>
  <si>
    <t>Vnitrostaveništní doprava suti do 10 m</t>
  </si>
  <si>
    <t>t</t>
  </si>
  <si>
    <t>979081111R00</t>
  </si>
  <si>
    <t>Odvoz suti a vybour. hmot na skládku do 1 km</t>
  </si>
  <si>
    <t>979081121R00</t>
  </si>
  <si>
    <t>Příplatek k odvozu za každý další 1 km</t>
  </si>
  <si>
    <t>979990101R00</t>
  </si>
  <si>
    <t>Poplatek za sklád.suti-směs bet.a cihel do 30x30cm</t>
  </si>
  <si>
    <t>979990182R00</t>
  </si>
  <si>
    <t>Poplatek za skládku suti - PVC</t>
  </si>
  <si>
    <t>999281105R00</t>
  </si>
  <si>
    <t>Přesun hmot pro opravy a údržbu do výšky 6 m</t>
  </si>
  <si>
    <t>711212000R00</t>
  </si>
  <si>
    <t>Penetrace podkladu pod hydroizolační nátěr,vč.dod.</t>
  </si>
  <si>
    <t>711212001RT2</t>
  </si>
  <si>
    <t>Hydroizolační povlak - nátěr, Mapegum WPS (fa Mapei), proti vlhkosti</t>
  </si>
  <si>
    <t>711212601RT2</t>
  </si>
  <si>
    <t>Těsnicí pás do spoje podlaha - stěna, Mapeband š. 100 mm (fa Mapei)</t>
  </si>
  <si>
    <t>998711102R00</t>
  </si>
  <si>
    <t>Přesun hmot pro izolace proti vodě, výšky do 12 m</t>
  </si>
  <si>
    <t>721170965R00</t>
  </si>
  <si>
    <t>Oprava - propojení dosavadního potrubí PVC D 110</t>
  </si>
  <si>
    <t>721170963R00</t>
  </si>
  <si>
    <t>Oprava - propojení dosavadního potrubí PVC D 75</t>
  </si>
  <si>
    <t>721170902R00</t>
  </si>
  <si>
    <t>Oprava potrubí PVC odpadní, vsazení odbočky D 40</t>
  </si>
  <si>
    <t>721176103R00</t>
  </si>
  <si>
    <t>Potrubí HT připojovací D 50 x 1,8 mm</t>
  </si>
  <si>
    <t>721176105R00</t>
  </si>
  <si>
    <t>Potrubí HT připojovací D 110 x 2,7 mm</t>
  </si>
  <si>
    <t>721176102R00</t>
  </si>
  <si>
    <t>Potrubí HT připojovací D 40 x 1,8 mm</t>
  </si>
  <si>
    <t>722176111R00</t>
  </si>
  <si>
    <t>Montáž rozvodů z plastů polyfúz. svařováním D 16mm</t>
  </si>
  <si>
    <t>722179191R00</t>
  </si>
  <si>
    <t>Příplatek za malý rozsah do 20 m rozvodu</t>
  </si>
  <si>
    <t>soubor</t>
  </si>
  <si>
    <t>722181211RT6</t>
  </si>
  <si>
    <t>Izolace návleková MIRELON PRO tl. stěny 6 mm, vnitřní průměr 18 mm</t>
  </si>
  <si>
    <t>722190401R00</t>
  </si>
  <si>
    <t>Vyvedení a upevnění výpustek DN 15</t>
  </si>
  <si>
    <t>722220111R00</t>
  </si>
  <si>
    <t>Nástěnka K 247, pro výtokový ventil G 1/2</t>
  </si>
  <si>
    <t>722221112R00</t>
  </si>
  <si>
    <t>Kohout vypouštěcí kulový, IVAR.EURO M DN 15</t>
  </si>
  <si>
    <t>722280106R00</t>
  </si>
  <si>
    <t>Tlaková zkouška vodovodního potrubí DN 32</t>
  </si>
  <si>
    <t>722290234R00</t>
  </si>
  <si>
    <t>Proplach a dezinfekce vodovod.potrubí DN 80</t>
  </si>
  <si>
    <t>998722102R00</t>
  </si>
  <si>
    <t>Přesun hmot pro vnitřní vodovod, výšky do 12 m</t>
  </si>
  <si>
    <t>722231161R00</t>
  </si>
  <si>
    <t>Ventil vod.pojistný pružinový P10-237-616, G 1/2</t>
  </si>
  <si>
    <t>723120805R00</t>
  </si>
  <si>
    <t>Demontáž potrubí svařovaného závitového DN 25-50</t>
  </si>
  <si>
    <t>723164102R00</t>
  </si>
  <si>
    <t>Montáž potrubí z měděných trubek D 15 mm</t>
  </si>
  <si>
    <t>723165112R00</t>
  </si>
  <si>
    <t>Montáž tvar.Cu pájené na tvrdo D15-22 mm 2 spoje</t>
  </si>
  <si>
    <t>723166002R00</t>
  </si>
  <si>
    <t>Zhotov.ohybu jednoduchého na potrubí Cu D 15, plyn</t>
  </si>
  <si>
    <t>723190251R00</t>
  </si>
  <si>
    <t>Vyvedení a upevnění plynovodních výpustek DN 15</t>
  </si>
  <si>
    <t>723191112R00</t>
  </si>
  <si>
    <t>Hadice pro spotřeb. IVAR.FLEXIGAS DN 15,dl. 1,0 m</t>
  </si>
  <si>
    <t>723191119R00</t>
  </si>
  <si>
    <t>Kohout kulový pro flexigas přímý IVAR.G2T DN 15</t>
  </si>
  <si>
    <t>998723102R00</t>
  </si>
  <si>
    <t>Přesun hmot pro vnitřní plynovod, výšky do 12 m</t>
  </si>
  <si>
    <t>725110811R00</t>
  </si>
  <si>
    <t>Demontáž klozetů splachovacích</t>
  </si>
  <si>
    <t>725210821R00</t>
  </si>
  <si>
    <t>Demontáž umyvadel bez výtokových armatur</t>
  </si>
  <si>
    <t>725220841R00</t>
  </si>
  <si>
    <t>Demontáž ocelové vany</t>
  </si>
  <si>
    <t>725530823R00</t>
  </si>
  <si>
    <t>Demontáž, zásobník elektrický tlakový  200 l</t>
  </si>
  <si>
    <t>725820801R00</t>
  </si>
  <si>
    <t>Demontáž baterie nástěnné do G 3/4</t>
  </si>
  <si>
    <t>725850800R00</t>
  </si>
  <si>
    <t>Demontáž ventilu odpadního</t>
  </si>
  <si>
    <t>725650805R00</t>
  </si>
  <si>
    <t>Demontáž těles otopných plynových podokenních</t>
  </si>
  <si>
    <t>725013165R00</t>
  </si>
  <si>
    <t>Klozet kombi LYRA Plus,nádrž s armat. odpad.svislý</t>
  </si>
  <si>
    <t>725017130R00</t>
  </si>
  <si>
    <t>Umyvadlo na šrouby OLYMP Deep 50 x 41 cm, bílé</t>
  </si>
  <si>
    <t>725018122R00</t>
  </si>
  <si>
    <t>Vana plastová  dl. 1800 mm</t>
  </si>
  <si>
    <t>725829301RT2</t>
  </si>
  <si>
    <t>Montáž baterie umyv.a dřezové stojánkové, včetně baterie</t>
  </si>
  <si>
    <t>725851008R00</t>
  </si>
  <si>
    <t>Odtoková souprava pro dřezy PP HL23 D 40 mm</t>
  </si>
  <si>
    <t>725860180R00</t>
  </si>
  <si>
    <t xml:space="preserve">Sifon pračkový HL400, D 40/50 mm </t>
  </si>
  <si>
    <t>725869101R00</t>
  </si>
  <si>
    <t>Montáž uzávěrek zápach.umyvadlových D 32</t>
  </si>
  <si>
    <t>725869204R00</t>
  </si>
  <si>
    <t>Montáž uzávěrek zápach.dřez.jednoduchý D 40</t>
  </si>
  <si>
    <t>725980113R00</t>
  </si>
  <si>
    <t>Dvířka vanová 300 x 300 mm</t>
  </si>
  <si>
    <t>725980121R00</t>
  </si>
  <si>
    <t>Dvířka z plastu, 150 x 150 mm</t>
  </si>
  <si>
    <t>725835111RT0</t>
  </si>
  <si>
    <t>Baterie vanová nástěnná ruční, bez příslušenství, základní</t>
  </si>
  <si>
    <t>731249322R00</t>
  </si>
  <si>
    <t>Montáž závěsných kotlů turbo s TUV, odkouření</t>
  </si>
  <si>
    <t>731411273R00</t>
  </si>
  <si>
    <t>Průchodka turbokotle</t>
  </si>
  <si>
    <t>731411544R00</t>
  </si>
  <si>
    <t>Adaptér připojovací se sáním z místnosti 60/80 mm</t>
  </si>
  <si>
    <t>731412121R00</t>
  </si>
  <si>
    <t>Odkouření koaxiální vodorovné 60/100 mm PP dl.1,0m</t>
  </si>
  <si>
    <t>sada</t>
  </si>
  <si>
    <t>731412161R00</t>
  </si>
  <si>
    <t>Kolena 2x45° 60/100 mm PP</t>
  </si>
  <si>
    <t>484173135R</t>
  </si>
  <si>
    <t>Kotel Thermona kondenzační  18 KD</t>
  </si>
  <si>
    <t>POL3_0</t>
  </si>
  <si>
    <t>733163101R00</t>
  </si>
  <si>
    <t>Potrubí z měděných trubek vytápění D 12 x 1,0 mm</t>
  </si>
  <si>
    <t>733165011R00</t>
  </si>
  <si>
    <t>Montáž tvar.vytáp.Cu páj.na měkko D6-12mm 2 spoje</t>
  </si>
  <si>
    <t>733166001R00</t>
  </si>
  <si>
    <t>Zhotov.ohybu jednod.na potrubí Cu D6-12,vytápění</t>
  </si>
  <si>
    <t>733190106R00</t>
  </si>
  <si>
    <t>Tlaková zkouška potrubí  DN 32</t>
  </si>
  <si>
    <t>998733101R00</t>
  </si>
  <si>
    <t>Přesun hmot pro rozvody potrubí, výšky do 6 m</t>
  </si>
  <si>
    <t>734233111R00</t>
  </si>
  <si>
    <t>Kohout kulový, vnitř.-vnitř.z. IVAR PERFECTA DN 15</t>
  </si>
  <si>
    <t>734223212R00</t>
  </si>
  <si>
    <t>Radiátorový ventil rohový IVAR.VS, DN 15</t>
  </si>
  <si>
    <t>551373130R</t>
  </si>
  <si>
    <t xml:space="preserve">Danfoss hlavice termostatická </t>
  </si>
  <si>
    <t>734253112R00</t>
  </si>
  <si>
    <t>Ventil pojistný IVAR.PV 1234 DN 15 FF x 2,5 bar</t>
  </si>
  <si>
    <t>998734101R00</t>
  </si>
  <si>
    <t>Přesun hmot pro armatury, výšky do 6 m</t>
  </si>
  <si>
    <t>735156646R00</t>
  </si>
  <si>
    <t>Otopná tělesa panelová Radik Klasik 22  500/1000</t>
  </si>
  <si>
    <t>735156644R00</t>
  </si>
  <si>
    <t>Otopná tělesa panelová Radik Klasik 22  500/ 800</t>
  </si>
  <si>
    <t>998735102R00</t>
  </si>
  <si>
    <t>Přesun hmot pro otopná tělesa, výšky do 12 m</t>
  </si>
  <si>
    <t>735159523R00</t>
  </si>
  <si>
    <t>Montáž panel.těles 2řadých, s odvzduš.,1200 mm</t>
  </si>
  <si>
    <t>762512235RT2</t>
  </si>
  <si>
    <t>Položení podlah pod PVC , včetně dodávky, dřevotříska tl. 16 mm</t>
  </si>
  <si>
    <t>766695212R00</t>
  </si>
  <si>
    <t>Montáž prahů dveří jednokřídlových š. do 10 cm</t>
  </si>
  <si>
    <t>54914582R</t>
  </si>
  <si>
    <t>Kliky se štítem mezip  804/90 se zaj. Cr</t>
  </si>
  <si>
    <t>61162103R</t>
  </si>
  <si>
    <t>Dveře vnitřní fóliované plné 1kř. 80x197 cm</t>
  </si>
  <si>
    <t>61187393.AR</t>
  </si>
  <si>
    <t>Prah bukový délka 80 cm šířka 8 cm 2 cm</t>
  </si>
  <si>
    <t>998766102R00</t>
  </si>
  <si>
    <t>Přesun hmot pro truhlářské konstr., výšky do 12 m</t>
  </si>
  <si>
    <t>771101210R00</t>
  </si>
  <si>
    <t>Penetrace podkladu pod dlažby</t>
  </si>
  <si>
    <t>59782222R</t>
  </si>
  <si>
    <t>Dlaždice 30x30 , RAKO HOME</t>
  </si>
  <si>
    <t>771101101R00</t>
  </si>
  <si>
    <t>Vysávání podlah prům.vysavačem pro pokládku dlažby</t>
  </si>
  <si>
    <t>771575109R00</t>
  </si>
  <si>
    <t>Montáž podlah keram.,hladké, tmel, 30x30 cm</t>
  </si>
  <si>
    <t>998771102R00</t>
  </si>
  <si>
    <t>Přesun hmot pro podlahy z dlaždic, výšky do 12 m</t>
  </si>
  <si>
    <t>776511810R00</t>
  </si>
  <si>
    <t>Odstranění PVC a koberců lepených bez podložky</t>
  </si>
  <si>
    <t>776583110R00</t>
  </si>
  <si>
    <t>Položení podložky pod povlakové podlahy</t>
  </si>
  <si>
    <t>776541100RT1</t>
  </si>
  <si>
    <t>Lepení podlah z izolačních plastů, pouze položení - PVC ve specifikaci</t>
  </si>
  <si>
    <t>28412354R</t>
  </si>
  <si>
    <t>Podlahovina PVC</t>
  </si>
  <si>
    <t>776421100RU1</t>
  </si>
  <si>
    <t>Lepení podlahových soklíků z PVC a vinylu, včetně dodávky soklíku PVC</t>
  </si>
  <si>
    <t>776101101R00</t>
  </si>
  <si>
    <t>Vysávání podlah prům.vysavačem pod povlak.podlahy</t>
  </si>
  <si>
    <t>781101210R00</t>
  </si>
  <si>
    <t>Penetrace podkladu pod obklady</t>
  </si>
  <si>
    <t>781475116R00</t>
  </si>
  <si>
    <t>Obklad vnitřní stěn keramický, do tmele, 30x30 cm</t>
  </si>
  <si>
    <t>59782220R</t>
  </si>
  <si>
    <t>998781102R00</t>
  </si>
  <si>
    <t>Přesun hmot pro obklady keramické, výšky do 12 m</t>
  </si>
  <si>
    <t>784402801R00</t>
  </si>
  <si>
    <t>Odstranění malby oškrábáním v místnosti H do 3,8 m</t>
  </si>
  <si>
    <t>784161101R00</t>
  </si>
  <si>
    <t>Penetrace podkladu nátěrem HET, A - Grund 1x</t>
  </si>
  <si>
    <t>784191301R00</t>
  </si>
  <si>
    <t>Penetrace podkladu protiplísňová Primalex 1x</t>
  </si>
  <si>
    <t>784195112R00</t>
  </si>
  <si>
    <t>Malba Primalex Standard, bílá, bez penetrace, 2 x</t>
  </si>
  <si>
    <t>210849001R00</t>
  </si>
  <si>
    <t xml:space="preserve">Úprava elektrorozvodu </t>
  </si>
  <si>
    <t>soub</t>
  </si>
  <si>
    <t>210111011RT6</t>
  </si>
  <si>
    <t>Zásuvka domovní zapuštěná , včetně dodávky zásuvky a rámečku</t>
  </si>
  <si>
    <t>210110531R00</t>
  </si>
  <si>
    <t>Přepínač vč. rámečku</t>
  </si>
  <si>
    <t>005231010R</t>
  </si>
  <si>
    <t>Revize - elektro</t>
  </si>
  <si>
    <t>Soubor</t>
  </si>
  <si>
    <t>005231018R</t>
  </si>
  <si>
    <t>Revize - plyn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</si>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</sst>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1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vertical="center"/>
    </xf>
    <xf numFmtId="4" fontId="3" fillId="0" borderId="34" xfId="0" applyNumberFormat="1" applyFont="1" applyBorder="1" applyAlignment="1">
      <alignment horizontal="center" vertical="center"/>
    </xf>
    <xf numFmtId="4" fontId="3" fillId="0" borderId="34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vertical="center"/>
    </xf>
    <xf numFmtId="4" fontId="3" fillId="5" borderId="38" xfId="0" applyNumberFormat="1" applyFont="1" applyFill="1" applyBorder="1" applyAlignment="1">
      <alignment horizontal="center"/>
    </xf>
    <xf numFmtId="4" fontId="3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3" fillId="5" borderId="38" xfId="0" applyNumberFormat="1" applyFont="1" applyFill="1" applyBorder="1" applyAlignment="1"/>
    <xf numFmtId="4" fontId="3" fillId="0" borderId="34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" fontId="3" fillId="0" borderId="3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3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3" t="s">
        <v>42</v>
      </c>
      <c r="C1" s="234"/>
      <c r="D1" s="234"/>
      <c r="E1" s="234"/>
      <c r="F1" s="234"/>
      <c r="G1" s="234"/>
      <c r="H1" s="234"/>
      <c r="I1" s="234"/>
      <c r="J1" s="235"/>
    </row>
    <row r="2" spans="1:15" ht="23.25" customHeight="1" x14ac:dyDescent="0.2">
      <c r="A2" s="4"/>
      <c r="B2" s="81" t="s">
        <v>40</v>
      </c>
      <c r="C2" s="82"/>
      <c r="D2" s="218" t="s">
        <v>45</v>
      </c>
      <c r="E2" s="219"/>
      <c r="F2" s="219"/>
      <c r="G2" s="219"/>
      <c r="H2" s="219"/>
      <c r="I2" s="219"/>
      <c r="J2" s="220"/>
      <c r="O2" s="2"/>
    </row>
    <row r="3" spans="1:15" ht="23.25" hidden="1" customHeight="1" x14ac:dyDescent="0.2">
      <c r="A3" s="4"/>
      <c r="B3" s="83" t="s">
        <v>43</v>
      </c>
      <c r="C3" s="84"/>
      <c r="D3" s="246"/>
      <c r="E3" s="247"/>
      <c r="F3" s="247"/>
      <c r="G3" s="247"/>
      <c r="H3" s="247"/>
      <c r="I3" s="247"/>
      <c r="J3" s="248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46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47</v>
      </c>
      <c r="E6" s="26"/>
      <c r="F6" s="26"/>
      <c r="G6" s="26"/>
      <c r="H6" s="28" t="s">
        <v>34</v>
      </c>
      <c r="I6" s="91" t="s">
        <v>51</v>
      </c>
      <c r="J6" s="11"/>
    </row>
    <row r="7" spans="1:15" ht="15.75" customHeight="1" x14ac:dyDescent="0.2">
      <c r="A7" s="4"/>
      <c r="B7" s="42"/>
      <c r="C7" s="92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5"/>
      <c r="E11" s="225"/>
      <c r="F11" s="225"/>
      <c r="G11" s="225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4"/>
      <c r="E12" s="244"/>
      <c r="F12" s="244"/>
      <c r="G12" s="244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5"/>
      <c r="E13" s="245"/>
      <c r="F13" s="245"/>
      <c r="G13" s="245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4"/>
      <c r="F15" s="224"/>
      <c r="G15" s="242"/>
      <c r="H15" s="242"/>
      <c r="I15" s="242" t="s">
        <v>28</v>
      </c>
      <c r="J15" s="243"/>
    </row>
    <row r="16" spans="1:15" ht="23.25" customHeight="1" x14ac:dyDescent="0.2">
      <c r="A16" s="144" t="s">
        <v>23</v>
      </c>
      <c r="B16" s="145" t="s">
        <v>23</v>
      </c>
      <c r="C16" s="58"/>
      <c r="D16" s="59"/>
      <c r="E16" s="221"/>
      <c r="F16" s="222"/>
      <c r="G16" s="221"/>
      <c r="H16" s="222"/>
      <c r="I16" s="221">
        <f>SUMIF(F47:F69,A16,I47:I69)+SUMIF(F47:F69,"PSU",I47:I69)</f>
        <v>0</v>
      </c>
      <c r="J16" s="223"/>
    </row>
    <row r="17" spans="1:10" ht="23.25" customHeight="1" x14ac:dyDescent="0.2">
      <c r="A17" s="144" t="s">
        <v>24</v>
      </c>
      <c r="B17" s="145" t="s">
        <v>24</v>
      </c>
      <c r="C17" s="58"/>
      <c r="D17" s="59"/>
      <c r="E17" s="221"/>
      <c r="F17" s="222"/>
      <c r="G17" s="221"/>
      <c r="H17" s="222"/>
      <c r="I17" s="221">
        <f>SUMIF(F47:F69,A17,I47:I69)</f>
        <v>0</v>
      </c>
      <c r="J17" s="223"/>
    </row>
    <row r="18" spans="1:10" ht="23.25" customHeight="1" x14ac:dyDescent="0.2">
      <c r="A18" s="144" t="s">
        <v>25</v>
      </c>
      <c r="B18" s="145" t="s">
        <v>25</v>
      </c>
      <c r="C18" s="58"/>
      <c r="D18" s="59"/>
      <c r="E18" s="221"/>
      <c r="F18" s="222"/>
      <c r="G18" s="221"/>
      <c r="H18" s="222"/>
      <c r="I18" s="221">
        <f>SUMIF(F47:F69,A18,I47:I69)</f>
        <v>0</v>
      </c>
      <c r="J18" s="223"/>
    </row>
    <row r="19" spans="1:10" ht="23.25" customHeight="1" x14ac:dyDescent="0.2">
      <c r="A19" s="144" t="s">
        <v>101</v>
      </c>
      <c r="B19" s="145" t="s">
        <v>26</v>
      </c>
      <c r="C19" s="58"/>
      <c r="D19" s="59"/>
      <c r="E19" s="221"/>
      <c r="F19" s="222"/>
      <c r="G19" s="221"/>
      <c r="H19" s="222"/>
      <c r="I19" s="221">
        <f>SUMIF(F47:F69,A19,I47:I69)</f>
        <v>0</v>
      </c>
      <c r="J19" s="223"/>
    </row>
    <row r="20" spans="1:10" ht="23.25" customHeight="1" x14ac:dyDescent="0.2">
      <c r="A20" s="144" t="s">
        <v>102</v>
      </c>
      <c r="B20" s="145" t="s">
        <v>27</v>
      </c>
      <c r="C20" s="58"/>
      <c r="D20" s="59"/>
      <c r="E20" s="221"/>
      <c r="F20" s="222"/>
      <c r="G20" s="221"/>
      <c r="H20" s="222"/>
      <c r="I20" s="221">
        <f>SUMIF(F47:F69,A20,I47:I69)</f>
        <v>0</v>
      </c>
      <c r="J20" s="223"/>
    </row>
    <row r="21" spans="1:10" ht="23.25" customHeight="1" x14ac:dyDescent="0.2">
      <c r="A21" s="4"/>
      <c r="B21" s="74" t="s">
        <v>28</v>
      </c>
      <c r="C21" s="75"/>
      <c r="D21" s="76"/>
      <c r="E21" s="231"/>
      <c r="F21" s="240"/>
      <c r="G21" s="231"/>
      <c r="H21" s="240"/>
      <c r="I21" s="231">
        <f>SUM(I16:J20)</f>
        <v>0</v>
      </c>
      <c r="J21" s="23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9">
        <f>ZakladDPHSniVypocet</f>
        <v>0</v>
      </c>
      <c r="H23" s="230"/>
      <c r="I23" s="230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7">
        <f>I23*E23/100</f>
        <v>0</v>
      </c>
      <c r="H24" s="228"/>
      <c r="I24" s="228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29">
        <f>ZakladDPHZaklVypocet</f>
        <v>0</v>
      </c>
      <c r="H25" s="230"/>
      <c r="I25" s="230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6">
        <f>I25*E25/100</f>
        <v>0</v>
      </c>
      <c r="H26" s="237"/>
      <c r="I26" s="237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38">
        <f>0</f>
        <v>0</v>
      </c>
      <c r="H27" s="238"/>
      <c r="I27" s="238"/>
      <c r="J27" s="63" t="str">
        <f t="shared" si="0"/>
        <v>CZK</v>
      </c>
    </row>
    <row r="28" spans="1:10" ht="27.75" customHeight="1" thickBot="1" x14ac:dyDescent="0.25">
      <c r="A28" s="4"/>
      <c r="B28" s="116" t="s">
        <v>22</v>
      </c>
      <c r="C28" s="117"/>
      <c r="D28" s="117"/>
      <c r="E28" s="118"/>
      <c r="F28" s="119"/>
      <c r="G28" s="241">
        <f>ZakladDPHSniVypocet+ZakladDPHZaklVypocet</f>
        <v>0</v>
      </c>
      <c r="H28" s="241"/>
      <c r="I28" s="241"/>
      <c r="J28" s="120" t="str">
        <f t="shared" si="0"/>
        <v>CZK</v>
      </c>
    </row>
    <row r="29" spans="1:10" ht="27.75" hidden="1" customHeight="1" thickBot="1" x14ac:dyDescent="0.25">
      <c r="A29" s="4"/>
      <c r="B29" s="116" t="s">
        <v>35</v>
      </c>
      <c r="C29" s="121"/>
      <c r="D29" s="121"/>
      <c r="E29" s="121"/>
      <c r="F29" s="121"/>
      <c r="G29" s="239">
        <f>ZakladDPHSni+DPHSni+ZakladDPHZakl+DPHZakl+Zaokrouhleni</f>
        <v>0</v>
      </c>
      <c r="H29" s="239"/>
      <c r="I29" s="239"/>
      <c r="J29" s="122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44091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6" t="s">
        <v>2</v>
      </c>
      <c r="E35" s="22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8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52</v>
      </c>
      <c r="C39" s="210" t="s">
        <v>45</v>
      </c>
      <c r="D39" s="211"/>
      <c r="E39" s="211"/>
      <c r="F39" s="109">
        <f>'Rozpočet Pol'!AC152</f>
        <v>0</v>
      </c>
      <c r="G39" s="110">
        <f>'Rozpočet Pol'!AD152</f>
        <v>0</v>
      </c>
      <c r="H39" s="111"/>
      <c r="I39" s="112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2" t="s">
        <v>53</v>
      </c>
      <c r="C40" s="213"/>
      <c r="D40" s="213"/>
      <c r="E40" s="213"/>
      <c r="F40" s="113">
        <f>SUMIF(A39:A39,"=1",F39:F39)</f>
        <v>0</v>
      </c>
      <c r="G40" s="114">
        <f>SUMIF(A39:A39,"=1",G39:G39)</f>
        <v>0</v>
      </c>
      <c r="H40" s="114">
        <f>SUMIF(A39:A39,"=1",H39:H39)</f>
        <v>0</v>
      </c>
      <c r="I40" s="115">
        <f>SUMIF(A39:A39,"=1",I39:I39)</f>
        <v>0</v>
      </c>
      <c r="J40" s="98">
        <f>SUMIF(A39:A39,"=1",J39:J39)</f>
        <v>0</v>
      </c>
    </row>
    <row r="44" spans="1:10" ht="15.75" x14ac:dyDescent="0.25">
      <c r="B44" s="123" t="s">
        <v>55</v>
      </c>
    </row>
    <row r="46" spans="1:10" ht="25.5" customHeight="1" x14ac:dyDescent="0.2">
      <c r="A46" s="124"/>
      <c r="B46" s="128" t="s">
        <v>16</v>
      </c>
      <c r="C46" s="128" t="s">
        <v>5</v>
      </c>
      <c r="D46" s="129"/>
      <c r="E46" s="129"/>
      <c r="F46" s="132" t="s">
        <v>56</v>
      </c>
      <c r="G46" s="132"/>
      <c r="H46" s="132"/>
      <c r="I46" s="214" t="s">
        <v>28</v>
      </c>
      <c r="J46" s="214"/>
    </row>
    <row r="47" spans="1:10" ht="25.5" customHeight="1" x14ac:dyDescent="0.2">
      <c r="A47" s="125"/>
      <c r="B47" s="133" t="s">
        <v>57</v>
      </c>
      <c r="C47" s="216" t="s">
        <v>58</v>
      </c>
      <c r="D47" s="217"/>
      <c r="E47" s="217"/>
      <c r="F47" s="135" t="s">
        <v>23</v>
      </c>
      <c r="G47" s="136"/>
      <c r="H47" s="136"/>
      <c r="I47" s="215">
        <f>'Rozpočet Pol'!G8</f>
        <v>0</v>
      </c>
      <c r="J47" s="215"/>
    </row>
    <row r="48" spans="1:10" ht="25.5" customHeight="1" x14ac:dyDescent="0.2">
      <c r="A48" s="125"/>
      <c r="B48" s="127" t="s">
        <v>59</v>
      </c>
      <c r="C48" s="205" t="s">
        <v>60</v>
      </c>
      <c r="D48" s="206"/>
      <c r="E48" s="206"/>
      <c r="F48" s="137" t="s">
        <v>23</v>
      </c>
      <c r="G48" s="138"/>
      <c r="H48" s="138"/>
      <c r="I48" s="204">
        <f>'Rozpočet Pol'!G11</f>
        <v>0</v>
      </c>
      <c r="J48" s="204"/>
    </row>
    <row r="49" spans="1:10" ht="25.5" customHeight="1" x14ac:dyDescent="0.2">
      <c r="A49" s="125"/>
      <c r="B49" s="127" t="s">
        <v>61</v>
      </c>
      <c r="C49" s="205" t="s">
        <v>62</v>
      </c>
      <c r="D49" s="206"/>
      <c r="E49" s="206"/>
      <c r="F49" s="137" t="s">
        <v>23</v>
      </c>
      <c r="G49" s="138"/>
      <c r="H49" s="138"/>
      <c r="I49" s="204">
        <f>'Rozpočet Pol'!G18</f>
        <v>0</v>
      </c>
      <c r="J49" s="204"/>
    </row>
    <row r="50" spans="1:10" ht="25.5" customHeight="1" x14ac:dyDescent="0.2">
      <c r="A50" s="125"/>
      <c r="B50" s="127" t="s">
        <v>63</v>
      </c>
      <c r="C50" s="205" t="s">
        <v>64</v>
      </c>
      <c r="D50" s="206"/>
      <c r="E50" s="206"/>
      <c r="F50" s="137" t="s">
        <v>23</v>
      </c>
      <c r="G50" s="138"/>
      <c r="H50" s="138"/>
      <c r="I50" s="204">
        <f>'Rozpočet Pol'!G21</f>
        <v>0</v>
      </c>
      <c r="J50" s="204"/>
    </row>
    <row r="51" spans="1:10" ht="25.5" customHeight="1" x14ac:dyDescent="0.2">
      <c r="A51" s="125"/>
      <c r="B51" s="127" t="s">
        <v>65</v>
      </c>
      <c r="C51" s="205" t="s">
        <v>66</v>
      </c>
      <c r="D51" s="206"/>
      <c r="E51" s="206"/>
      <c r="F51" s="137" t="s">
        <v>23</v>
      </c>
      <c r="G51" s="138"/>
      <c r="H51" s="138"/>
      <c r="I51" s="204">
        <f>'Rozpočet Pol'!G26</f>
        <v>0</v>
      </c>
      <c r="J51" s="204"/>
    </row>
    <row r="52" spans="1:10" ht="25.5" customHeight="1" x14ac:dyDescent="0.2">
      <c r="A52" s="125"/>
      <c r="B52" s="127" t="s">
        <v>67</v>
      </c>
      <c r="C52" s="205" t="s">
        <v>68</v>
      </c>
      <c r="D52" s="206"/>
      <c r="E52" s="206"/>
      <c r="F52" s="137" t="s">
        <v>23</v>
      </c>
      <c r="G52" s="138"/>
      <c r="H52" s="138"/>
      <c r="I52" s="204">
        <f>'Rozpočet Pol'!G36</f>
        <v>0</v>
      </c>
      <c r="J52" s="204"/>
    </row>
    <row r="53" spans="1:10" ht="25.5" customHeight="1" x14ac:dyDescent="0.2">
      <c r="A53" s="125"/>
      <c r="B53" s="127" t="s">
        <v>69</v>
      </c>
      <c r="C53" s="205" t="s">
        <v>70</v>
      </c>
      <c r="D53" s="206"/>
      <c r="E53" s="206"/>
      <c r="F53" s="137" t="s">
        <v>24</v>
      </c>
      <c r="G53" s="138"/>
      <c r="H53" s="138"/>
      <c r="I53" s="204">
        <f>'Rozpočet Pol'!G38</f>
        <v>0</v>
      </c>
      <c r="J53" s="204"/>
    </row>
    <row r="54" spans="1:10" ht="25.5" customHeight="1" x14ac:dyDescent="0.2">
      <c r="A54" s="125"/>
      <c r="B54" s="127" t="s">
        <v>71</v>
      </c>
      <c r="C54" s="205" t="s">
        <v>72</v>
      </c>
      <c r="D54" s="206"/>
      <c r="E54" s="206"/>
      <c r="F54" s="137" t="s">
        <v>24</v>
      </c>
      <c r="G54" s="138"/>
      <c r="H54" s="138"/>
      <c r="I54" s="204">
        <f>'Rozpočet Pol'!G43</f>
        <v>0</v>
      </c>
      <c r="J54" s="204"/>
    </row>
    <row r="55" spans="1:10" ht="25.5" customHeight="1" x14ac:dyDescent="0.2">
      <c r="A55" s="125"/>
      <c r="B55" s="127" t="s">
        <v>73</v>
      </c>
      <c r="C55" s="205" t="s">
        <v>74</v>
      </c>
      <c r="D55" s="206"/>
      <c r="E55" s="206"/>
      <c r="F55" s="137" t="s">
        <v>24</v>
      </c>
      <c r="G55" s="138"/>
      <c r="H55" s="138"/>
      <c r="I55" s="204">
        <f>'Rozpočet Pol'!G50</f>
        <v>0</v>
      </c>
      <c r="J55" s="204"/>
    </row>
    <row r="56" spans="1:10" ht="25.5" customHeight="1" x14ac:dyDescent="0.2">
      <c r="A56" s="125"/>
      <c r="B56" s="127" t="s">
        <v>75</v>
      </c>
      <c r="C56" s="205" t="s">
        <v>76</v>
      </c>
      <c r="D56" s="206"/>
      <c r="E56" s="206"/>
      <c r="F56" s="137" t="s">
        <v>24</v>
      </c>
      <c r="G56" s="138"/>
      <c r="H56" s="138"/>
      <c r="I56" s="204">
        <f>'Rozpočet Pol'!G61</f>
        <v>0</v>
      </c>
      <c r="J56" s="204"/>
    </row>
    <row r="57" spans="1:10" ht="25.5" customHeight="1" x14ac:dyDescent="0.2">
      <c r="A57" s="125"/>
      <c r="B57" s="127" t="s">
        <v>77</v>
      </c>
      <c r="C57" s="205" t="s">
        <v>78</v>
      </c>
      <c r="D57" s="206"/>
      <c r="E57" s="206"/>
      <c r="F57" s="137" t="s">
        <v>24</v>
      </c>
      <c r="G57" s="138"/>
      <c r="H57" s="138"/>
      <c r="I57" s="204">
        <f>'Rozpočet Pol'!G70</f>
        <v>0</v>
      </c>
      <c r="J57" s="204"/>
    </row>
    <row r="58" spans="1:10" ht="25.5" customHeight="1" x14ac:dyDescent="0.2">
      <c r="A58" s="125"/>
      <c r="B58" s="127" t="s">
        <v>79</v>
      </c>
      <c r="C58" s="205" t="s">
        <v>80</v>
      </c>
      <c r="D58" s="206"/>
      <c r="E58" s="206"/>
      <c r="F58" s="137" t="s">
        <v>24</v>
      </c>
      <c r="G58" s="138"/>
      <c r="H58" s="138"/>
      <c r="I58" s="204">
        <f>'Rozpočet Pol'!G89</f>
        <v>0</v>
      </c>
      <c r="J58" s="204"/>
    </row>
    <row r="59" spans="1:10" ht="25.5" customHeight="1" x14ac:dyDescent="0.2">
      <c r="A59" s="125"/>
      <c r="B59" s="127" t="s">
        <v>81</v>
      </c>
      <c r="C59" s="205" t="s">
        <v>82</v>
      </c>
      <c r="D59" s="206"/>
      <c r="E59" s="206"/>
      <c r="F59" s="137" t="s">
        <v>24</v>
      </c>
      <c r="G59" s="138"/>
      <c r="H59" s="138"/>
      <c r="I59" s="204">
        <f>'Rozpočet Pol'!G96</f>
        <v>0</v>
      </c>
      <c r="J59" s="204"/>
    </row>
    <row r="60" spans="1:10" ht="25.5" customHeight="1" x14ac:dyDescent="0.2">
      <c r="A60" s="125"/>
      <c r="B60" s="127" t="s">
        <v>83</v>
      </c>
      <c r="C60" s="205" t="s">
        <v>84</v>
      </c>
      <c r="D60" s="206"/>
      <c r="E60" s="206"/>
      <c r="F60" s="137" t="s">
        <v>24</v>
      </c>
      <c r="G60" s="138"/>
      <c r="H60" s="138"/>
      <c r="I60" s="204">
        <f>'Rozpočet Pol'!G102</f>
        <v>0</v>
      </c>
      <c r="J60" s="204"/>
    </row>
    <row r="61" spans="1:10" ht="25.5" customHeight="1" x14ac:dyDescent="0.2">
      <c r="A61" s="125"/>
      <c r="B61" s="127" t="s">
        <v>85</v>
      </c>
      <c r="C61" s="205" t="s">
        <v>86</v>
      </c>
      <c r="D61" s="206"/>
      <c r="E61" s="206"/>
      <c r="F61" s="137" t="s">
        <v>24</v>
      </c>
      <c r="G61" s="138"/>
      <c r="H61" s="138"/>
      <c r="I61" s="204">
        <f>'Rozpočet Pol'!G108</f>
        <v>0</v>
      </c>
      <c r="J61" s="204"/>
    </row>
    <row r="62" spans="1:10" ht="25.5" customHeight="1" x14ac:dyDescent="0.2">
      <c r="A62" s="125"/>
      <c r="B62" s="127" t="s">
        <v>87</v>
      </c>
      <c r="C62" s="205" t="s">
        <v>88</v>
      </c>
      <c r="D62" s="206"/>
      <c r="E62" s="206"/>
      <c r="F62" s="137" t="s">
        <v>24</v>
      </c>
      <c r="G62" s="138"/>
      <c r="H62" s="138"/>
      <c r="I62" s="204">
        <f>'Rozpočet Pol'!G113</f>
        <v>0</v>
      </c>
      <c r="J62" s="204"/>
    </row>
    <row r="63" spans="1:10" ht="25.5" customHeight="1" x14ac:dyDescent="0.2">
      <c r="A63" s="125"/>
      <c r="B63" s="127" t="s">
        <v>89</v>
      </c>
      <c r="C63" s="205" t="s">
        <v>90</v>
      </c>
      <c r="D63" s="206"/>
      <c r="E63" s="206"/>
      <c r="F63" s="137" t="s">
        <v>24</v>
      </c>
      <c r="G63" s="138"/>
      <c r="H63" s="138"/>
      <c r="I63" s="204">
        <f>'Rozpočet Pol'!G115</f>
        <v>0</v>
      </c>
      <c r="J63" s="204"/>
    </row>
    <row r="64" spans="1:10" ht="25.5" customHeight="1" x14ac:dyDescent="0.2">
      <c r="A64" s="125"/>
      <c r="B64" s="127" t="s">
        <v>91</v>
      </c>
      <c r="C64" s="205" t="s">
        <v>92</v>
      </c>
      <c r="D64" s="206"/>
      <c r="E64" s="206"/>
      <c r="F64" s="137" t="s">
        <v>24</v>
      </c>
      <c r="G64" s="138"/>
      <c r="H64" s="138"/>
      <c r="I64" s="204">
        <f>'Rozpočet Pol'!G121</f>
        <v>0</v>
      </c>
      <c r="J64" s="204"/>
    </row>
    <row r="65" spans="1:10" ht="25.5" customHeight="1" x14ac:dyDescent="0.2">
      <c r="A65" s="125"/>
      <c r="B65" s="127" t="s">
        <v>93</v>
      </c>
      <c r="C65" s="205" t="s">
        <v>94</v>
      </c>
      <c r="D65" s="206"/>
      <c r="E65" s="206"/>
      <c r="F65" s="137" t="s">
        <v>24</v>
      </c>
      <c r="G65" s="138"/>
      <c r="H65" s="138"/>
      <c r="I65" s="204">
        <f>'Rozpočet Pol'!G127</f>
        <v>0</v>
      </c>
      <c r="J65" s="204"/>
    </row>
    <row r="66" spans="1:10" ht="25.5" customHeight="1" x14ac:dyDescent="0.2">
      <c r="A66" s="125"/>
      <c r="B66" s="127" t="s">
        <v>95</v>
      </c>
      <c r="C66" s="205" t="s">
        <v>96</v>
      </c>
      <c r="D66" s="206"/>
      <c r="E66" s="206"/>
      <c r="F66" s="137" t="s">
        <v>24</v>
      </c>
      <c r="G66" s="138"/>
      <c r="H66" s="138"/>
      <c r="I66" s="204">
        <f>'Rozpočet Pol'!G134</f>
        <v>0</v>
      </c>
      <c r="J66" s="204"/>
    </row>
    <row r="67" spans="1:10" ht="25.5" customHeight="1" x14ac:dyDescent="0.2">
      <c r="A67" s="125"/>
      <c r="B67" s="127" t="s">
        <v>97</v>
      </c>
      <c r="C67" s="205" t="s">
        <v>98</v>
      </c>
      <c r="D67" s="206"/>
      <c r="E67" s="206"/>
      <c r="F67" s="137" t="s">
        <v>24</v>
      </c>
      <c r="G67" s="138"/>
      <c r="H67" s="138"/>
      <c r="I67" s="204">
        <f>'Rozpočet Pol'!G139</f>
        <v>0</v>
      </c>
      <c r="J67" s="204"/>
    </row>
    <row r="68" spans="1:10" ht="25.5" customHeight="1" x14ac:dyDescent="0.2">
      <c r="A68" s="125"/>
      <c r="B68" s="127" t="s">
        <v>99</v>
      </c>
      <c r="C68" s="205" t="s">
        <v>100</v>
      </c>
      <c r="D68" s="206"/>
      <c r="E68" s="206"/>
      <c r="F68" s="137" t="s">
        <v>25</v>
      </c>
      <c r="G68" s="138"/>
      <c r="H68" s="138"/>
      <c r="I68" s="204">
        <f>'Rozpočet Pol'!G144</f>
        <v>0</v>
      </c>
      <c r="J68" s="204"/>
    </row>
    <row r="69" spans="1:10" ht="25.5" customHeight="1" x14ac:dyDescent="0.2">
      <c r="A69" s="125"/>
      <c r="B69" s="134" t="s">
        <v>101</v>
      </c>
      <c r="C69" s="208" t="s">
        <v>26</v>
      </c>
      <c r="D69" s="209"/>
      <c r="E69" s="209"/>
      <c r="F69" s="139" t="s">
        <v>101</v>
      </c>
      <c r="G69" s="140"/>
      <c r="H69" s="140"/>
      <c r="I69" s="207">
        <f>'Rozpočet Pol'!G148</f>
        <v>0</v>
      </c>
      <c r="J69" s="207"/>
    </row>
    <row r="70" spans="1:10" ht="25.5" customHeight="1" x14ac:dyDescent="0.2">
      <c r="A70" s="126"/>
      <c r="B70" s="130" t="s">
        <v>1</v>
      </c>
      <c r="C70" s="130"/>
      <c r="D70" s="131"/>
      <c r="E70" s="131"/>
      <c r="F70" s="141"/>
      <c r="G70" s="142"/>
      <c r="H70" s="142"/>
      <c r="I70" s="203">
        <f>SUM(I47:I69)</f>
        <v>0</v>
      </c>
      <c r="J70" s="203"/>
    </row>
    <row r="71" spans="1:10" x14ac:dyDescent="0.2">
      <c r="F71" s="143"/>
      <c r="G71" s="96"/>
      <c r="H71" s="143"/>
      <c r="I71" s="96"/>
      <c r="J71" s="96"/>
    </row>
    <row r="72" spans="1:10" x14ac:dyDescent="0.2">
      <c r="F72" s="143"/>
      <c r="G72" s="96"/>
      <c r="H72" s="143"/>
      <c r="I72" s="96"/>
      <c r="J72" s="96"/>
    </row>
    <row r="73" spans="1:10" x14ac:dyDescent="0.2">
      <c r="F73" s="143"/>
      <c r="G73" s="96"/>
      <c r="H73" s="143"/>
      <c r="I73" s="96"/>
      <c r="J73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5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70:J70"/>
    <mergeCell ref="I67:J67"/>
    <mergeCell ref="C67:E67"/>
    <mergeCell ref="I68:J68"/>
    <mergeCell ref="C68:E68"/>
    <mergeCell ref="I69:J69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79" t="s">
        <v>41</v>
      </c>
      <c r="B2" s="78"/>
      <c r="C2" s="251"/>
      <c r="D2" s="251"/>
      <c r="E2" s="251"/>
      <c r="F2" s="251"/>
      <c r="G2" s="252"/>
    </row>
    <row r="3" spans="1:7" ht="24.95" hidden="1" customHeight="1" x14ac:dyDescent="0.2">
      <c r="A3" s="79" t="s">
        <v>7</v>
      </c>
      <c r="B3" s="78"/>
      <c r="C3" s="251"/>
      <c r="D3" s="251"/>
      <c r="E3" s="251"/>
      <c r="F3" s="251"/>
      <c r="G3" s="252"/>
    </row>
    <row r="4" spans="1:7" ht="24.95" hidden="1" customHeight="1" x14ac:dyDescent="0.2">
      <c r="A4" s="79" t="s">
        <v>8</v>
      </c>
      <c r="B4" s="78"/>
      <c r="C4" s="251"/>
      <c r="D4" s="251"/>
      <c r="E4" s="251"/>
      <c r="F4" s="251"/>
      <c r="G4" s="25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62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3" t="s">
        <v>6</v>
      </c>
      <c r="B1" s="253"/>
      <c r="C1" s="253"/>
      <c r="D1" s="253"/>
      <c r="E1" s="253"/>
      <c r="F1" s="253"/>
      <c r="G1" s="253"/>
      <c r="AE1" t="s">
        <v>104</v>
      </c>
    </row>
    <row r="2" spans="1:60" ht="24.95" customHeight="1" x14ac:dyDescent="0.2">
      <c r="A2" s="148" t="s">
        <v>103</v>
      </c>
      <c r="B2" s="146"/>
      <c r="C2" s="254" t="s">
        <v>45</v>
      </c>
      <c r="D2" s="255"/>
      <c r="E2" s="255"/>
      <c r="F2" s="255"/>
      <c r="G2" s="256"/>
      <c r="AE2" t="s">
        <v>105</v>
      </c>
    </row>
    <row r="3" spans="1:60" ht="24.95" hidden="1" customHeight="1" x14ac:dyDescent="0.2">
      <c r="A3" s="149" t="s">
        <v>7</v>
      </c>
      <c r="B3" s="147"/>
      <c r="C3" s="257"/>
      <c r="D3" s="258"/>
      <c r="E3" s="258"/>
      <c r="F3" s="258"/>
      <c r="G3" s="259"/>
      <c r="AE3" t="s">
        <v>106</v>
      </c>
    </row>
    <row r="4" spans="1:60" ht="24.95" hidden="1" customHeight="1" x14ac:dyDescent="0.2">
      <c r="A4" s="149" t="s">
        <v>8</v>
      </c>
      <c r="B4" s="147"/>
      <c r="C4" s="257"/>
      <c r="D4" s="258"/>
      <c r="E4" s="258"/>
      <c r="F4" s="258"/>
      <c r="G4" s="259"/>
      <c r="AE4" t="s">
        <v>107</v>
      </c>
    </row>
    <row r="5" spans="1:60" hidden="1" x14ac:dyDescent="0.2">
      <c r="A5" s="150" t="s">
        <v>108</v>
      </c>
      <c r="B5" s="151"/>
      <c r="C5" s="152"/>
      <c r="D5" s="153"/>
      <c r="E5" s="153"/>
      <c r="F5" s="153"/>
      <c r="G5" s="154"/>
      <c r="AE5" t="s">
        <v>109</v>
      </c>
    </row>
    <row r="7" spans="1:60" ht="38.25" x14ac:dyDescent="0.2">
      <c r="A7" s="159" t="s">
        <v>110</v>
      </c>
      <c r="B7" s="160" t="s">
        <v>111</v>
      </c>
      <c r="C7" s="160" t="s">
        <v>112</v>
      </c>
      <c r="D7" s="159" t="s">
        <v>113</v>
      </c>
      <c r="E7" s="159" t="s">
        <v>114</v>
      </c>
      <c r="F7" s="155" t="s">
        <v>115</v>
      </c>
      <c r="G7" s="176" t="s">
        <v>28</v>
      </c>
      <c r="H7" s="177" t="s">
        <v>29</v>
      </c>
      <c r="I7" s="177" t="s">
        <v>116</v>
      </c>
      <c r="J7" s="177" t="s">
        <v>30</v>
      </c>
      <c r="K7" s="177" t="s">
        <v>117</v>
      </c>
      <c r="L7" s="177" t="s">
        <v>118</v>
      </c>
      <c r="M7" s="177" t="s">
        <v>119</v>
      </c>
      <c r="N7" s="177" t="s">
        <v>120</v>
      </c>
      <c r="O7" s="177" t="s">
        <v>121</v>
      </c>
      <c r="P7" s="177" t="s">
        <v>122</v>
      </c>
      <c r="Q7" s="177" t="s">
        <v>123</v>
      </c>
      <c r="R7" s="177" t="s">
        <v>124</v>
      </c>
      <c r="S7" s="177" t="s">
        <v>125</v>
      </c>
      <c r="T7" s="177" t="s">
        <v>126</v>
      </c>
      <c r="U7" s="162" t="s">
        <v>127</v>
      </c>
    </row>
    <row r="8" spans="1:60" x14ac:dyDescent="0.2">
      <c r="A8" s="178" t="s">
        <v>128</v>
      </c>
      <c r="B8" s="179" t="s">
        <v>57</v>
      </c>
      <c r="C8" s="180" t="s">
        <v>58</v>
      </c>
      <c r="D8" s="181"/>
      <c r="E8" s="182"/>
      <c r="F8" s="183"/>
      <c r="G8" s="183">
        <f>SUMIF(AE9:AE10,"&lt;&gt;NOR",G9:G10)</f>
        <v>0</v>
      </c>
      <c r="H8" s="183"/>
      <c r="I8" s="183">
        <f>SUM(I9:I10)</f>
        <v>0</v>
      </c>
      <c r="J8" s="183"/>
      <c r="K8" s="183">
        <f>SUM(K9:K10)</f>
        <v>0</v>
      </c>
      <c r="L8" s="183"/>
      <c r="M8" s="183">
        <f>SUM(M9:M10)</f>
        <v>0</v>
      </c>
      <c r="N8" s="161"/>
      <c r="O8" s="161">
        <f>SUM(O9:O10)</f>
        <v>1.0759799999999999</v>
      </c>
      <c r="P8" s="161"/>
      <c r="Q8" s="161">
        <f>SUM(Q9:Q10)</f>
        <v>0</v>
      </c>
      <c r="R8" s="161"/>
      <c r="S8" s="161"/>
      <c r="T8" s="178"/>
      <c r="U8" s="161">
        <f>SUM(U9:U10)</f>
        <v>3.65</v>
      </c>
      <c r="AE8" t="s">
        <v>129</v>
      </c>
    </row>
    <row r="9" spans="1:60" ht="22.5" outlineLevel="1" x14ac:dyDescent="0.2">
      <c r="A9" s="157">
        <v>1</v>
      </c>
      <c r="B9" s="163" t="s">
        <v>130</v>
      </c>
      <c r="C9" s="196" t="s">
        <v>131</v>
      </c>
      <c r="D9" s="165" t="s">
        <v>132</v>
      </c>
      <c r="E9" s="171">
        <v>0.6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66">
        <v>1.62836</v>
      </c>
      <c r="O9" s="166">
        <f>ROUND(E9*N9,5)</f>
        <v>0.97702</v>
      </c>
      <c r="P9" s="166">
        <v>0</v>
      </c>
      <c r="Q9" s="166">
        <f>ROUND(E9*P9,5)</f>
        <v>0</v>
      </c>
      <c r="R9" s="166"/>
      <c r="S9" s="166"/>
      <c r="T9" s="167">
        <v>3.9380000000000002</v>
      </c>
      <c r="U9" s="166">
        <f>ROUND(E9*T9,2)</f>
        <v>2.36</v>
      </c>
      <c r="V9" s="156"/>
      <c r="W9" s="156"/>
      <c r="X9" s="156"/>
      <c r="Y9" s="156"/>
      <c r="Z9" s="156"/>
      <c r="AA9" s="156"/>
      <c r="AB9" s="156"/>
      <c r="AC9" s="156"/>
      <c r="AD9" s="156"/>
      <c r="AE9" s="156" t="s">
        <v>133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ht="22.5" outlineLevel="1" x14ac:dyDescent="0.2">
      <c r="A10" s="157">
        <v>2</v>
      </c>
      <c r="B10" s="163" t="s">
        <v>134</v>
      </c>
      <c r="C10" s="196" t="s">
        <v>135</v>
      </c>
      <c r="D10" s="165" t="s">
        <v>136</v>
      </c>
      <c r="E10" s="171">
        <v>8</v>
      </c>
      <c r="F10" s="173"/>
      <c r="G10" s="174">
        <f>ROUND(E10*F10,2)</f>
        <v>0</v>
      </c>
      <c r="H10" s="173"/>
      <c r="I10" s="174">
        <f>ROUND(E10*H10,2)</f>
        <v>0</v>
      </c>
      <c r="J10" s="173"/>
      <c r="K10" s="174">
        <f>ROUND(E10*J10,2)</f>
        <v>0</v>
      </c>
      <c r="L10" s="174">
        <v>21</v>
      </c>
      <c r="M10" s="174">
        <f>G10*(1+L10/100)</f>
        <v>0</v>
      </c>
      <c r="N10" s="166">
        <v>1.2370000000000001E-2</v>
      </c>
      <c r="O10" s="166">
        <f>ROUND(E10*N10,5)</f>
        <v>9.8960000000000006E-2</v>
      </c>
      <c r="P10" s="166">
        <v>0</v>
      </c>
      <c r="Q10" s="166">
        <f>ROUND(E10*P10,5)</f>
        <v>0</v>
      </c>
      <c r="R10" s="166"/>
      <c r="S10" s="166"/>
      <c r="T10" s="167">
        <v>0.16069</v>
      </c>
      <c r="U10" s="166">
        <f>ROUND(E10*T10,2)</f>
        <v>1.29</v>
      </c>
      <c r="V10" s="156"/>
      <c r="W10" s="156"/>
      <c r="X10" s="156"/>
      <c r="Y10" s="156"/>
      <c r="Z10" s="156"/>
      <c r="AA10" s="156"/>
      <c r="AB10" s="156"/>
      <c r="AC10" s="156"/>
      <c r="AD10" s="156"/>
      <c r="AE10" s="156" t="s">
        <v>133</v>
      </c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x14ac:dyDescent="0.2">
      <c r="A11" s="158" t="s">
        <v>128</v>
      </c>
      <c r="B11" s="164" t="s">
        <v>59</v>
      </c>
      <c r="C11" s="197" t="s">
        <v>60</v>
      </c>
      <c r="D11" s="168"/>
      <c r="E11" s="172"/>
      <c r="F11" s="175"/>
      <c r="G11" s="175">
        <f>SUMIF(AE12:AE17,"&lt;&gt;NOR",G12:G17)</f>
        <v>0</v>
      </c>
      <c r="H11" s="175"/>
      <c r="I11" s="175">
        <f>SUM(I12:I17)</f>
        <v>0</v>
      </c>
      <c r="J11" s="175"/>
      <c r="K11" s="175">
        <f>SUM(K12:K17)</f>
        <v>0</v>
      </c>
      <c r="L11" s="175"/>
      <c r="M11" s="175">
        <f>SUM(M12:M17)</f>
        <v>0</v>
      </c>
      <c r="N11" s="169"/>
      <c r="O11" s="169">
        <f>SUM(O12:O17)</f>
        <v>3.2155600000000004</v>
      </c>
      <c r="P11" s="169"/>
      <c r="Q11" s="169">
        <f>SUM(Q12:Q17)</f>
        <v>0</v>
      </c>
      <c r="R11" s="169"/>
      <c r="S11" s="169"/>
      <c r="T11" s="170"/>
      <c r="U11" s="169">
        <f>SUM(U12:U17)</f>
        <v>144.74</v>
      </c>
      <c r="AE11" t="s">
        <v>129</v>
      </c>
    </row>
    <row r="12" spans="1:60" outlineLevel="1" x14ac:dyDescent="0.2">
      <c r="A12" s="157">
        <v>3</v>
      </c>
      <c r="B12" s="163" t="s">
        <v>137</v>
      </c>
      <c r="C12" s="196" t="s">
        <v>138</v>
      </c>
      <c r="D12" s="165" t="s">
        <v>136</v>
      </c>
      <c r="E12" s="171">
        <v>16</v>
      </c>
      <c r="F12" s="173"/>
      <c r="G12" s="174">
        <f t="shared" ref="G12:G17" si="0">ROUND(E12*F12,2)</f>
        <v>0</v>
      </c>
      <c r="H12" s="173"/>
      <c r="I12" s="174">
        <f t="shared" ref="I12:I17" si="1">ROUND(E12*H12,2)</f>
        <v>0</v>
      </c>
      <c r="J12" s="173"/>
      <c r="K12" s="174">
        <f t="shared" ref="K12:K17" si="2">ROUND(E12*J12,2)</f>
        <v>0</v>
      </c>
      <c r="L12" s="174">
        <v>21</v>
      </c>
      <c r="M12" s="174">
        <f t="shared" ref="M12:M17" si="3">G12*(1+L12/100)</f>
        <v>0</v>
      </c>
      <c r="N12" s="166">
        <v>4.5799999999999999E-3</v>
      </c>
      <c r="O12" s="166">
        <f t="shared" ref="O12:O17" si="4">ROUND(E12*N12,5)</f>
        <v>7.3279999999999998E-2</v>
      </c>
      <c r="P12" s="166">
        <v>0</v>
      </c>
      <c r="Q12" s="166">
        <f t="shared" ref="Q12:Q17" si="5">ROUND(E12*P12,5)</f>
        <v>0</v>
      </c>
      <c r="R12" s="166"/>
      <c r="S12" s="166"/>
      <c r="T12" s="167">
        <v>0.22442000000000001</v>
      </c>
      <c r="U12" s="166">
        <f t="shared" ref="U12:U17" si="6">ROUND(E12*T12,2)</f>
        <v>3.59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 t="s">
        <v>133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outlineLevel="1" x14ac:dyDescent="0.2">
      <c r="A13" s="157">
        <v>4</v>
      </c>
      <c r="B13" s="163" t="s">
        <v>139</v>
      </c>
      <c r="C13" s="196" t="s">
        <v>140</v>
      </c>
      <c r="D13" s="165" t="s">
        <v>141</v>
      </c>
      <c r="E13" s="171">
        <v>238.01</v>
      </c>
      <c r="F13" s="173"/>
      <c r="G13" s="174">
        <f t="shared" si="0"/>
        <v>0</v>
      </c>
      <c r="H13" s="173"/>
      <c r="I13" s="174">
        <f t="shared" si="1"/>
        <v>0</v>
      </c>
      <c r="J13" s="173"/>
      <c r="K13" s="174">
        <f t="shared" si="2"/>
        <v>0</v>
      </c>
      <c r="L13" s="174">
        <v>21</v>
      </c>
      <c r="M13" s="174">
        <f t="shared" si="3"/>
        <v>0</v>
      </c>
      <c r="N13" s="166">
        <v>6.3499999999999997E-3</v>
      </c>
      <c r="O13" s="166">
        <f t="shared" si="4"/>
        <v>1.51136</v>
      </c>
      <c r="P13" s="166">
        <v>0</v>
      </c>
      <c r="Q13" s="166">
        <f t="shared" si="5"/>
        <v>0</v>
      </c>
      <c r="R13" s="166"/>
      <c r="S13" s="166"/>
      <c r="T13" s="167">
        <v>0.31900000000000001</v>
      </c>
      <c r="U13" s="166">
        <f t="shared" si="6"/>
        <v>75.930000000000007</v>
      </c>
      <c r="V13" s="156"/>
      <c r="W13" s="156"/>
      <c r="X13" s="156"/>
      <c r="Y13" s="156"/>
      <c r="Z13" s="156"/>
      <c r="AA13" s="156"/>
      <c r="AB13" s="156"/>
      <c r="AC13" s="156"/>
      <c r="AD13" s="156"/>
      <c r="AE13" s="156" t="s">
        <v>133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outlineLevel="1" x14ac:dyDescent="0.2">
      <c r="A14" s="157">
        <v>5</v>
      </c>
      <c r="B14" s="163" t="s">
        <v>142</v>
      </c>
      <c r="C14" s="196" t="s">
        <v>143</v>
      </c>
      <c r="D14" s="165" t="s">
        <v>141</v>
      </c>
      <c r="E14" s="171">
        <v>25.14</v>
      </c>
      <c r="F14" s="173"/>
      <c r="G14" s="174">
        <f t="shared" si="0"/>
        <v>0</v>
      </c>
      <c r="H14" s="173"/>
      <c r="I14" s="174">
        <f t="shared" si="1"/>
        <v>0</v>
      </c>
      <c r="J14" s="173"/>
      <c r="K14" s="174">
        <f t="shared" si="2"/>
        <v>0</v>
      </c>
      <c r="L14" s="174">
        <v>21</v>
      </c>
      <c r="M14" s="174">
        <f t="shared" si="3"/>
        <v>0</v>
      </c>
      <c r="N14" s="166">
        <v>4.0869999999999997E-2</v>
      </c>
      <c r="O14" s="166">
        <f t="shared" si="4"/>
        <v>1.0274700000000001</v>
      </c>
      <c r="P14" s="166">
        <v>0</v>
      </c>
      <c r="Q14" s="166">
        <f t="shared" si="5"/>
        <v>0</v>
      </c>
      <c r="R14" s="166"/>
      <c r="S14" s="166"/>
      <c r="T14" s="167">
        <v>0.47499999999999998</v>
      </c>
      <c r="U14" s="166">
        <f t="shared" si="6"/>
        <v>11.94</v>
      </c>
      <c r="V14" s="156"/>
      <c r="W14" s="156"/>
      <c r="X14" s="156"/>
      <c r="Y14" s="156"/>
      <c r="Z14" s="156"/>
      <c r="AA14" s="156"/>
      <c r="AB14" s="156"/>
      <c r="AC14" s="156"/>
      <c r="AD14" s="156"/>
      <c r="AE14" s="156" t="s">
        <v>133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outlineLevel="1" x14ac:dyDescent="0.2">
      <c r="A15" s="157">
        <v>6</v>
      </c>
      <c r="B15" s="163" t="s">
        <v>144</v>
      </c>
      <c r="C15" s="196" t="s">
        <v>145</v>
      </c>
      <c r="D15" s="165" t="s">
        <v>141</v>
      </c>
      <c r="E15" s="171">
        <v>238.01</v>
      </c>
      <c r="F15" s="173"/>
      <c r="G15" s="174">
        <f t="shared" si="0"/>
        <v>0</v>
      </c>
      <c r="H15" s="173"/>
      <c r="I15" s="174">
        <f t="shared" si="1"/>
        <v>0</v>
      </c>
      <c r="J15" s="173"/>
      <c r="K15" s="174">
        <f t="shared" si="2"/>
        <v>0</v>
      </c>
      <c r="L15" s="174">
        <v>21</v>
      </c>
      <c r="M15" s="174">
        <f t="shared" si="3"/>
        <v>0</v>
      </c>
      <c r="N15" s="166">
        <v>1.0000000000000001E-5</v>
      </c>
      <c r="O15" s="166">
        <f t="shared" si="4"/>
        <v>2.3800000000000002E-3</v>
      </c>
      <c r="P15" s="166">
        <v>0</v>
      </c>
      <c r="Q15" s="166">
        <f t="shared" si="5"/>
        <v>0</v>
      </c>
      <c r="R15" s="166"/>
      <c r="S15" s="166"/>
      <c r="T15" s="167">
        <v>0</v>
      </c>
      <c r="U15" s="166">
        <f t="shared" si="6"/>
        <v>0</v>
      </c>
      <c r="V15" s="156"/>
      <c r="W15" s="156"/>
      <c r="X15" s="156"/>
      <c r="Y15" s="156"/>
      <c r="Z15" s="156"/>
      <c r="AA15" s="156"/>
      <c r="AB15" s="156"/>
      <c r="AC15" s="156"/>
      <c r="AD15" s="156"/>
      <c r="AE15" s="156" t="s">
        <v>133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outlineLevel="1" x14ac:dyDescent="0.2">
      <c r="A16" s="157">
        <v>7</v>
      </c>
      <c r="B16" s="163" t="s">
        <v>146</v>
      </c>
      <c r="C16" s="196" t="s">
        <v>147</v>
      </c>
      <c r="D16" s="165" t="s">
        <v>141</v>
      </c>
      <c r="E16" s="171">
        <v>74.947000000000003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21</v>
      </c>
      <c r="M16" s="174">
        <f t="shared" si="3"/>
        <v>0</v>
      </c>
      <c r="N16" s="166">
        <v>3.4000000000000002E-4</v>
      </c>
      <c r="O16" s="166">
        <f t="shared" si="4"/>
        <v>2.5479999999999999E-2</v>
      </c>
      <c r="P16" s="166">
        <v>0</v>
      </c>
      <c r="Q16" s="166">
        <f t="shared" si="5"/>
        <v>0</v>
      </c>
      <c r="R16" s="166"/>
      <c r="S16" s="166"/>
      <c r="T16" s="167">
        <v>0.33</v>
      </c>
      <c r="U16" s="166">
        <f t="shared" si="6"/>
        <v>24.73</v>
      </c>
      <c r="V16" s="156"/>
      <c r="W16" s="156"/>
      <c r="X16" s="156"/>
      <c r="Y16" s="156"/>
      <c r="Z16" s="156"/>
      <c r="AA16" s="156"/>
      <c r="AB16" s="156"/>
      <c r="AC16" s="156"/>
      <c r="AD16" s="156"/>
      <c r="AE16" s="156" t="s">
        <v>133</v>
      </c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outlineLevel="1" x14ac:dyDescent="0.2">
      <c r="A17" s="157">
        <v>8</v>
      </c>
      <c r="B17" s="163" t="s">
        <v>148</v>
      </c>
      <c r="C17" s="196" t="s">
        <v>149</v>
      </c>
      <c r="D17" s="165" t="s">
        <v>141</v>
      </c>
      <c r="E17" s="171">
        <v>74.947000000000003</v>
      </c>
      <c r="F17" s="173"/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21</v>
      </c>
      <c r="M17" s="174">
        <f t="shared" si="3"/>
        <v>0</v>
      </c>
      <c r="N17" s="166">
        <v>7.6800000000000002E-3</v>
      </c>
      <c r="O17" s="166">
        <f t="shared" si="4"/>
        <v>0.57559000000000005</v>
      </c>
      <c r="P17" s="166">
        <v>0</v>
      </c>
      <c r="Q17" s="166">
        <f t="shared" si="5"/>
        <v>0</v>
      </c>
      <c r="R17" s="166"/>
      <c r="S17" s="166"/>
      <c r="T17" s="167">
        <v>0.38100000000000001</v>
      </c>
      <c r="U17" s="166">
        <f t="shared" si="6"/>
        <v>28.55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 t="s">
        <v>133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x14ac:dyDescent="0.2">
      <c r="A18" s="158" t="s">
        <v>128</v>
      </c>
      <c r="B18" s="164" t="s">
        <v>61</v>
      </c>
      <c r="C18" s="197" t="s">
        <v>62</v>
      </c>
      <c r="D18" s="168"/>
      <c r="E18" s="172"/>
      <c r="F18" s="175"/>
      <c r="G18" s="175">
        <f>SUMIF(AE19:AE20,"&lt;&gt;NOR",G19:G20)</f>
        <v>0</v>
      </c>
      <c r="H18" s="175"/>
      <c r="I18" s="175">
        <f>SUM(I19:I20)</f>
        <v>0</v>
      </c>
      <c r="J18" s="175"/>
      <c r="K18" s="175">
        <f>SUM(K19:K20)</f>
        <v>0</v>
      </c>
      <c r="L18" s="175"/>
      <c r="M18" s="175">
        <f>SUM(M19:M20)</f>
        <v>0</v>
      </c>
      <c r="N18" s="169"/>
      <c r="O18" s="169">
        <f>SUM(O19:O20)</f>
        <v>0.5272</v>
      </c>
      <c r="P18" s="169"/>
      <c r="Q18" s="169">
        <f>SUM(Q19:Q20)</f>
        <v>0</v>
      </c>
      <c r="R18" s="169"/>
      <c r="S18" s="169"/>
      <c r="T18" s="170"/>
      <c r="U18" s="169">
        <f>SUM(U19:U20)</f>
        <v>16.77</v>
      </c>
      <c r="AE18" t="s">
        <v>129</v>
      </c>
    </row>
    <row r="19" spans="1:60" ht="22.5" outlineLevel="1" x14ac:dyDescent="0.2">
      <c r="A19" s="157">
        <v>9</v>
      </c>
      <c r="B19" s="163" t="s">
        <v>150</v>
      </c>
      <c r="C19" s="196" t="s">
        <v>151</v>
      </c>
      <c r="D19" s="165" t="s">
        <v>136</v>
      </c>
      <c r="E19" s="171">
        <v>6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66">
        <v>6.5970000000000001E-2</v>
      </c>
      <c r="O19" s="166">
        <f>ROUND(E19*N19,5)</f>
        <v>0.39582000000000001</v>
      </c>
      <c r="P19" s="166">
        <v>0</v>
      </c>
      <c r="Q19" s="166">
        <f>ROUND(E19*P19,5)</f>
        <v>0</v>
      </c>
      <c r="R19" s="166"/>
      <c r="S19" s="166"/>
      <c r="T19" s="167">
        <v>2.097</v>
      </c>
      <c r="U19" s="166">
        <f>ROUND(E19*T19,2)</f>
        <v>12.58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 t="s">
        <v>133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ht="22.5" outlineLevel="1" x14ac:dyDescent="0.2">
      <c r="A20" s="157">
        <v>10</v>
      </c>
      <c r="B20" s="163" t="s">
        <v>152</v>
      </c>
      <c r="C20" s="196" t="s">
        <v>153</v>
      </c>
      <c r="D20" s="165" t="s">
        <v>136</v>
      </c>
      <c r="E20" s="171">
        <v>2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66">
        <v>6.5689999999999998E-2</v>
      </c>
      <c r="O20" s="166">
        <f>ROUND(E20*N20,5)</f>
        <v>0.13138</v>
      </c>
      <c r="P20" s="166">
        <v>0</v>
      </c>
      <c r="Q20" s="166">
        <f>ROUND(E20*P20,5)</f>
        <v>0</v>
      </c>
      <c r="R20" s="166"/>
      <c r="S20" s="166"/>
      <c r="T20" s="167">
        <v>2.097</v>
      </c>
      <c r="U20" s="166">
        <f>ROUND(E20*T20,2)</f>
        <v>4.1900000000000004</v>
      </c>
      <c r="V20" s="156"/>
      <c r="W20" s="156"/>
      <c r="X20" s="156"/>
      <c r="Y20" s="156"/>
      <c r="Z20" s="156"/>
      <c r="AA20" s="156"/>
      <c r="AB20" s="156"/>
      <c r="AC20" s="156"/>
      <c r="AD20" s="156"/>
      <c r="AE20" s="156" t="s">
        <v>133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x14ac:dyDescent="0.2">
      <c r="A21" s="158" t="s">
        <v>128</v>
      </c>
      <c r="B21" s="164" t="s">
        <v>63</v>
      </c>
      <c r="C21" s="197" t="s">
        <v>64</v>
      </c>
      <c r="D21" s="168"/>
      <c r="E21" s="172"/>
      <c r="F21" s="175"/>
      <c r="G21" s="175">
        <f>SUMIF(AE22:AE25,"&lt;&gt;NOR",G22:G25)</f>
        <v>0</v>
      </c>
      <c r="H21" s="175"/>
      <c r="I21" s="175">
        <f>SUM(I22:I25)</f>
        <v>0</v>
      </c>
      <c r="J21" s="175"/>
      <c r="K21" s="175">
        <f>SUM(K22:K25)</f>
        <v>0</v>
      </c>
      <c r="L21" s="175"/>
      <c r="M21" s="175">
        <f>SUM(M22:M25)</f>
        <v>0</v>
      </c>
      <c r="N21" s="169"/>
      <c r="O21" s="169">
        <f>SUM(O22:O25)</f>
        <v>2.2250000000000002E-2</v>
      </c>
      <c r="P21" s="169"/>
      <c r="Q21" s="169">
        <f>SUM(Q22:Q25)</f>
        <v>1.5192000000000001</v>
      </c>
      <c r="R21" s="169"/>
      <c r="S21" s="169"/>
      <c r="T21" s="170"/>
      <c r="U21" s="169">
        <f>SUM(U22:U25)</f>
        <v>11.089999999999998</v>
      </c>
      <c r="AE21" t="s">
        <v>129</v>
      </c>
    </row>
    <row r="22" spans="1:60" outlineLevel="1" x14ac:dyDescent="0.2">
      <c r="A22" s="157">
        <v>11</v>
      </c>
      <c r="B22" s="163" t="s">
        <v>154</v>
      </c>
      <c r="C22" s="196" t="s">
        <v>155</v>
      </c>
      <c r="D22" s="165" t="s">
        <v>136</v>
      </c>
      <c r="E22" s="171">
        <v>9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66">
        <v>0</v>
      </c>
      <c r="O22" s="166">
        <f>ROUND(E22*N22,5)</f>
        <v>0</v>
      </c>
      <c r="P22" s="166">
        <v>0</v>
      </c>
      <c r="Q22" s="166">
        <f>ROUND(E22*P22,5)</f>
        <v>0</v>
      </c>
      <c r="R22" s="166"/>
      <c r="S22" s="166"/>
      <c r="T22" s="167">
        <v>0.05</v>
      </c>
      <c r="U22" s="166">
        <f>ROUND(E22*T22,2)</f>
        <v>0.45</v>
      </c>
      <c r="V22" s="156"/>
      <c r="W22" s="156"/>
      <c r="X22" s="156"/>
      <c r="Y22" s="156"/>
      <c r="Z22" s="156"/>
      <c r="AA22" s="156"/>
      <c r="AB22" s="156"/>
      <c r="AC22" s="156"/>
      <c r="AD22" s="156"/>
      <c r="AE22" s="156" t="s">
        <v>133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outlineLevel="1" x14ac:dyDescent="0.2">
      <c r="A23" s="157">
        <v>12</v>
      </c>
      <c r="B23" s="163" t="s">
        <v>156</v>
      </c>
      <c r="C23" s="196" t="s">
        <v>157</v>
      </c>
      <c r="D23" s="165" t="s">
        <v>141</v>
      </c>
      <c r="E23" s="171">
        <v>14.4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66">
        <v>1.17E-3</v>
      </c>
      <c r="O23" s="166">
        <f>ROUND(E23*N23,5)</f>
        <v>1.685E-2</v>
      </c>
      <c r="P23" s="166">
        <v>8.7999999999999995E-2</v>
      </c>
      <c r="Q23" s="166">
        <f>ROUND(E23*P23,5)</f>
        <v>1.2672000000000001</v>
      </c>
      <c r="R23" s="166"/>
      <c r="S23" s="166"/>
      <c r="T23" s="167">
        <v>0.55600000000000005</v>
      </c>
      <c r="U23" s="166">
        <f>ROUND(E23*T23,2)</f>
        <v>8.01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 t="s">
        <v>133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ht="22.5" outlineLevel="1" x14ac:dyDescent="0.2">
      <c r="A24" s="157">
        <v>13</v>
      </c>
      <c r="B24" s="163" t="s">
        <v>158</v>
      </c>
      <c r="C24" s="196" t="s">
        <v>159</v>
      </c>
      <c r="D24" s="165" t="s">
        <v>160</v>
      </c>
      <c r="E24" s="171">
        <v>8</v>
      </c>
      <c r="F24" s="173"/>
      <c r="G24" s="174">
        <f>ROUND(E24*F24,2)</f>
        <v>0</v>
      </c>
      <c r="H24" s="173"/>
      <c r="I24" s="174">
        <f>ROUND(E24*H24,2)</f>
        <v>0</v>
      </c>
      <c r="J24" s="173"/>
      <c r="K24" s="174">
        <f>ROUND(E24*J24,2)</f>
        <v>0</v>
      </c>
      <c r="L24" s="174">
        <v>21</v>
      </c>
      <c r="M24" s="174">
        <f>G24*(1+L24/100)</f>
        <v>0</v>
      </c>
      <c r="N24" s="166">
        <v>3.8000000000000002E-4</v>
      </c>
      <c r="O24" s="166">
        <f>ROUND(E24*N24,5)</f>
        <v>3.0400000000000002E-3</v>
      </c>
      <c r="P24" s="166">
        <v>1.2999999999999999E-2</v>
      </c>
      <c r="Q24" s="166">
        <f>ROUND(E24*P24,5)</f>
        <v>0.104</v>
      </c>
      <c r="R24" s="166"/>
      <c r="S24" s="166"/>
      <c r="T24" s="167">
        <v>0.107</v>
      </c>
      <c r="U24" s="166">
        <f>ROUND(E24*T24,2)</f>
        <v>0.86</v>
      </c>
      <c r="V24" s="156"/>
      <c r="W24" s="156"/>
      <c r="X24" s="156"/>
      <c r="Y24" s="156"/>
      <c r="Z24" s="156"/>
      <c r="AA24" s="156"/>
      <c r="AB24" s="156"/>
      <c r="AC24" s="156"/>
      <c r="AD24" s="156"/>
      <c r="AE24" s="156" t="s">
        <v>133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outlineLevel="1" x14ac:dyDescent="0.2">
      <c r="A25" s="157">
        <v>14</v>
      </c>
      <c r="B25" s="163" t="s">
        <v>161</v>
      </c>
      <c r="C25" s="196" t="s">
        <v>162</v>
      </c>
      <c r="D25" s="165" t="s">
        <v>160</v>
      </c>
      <c r="E25" s="171">
        <v>4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66">
        <v>5.9000000000000003E-4</v>
      </c>
      <c r="O25" s="166">
        <f>ROUND(E25*N25,5)</f>
        <v>2.3600000000000001E-3</v>
      </c>
      <c r="P25" s="166">
        <v>3.6999999999999998E-2</v>
      </c>
      <c r="Q25" s="166">
        <f>ROUND(E25*P25,5)</f>
        <v>0.14799999999999999</v>
      </c>
      <c r="R25" s="166"/>
      <c r="S25" s="166"/>
      <c r="T25" s="167">
        <v>0.443</v>
      </c>
      <c r="U25" s="166">
        <f>ROUND(E25*T25,2)</f>
        <v>1.77</v>
      </c>
      <c r="V25" s="156"/>
      <c r="W25" s="156"/>
      <c r="X25" s="156"/>
      <c r="Y25" s="156"/>
      <c r="Z25" s="156"/>
      <c r="AA25" s="156"/>
      <c r="AB25" s="156"/>
      <c r="AC25" s="156"/>
      <c r="AD25" s="156"/>
      <c r="AE25" s="156" t="s">
        <v>133</v>
      </c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x14ac:dyDescent="0.2">
      <c r="A26" s="158" t="s">
        <v>128</v>
      </c>
      <c r="B26" s="164" t="s">
        <v>65</v>
      </c>
      <c r="C26" s="197" t="s">
        <v>66</v>
      </c>
      <c r="D26" s="168"/>
      <c r="E26" s="172"/>
      <c r="F26" s="175"/>
      <c r="G26" s="175">
        <f>SUMIF(AE27:AE35,"&lt;&gt;NOR",G27:G35)</f>
        <v>0</v>
      </c>
      <c r="H26" s="175"/>
      <c r="I26" s="175">
        <f>SUM(I27:I35)</f>
        <v>0</v>
      </c>
      <c r="J26" s="175"/>
      <c r="K26" s="175">
        <f>SUM(K27:K35)</f>
        <v>0</v>
      </c>
      <c r="L26" s="175"/>
      <c r="M26" s="175">
        <f>SUM(M27:M35)</f>
        <v>0</v>
      </c>
      <c r="N26" s="169"/>
      <c r="O26" s="169">
        <f>SUM(O27:O35)</f>
        <v>1.33E-3</v>
      </c>
      <c r="P26" s="169"/>
      <c r="Q26" s="169">
        <f>SUM(Q27:Q35)</f>
        <v>2.4774799999999999</v>
      </c>
      <c r="R26" s="169"/>
      <c r="S26" s="169"/>
      <c r="T26" s="170"/>
      <c r="U26" s="169">
        <f>SUM(U27:U35)</f>
        <v>23.12</v>
      </c>
      <c r="AE26" t="s">
        <v>129</v>
      </c>
    </row>
    <row r="27" spans="1:60" outlineLevel="1" x14ac:dyDescent="0.2">
      <c r="A27" s="157">
        <v>15</v>
      </c>
      <c r="B27" s="163" t="s">
        <v>163</v>
      </c>
      <c r="C27" s="196" t="s">
        <v>164</v>
      </c>
      <c r="D27" s="165" t="s">
        <v>141</v>
      </c>
      <c r="E27" s="171">
        <v>14.427</v>
      </c>
      <c r="F27" s="173"/>
      <c r="G27" s="174">
        <f t="shared" ref="G27:G35" si="7">ROUND(E27*F27,2)</f>
        <v>0</v>
      </c>
      <c r="H27" s="173"/>
      <c r="I27" s="174">
        <f t="shared" ref="I27:I35" si="8">ROUND(E27*H27,2)</f>
        <v>0</v>
      </c>
      <c r="J27" s="173"/>
      <c r="K27" s="174">
        <f t="shared" ref="K27:K35" si="9">ROUND(E27*J27,2)</f>
        <v>0</v>
      </c>
      <c r="L27" s="174">
        <v>21</v>
      </c>
      <c r="M27" s="174">
        <f t="shared" ref="M27:M35" si="10">G27*(1+L27/100)</f>
        <v>0</v>
      </c>
      <c r="N27" s="166">
        <v>0</v>
      </c>
      <c r="O27" s="166">
        <f t="shared" ref="O27:O35" si="11">ROUND(E27*N27,5)</f>
        <v>0</v>
      </c>
      <c r="P27" s="166">
        <v>6.8000000000000005E-2</v>
      </c>
      <c r="Q27" s="166">
        <f t="shared" ref="Q27:Q35" si="12">ROUND(E27*P27,5)</f>
        <v>0.98104000000000002</v>
      </c>
      <c r="R27" s="166"/>
      <c r="S27" s="166"/>
      <c r="T27" s="167">
        <v>0.48</v>
      </c>
      <c r="U27" s="166">
        <f t="shared" ref="U27:U35" si="13">ROUND(E27*T27,2)</f>
        <v>6.92</v>
      </c>
      <c r="V27" s="156"/>
      <c r="W27" s="156"/>
      <c r="X27" s="156"/>
      <c r="Y27" s="156"/>
      <c r="Z27" s="156"/>
      <c r="AA27" s="156"/>
      <c r="AB27" s="156"/>
      <c r="AC27" s="156"/>
      <c r="AD27" s="156"/>
      <c r="AE27" s="156" t="s">
        <v>133</v>
      </c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</row>
    <row r="28" spans="1:60" outlineLevel="1" x14ac:dyDescent="0.2">
      <c r="A28" s="157">
        <v>16</v>
      </c>
      <c r="B28" s="163" t="s">
        <v>165</v>
      </c>
      <c r="C28" s="196" t="s">
        <v>166</v>
      </c>
      <c r="D28" s="165" t="s">
        <v>136</v>
      </c>
      <c r="E28" s="171">
        <v>8</v>
      </c>
      <c r="F28" s="173"/>
      <c r="G28" s="174">
        <f t="shared" si="7"/>
        <v>0</v>
      </c>
      <c r="H28" s="173"/>
      <c r="I28" s="174">
        <f t="shared" si="8"/>
        <v>0</v>
      </c>
      <c r="J28" s="173"/>
      <c r="K28" s="174">
        <f t="shared" si="9"/>
        <v>0</v>
      </c>
      <c r="L28" s="174">
        <v>21</v>
      </c>
      <c r="M28" s="174">
        <f t="shared" si="10"/>
        <v>0</v>
      </c>
      <c r="N28" s="166">
        <v>0</v>
      </c>
      <c r="O28" s="166">
        <f t="shared" si="11"/>
        <v>0</v>
      </c>
      <c r="P28" s="166">
        <v>8.0000000000000002E-3</v>
      </c>
      <c r="Q28" s="166">
        <f t="shared" si="12"/>
        <v>6.4000000000000001E-2</v>
      </c>
      <c r="R28" s="166"/>
      <c r="S28" s="166"/>
      <c r="T28" s="167">
        <v>0.24299999999999999</v>
      </c>
      <c r="U28" s="166">
        <f t="shared" si="13"/>
        <v>1.94</v>
      </c>
      <c r="V28" s="156"/>
      <c r="W28" s="156"/>
      <c r="X28" s="156"/>
      <c r="Y28" s="156"/>
      <c r="Z28" s="156"/>
      <c r="AA28" s="156"/>
      <c r="AB28" s="156"/>
      <c r="AC28" s="156"/>
      <c r="AD28" s="156"/>
      <c r="AE28" s="156" t="s">
        <v>133</v>
      </c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outlineLevel="1" x14ac:dyDescent="0.2">
      <c r="A29" s="157">
        <v>17</v>
      </c>
      <c r="B29" s="163" t="s">
        <v>167</v>
      </c>
      <c r="C29" s="196" t="s">
        <v>168</v>
      </c>
      <c r="D29" s="165" t="s">
        <v>136</v>
      </c>
      <c r="E29" s="171">
        <v>1</v>
      </c>
      <c r="F29" s="173"/>
      <c r="G29" s="174">
        <f t="shared" si="7"/>
        <v>0</v>
      </c>
      <c r="H29" s="173"/>
      <c r="I29" s="174">
        <f t="shared" si="8"/>
        <v>0</v>
      </c>
      <c r="J29" s="173"/>
      <c r="K29" s="174">
        <f t="shared" si="9"/>
        <v>0</v>
      </c>
      <c r="L29" s="174">
        <v>21</v>
      </c>
      <c r="M29" s="174">
        <f t="shared" si="10"/>
        <v>0</v>
      </c>
      <c r="N29" s="166">
        <v>1.33E-3</v>
      </c>
      <c r="O29" s="166">
        <f t="shared" si="11"/>
        <v>1.33E-3</v>
      </c>
      <c r="P29" s="166">
        <v>0.27600000000000002</v>
      </c>
      <c r="Q29" s="166">
        <f t="shared" si="12"/>
        <v>0.27600000000000002</v>
      </c>
      <c r="R29" s="166"/>
      <c r="S29" s="166"/>
      <c r="T29" s="167">
        <v>2.024</v>
      </c>
      <c r="U29" s="166">
        <f t="shared" si="13"/>
        <v>2.02</v>
      </c>
      <c r="V29" s="156"/>
      <c r="W29" s="156"/>
      <c r="X29" s="156"/>
      <c r="Y29" s="156"/>
      <c r="Z29" s="156"/>
      <c r="AA29" s="156"/>
      <c r="AB29" s="156"/>
      <c r="AC29" s="156"/>
      <c r="AD29" s="156"/>
      <c r="AE29" s="156" t="s">
        <v>133</v>
      </c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outlineLevel="1" x14ac:dyDescent="0.2">
      <c r="A30" s="157">
        <v>18</v>
      </c>
      <c r="B30" s="163" t="s">
        <v>169</v>
      </c>
      <c r="C30" s="196" t="s">
        <v>170</v>
      </c>
      <c r="D30" s="165" t="s">
        <v>141</v>
      </c>
      <c r="E30" s="171">
        <v>25.14</v>
      </c>
      <c r="F30" s="173"/>
      <c r="G30" s="174">
        <f t="shared" si="7"/>
        <v>0</v>
      </c>
      <c r="H30" s="173"/>
      <c r="I30" s="174">
        <f t="shared" si="8"/>
        <v>0</v>
      </c>
      <c r="J30" s="173"/>
      <c r="K30" s="174">
        <f t="shared" si="9"/>
        <v>0</v>
      </c>
      <c r="L30" s="174">
        <v>21</v>
      </c>
      <c r="M30" s="174">
        <f t="shared" si="10"/>
        <v>0</v>
      </c>
      <c r="N30" s="166">
        <v>0</v>
      </c>
      <c r="O30" s="166">
        <f t="shared" si="11"/>
        <v>0</v>
      </c>
      <c r="P30" s="166">
        <v>4.5999999999999999E-2</v>
      </c>
      <c r="Q30" s="166">
        <f t="shared" si="12"/>
        <v>1.1564399999999999</v>
      </c>
      <c r="R30" s="166"/>
      <c r="S30" s="166"/>
      <c r="T30" s="167">
        <v>0.26</v>
      </c>
      <c r="U30" s="166">
        <f t="shared" si="13"/>
        <v>6.54</v>
      </c>
      <c r="V30" s="156"/>
      <c r="W30" s="156"/>
      <c r="X30" s="156"/>
      <c r="Y30" s="156"/>
      <c r="Z30" s="156"/>
      <c r="AA30" s="156"/>
      <c r="AB30" s="156"/>
      <c r="AC30" s="156"/>
      <c r="AD30" s="156"/>
      <c r="AE30" s="156" t="s">
        <v>133</v>
      </c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</row>
    <row r="31" spans="1:60" outlineLevel="1" x14ac:dyDescent="0.2">
      <c r="A31" s="157">
        <v>19</v>
      </c>
      <c r="B31" s="163" t="s">
        <v>171</v>
      </c>
      <c r="C31" s="196" t="s">
        <v>172</v>
      </c>
      <c r="D31" s="165" t="s">
        <v>173</v>
      </c>
      <c r="E31" s="171">
        <v>3.996</v>
      </c>
      <c r="F31" s="173"/>
      <c r="G31" s="174">
        <f t="shared" si="7"/>
        <v>0</v>
      </c>
      <c r="H31" s="173"/>
      <c r="I31" s="174">
        <f t="shared" si="8"/>
        <v>0</v>
      </c>
      <c r="J31" s="173"/>
      <c r="K31" s="174">
        <f t="shared" si="9"/>
        <v>0</v>
      </c>
      <c r="L31" s="174">
        <v>21</v>
      </c>
      <c r="M31" s="174">
        <f t="shared" si="10"/>
        <v>0</v>
      </c>
      <c r="N31" s="166">
        <v>0</v>
      </c>
      <c r="O31" s="166">
        <f t="shared" si="11"/>
        <v>0</v>
      </c>
      <c r="P31" s="166">
        <v>0</v>
      </c>
      <c r="Q31" s="166">
        <f t="shared" si="12"/>
        <v>0</v>
      </c>
      <c r="R31" s="166"/>
      <c r="S31" s="166"/>
      <c r="T31" s="167">
        <v>0.94199999999999995</v>
      </c>
      <c r="U31" s="166">
        <f t="shared" si="13"/>
        <v>3.76</v>
      </c>
      <c r="V31" s="156"/>
      <c r="W31" s="156"/>
      <c r="X31" s="156"/>
      <c r="Y31" s="156"/>
      <c r="Z31" s="156"/>
      <c r="AA31" s="156"/>
      <c r="AB31" s="156"/>
      <c r="AC31" s="156"/>
      <c r="AD31" s="156"/>
      <c r="AE31" s="156" t="s">
        <v>133</v>
      </c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outlineLevel="1" x14ac:dyDescent="0.2">
      <c r="A32" s="157">
        <v>20</v>
      </c>
      <c r="B32" s="163" t="s">
        <v>174</v>
      </c>
      <c r="C32" s="196" t="s">
        <v>175</v>
      </c>
      <c r="D32" s="165" t="s">
        <v>173</v>
      </c>
      <c r="E32" s="171">
        <v>3.9660000000000002</v>
      </c>
      <c r="F32" s="173"/>
      <c r="G32" s="174">
        <f t="shared" si="7"/>
        <v>0</v>
      </c>
      <c r="H32" s="173"/>
      <c r="I32" s="174">
        <f t="shared" si="8"/>
        <v>0</v>
      </c>
      <c r="J32" s="173"/>
      <c r="K32" s="174">
        <f t="shared" si="9"/>
        <v>0</v>
      </c>
      <c r="L32" s="174">
        <v>21</v>
      </c>
      <c r="M32" s="174">
        <f t="shared" si="10"/>
        <v>0</v>
      </c>
      <c r="N32" s="166">
        <v>0</v>
      </c>
      <c r="O32" s="166">
        <f t="shared" si="11"/>
        <v>0</v>
      </c>
      <c r="P32" s="166">
        <v>0</v>
      </c>
      <c r="Q32" s="166">
        <f t="shared" si="12"/>
        <v>0</v>
      </c>
      <c r="R32" s="166"/>
      <c r="S32" s="166"/>
      <c r="T32" s="167">
        <v>0.49</v>
      </c>
      <c r="U32" s="166">
        <f t="shared" si="13"/>
        <v>1.94</v>
      </c>
      <c r="V32" s="156"/>
      <c r="W32" s="156"/>
      <c r="X32" s="156"/>
      <c r="Y32" s="156"/>
      <c r="Z32" s="156"/>
      <c r="AA32" s="156"/>
      <c r="AB32" s="156"/>
      <c r="AC32" s="156"/>
      <c r="AD32" s="156"/>
      <c r="AE32" s="156" t="s">
        <v>133</v>
      </c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</row>
    <row r="33" spans="1:60" outlineLevel="1" x14ac:dyDescent="0.2">
      <c r="A33" s="157">
        <v>21</v>
      </c>
      <c r="B33" s="163" t="s">
        <v>176</v>
      </c>
      <c r="C33" s="196" t="s">
        <v>177</v>
      </c>
      <c r="D33" s="165" t="s">
        <v>173</v>
      </c>
      <c r="E33" s="171">
        <v>47.951999999999998</v>
      </c>
      <c r="F33" s="173"/>
      <c r="G33" s="174">
        <f t="shared" si="7"/>
        <v>0</v>
      </c>
      <c r="H33" s="173"/>
      <c r="I33" s="174">
        <f t="shared" si="8"/>
        <v>0</v>
      </c>
      <c r="J33" s="173"/>
      <c r="K33" s="174">
        <f t="shared" si="9"/>
        <v>0</v>
      </c>
      <c r="L33" s="174">
        <v>21</v>
      </c>
      <c r="M33" s="174">
        <f t="shared" si="10"/>
        <v>0</v>
      </c>
      <c r="N33" s="166">
        <v>0</v>
      </c>
      <c r="O33" s="166">
        <f t="shared" si="11"/>
        <v>0</v>
      </c>
      <c r="P33" s="166">
        <v>0</v>
      </c>
      <c r="Q33" s="166">
        <f t="shared" si="12"/>
        <v>0</v>
      </c>
      <c r="R33" s="166"/>
      <c r="S33" s="166"/>
      <c r="T33" s="167">
        <v>0</v>
      </c>
      <c r="U33" s="166">
        <f t="shared" si="13"/>
        <v>0</v>
      </c>
      <c r="V33" s="156"/>
      <c r="W33" s="156"/>
      <c r="X33" s="156"/>
      <c r="Y33" s="156"/>
      <c r="Z33" s="156"/>
      <c r="AA33" s="156"/>
      <c r="AB33" s="156"/>
      <c r="AC33" s="156"/>
      <c r="AD33" s="156"/>
      <c r="AE33" s="156" t="s">
        <v>133</v>
      </c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outlineLevel="1" x14ac:dyDescent="0.2">
      <c r="A34" s="157">
        <v>22</v>
      </c>
      <c r="B34" s="163" t="s">
        <v>178</v>
      </c>
      <c r="C34" s="196" t="s">
        <v>179</v>
      </c>
      <c r="D34" s="165" t="s">
        <v>173</v>
      </c>
      <c r="E34" s="171">
        <v>3.996</v>
      </c>
      <c r="F34" s="173"/>
      <c r="G34" s="174">
        <f t="shared" si="7"/>
        <v>0</v>
      </c>
      <c r="H34" s="173"/>
      <c r="I34" s="174">
        <f t="shared" si="8"/>
        <v>0</v>
      </c>
      <c r="J34" s="173"/>
      <c r="K34" s="174">
        <f t="shared" si="9"/>
        <v>0</v>
      </c>
      <c r="L34" s="174">
        <v>21</v>
      </c>
      <c r="M34" s="174">
        <f t="shared" si="10"/>
        <v>0</v>
      </c>
      <c r="N34" s="166">
        <v>0</v>
      </c>
      <c r="O34" s="166">
        <f t="shared" si="11"/>
        <v>0</v>
      </c>
      <c r="P34" s="166">
        <v>0</v>
      </c>
      <c r="Q34" s="166">
        <f t="shared" si="12"/>
        <v>0</v>
      </c>
      <c r="R34" s="166"/>
      <c r="S34" s="166"/>
      <c r="T34" s="167">
        <v>0</v>
      </c>
      <c r="U34" s="166">
        <f t="shared" si="13"/>
        <v>0</v>
      </c>
      <c r="V34" s="156"/>
      <c r="W34" s="156"/>
      <c r="X34" s="156"/>
      <c r="Y34" s="156"/>
      <c r="Z34" s="156"/>
      <c r="AA34" s="156"/>
      <c r="AB34" s="156"/>
      <c r="AC34" s="156"/>
      <c r="AD34" s="156"/>
      <c r="AE34" s="156" t="s">
        <v>133</v>
      </c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</row>
    <row r="35" spans="1:60" outlineLevel="1" x14ac:dyDescent="0.2">
      <c r="A35" s="157">
        <v>23</v>
      </c>
      <c r="B35" s="163" t="s">
        <v>180</v>
      </c>
      <c r="C35" s="196" t="s">
        <v>181</v>
      </c>
      <c r="D35" s="165" t="s">
        <v>173</v>
      </c>
      <c r="E35" s="171">
        <v>0.04</v>
      </c>
      <c r="F35" s="173"/>
      <c r="G35" s="174">
        <f t="shared" si="7"/>
        <v>0</v>
      </c>
      <c r="H35" s="173"/>
      <c r="I35" s="174">
        <f t="shared" si="8"/>
        <v>0</v>
      </c>
      <c r="J35" s="173"/>
      <c r="K35" s="174">
        <f t="shared" si="9"/>
        <v>0</v>
      </c>
      <c r="L35" s="174">
        <v>21</v>
      </c>
      <c r="M35" s="174">
        <f t="shared" si="10"/>
        <v>0</v>
      </c>
      <c r="N35" s="166">
        <v>0</v>
      </c>
      <c r="O35" s="166">
        <f t="shared" si="11"/>
        <v>0</v>
      </c>
      <c r="P35" s="166">
        <v>0</v>
      </c>
      <c r="Q35" s="166">
        <f t="shared" si="12"/>
        <v>0</v>
      </c>
      <c r="R35" s="166"/>
      <c r="S35" s="166"/>
      <c r="T35" s="167">
        <v>0</v>
      </c>
      <c r="U35" s="166">
        <f t="shared" si="13"/>
        <v>0</v>
      </c>
      <c r="V35" s="156"/>
      <c r="W35" s="156"/>
      <c r="X35" s="156"/>
      <c r="Y35" s="156"/>
      <c r="Z35" s="156"/>
      <c r="AA35" s="156"/>
      <c r="AB35" s="156"/>
      <c r="AC35" s="156"/>
      <c r="AD35" s="156"/>
      <c r="AE35" s="156" t="s">
        <v>133</v>
      </c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</row>
    <row r="36" spans="1:60" x14ac:dyDescent="0.2">
      <c r="A36" s="158" t="s">
        <v>128</v>
      </c>
      <c r="B36" s="164" t="s">
        <v>67</v>
      </c>
      <c r="C36" s="197" t="s">
        <v>68</v>
      </c>
      <c r="D36" s="168"/>
      <c r="E36" s="172"/>
      <c r="F36" s="175"/>
      <c r="G36" s="175">
        <f>SUMIF(AE37:AE37,"&lt;&gt;NOR",G37:G37)</f>
        <v>0</v>
      </c>
      <c r="H36" s="175"/>
      <c r="I36" s="175">
        <f>SUM(I37:I37)</f>
        <v>0</v>
      </c>
      <c r="J36" s="175"/>
      <c r="K36" s="175">
        <f>SUM(K37:K37)</f>
        <v>0</v>
      </c>
      <c r="L36" s="175"/>
      <c r="M36" s="175">
        <f>SUM(M37:M37)</f>
        <v>0</v>
      </c>
      <c r="N36" s="169"/>
      <c r="O36" s="169">
        <f>SUM(O37:O37)</f>
        <v>0</v>
      </c>
      <c r="P36" s="169"/>
      <c r="Q36" s="169">
        <f>SUM(Q37:Q37)</f>
        <v>0</v>
      </c>
      <c r="R36" s="169"/>
      <c r="S36" s="169"/>
      <c r="T36" s="170"/>
      <c r="U36" s="169">
        <f>SUM(U37:U37)</f>
        <v>4.54</v>
      </c>
      <c r="AE36" t="s">
        <v>129</v>
      </c>
    </row>
    <row r="37" spans="1:60" outlineLevel="1" x14ac:dyDescent="0.2">
      <c r="A37" s="157">
        <v>24</v>
      </c>
      <c r="B37" s="163" t="s">
        <v>182</v>
      </c>
      <c r="C37" s="196" t="s">
        <v>183</v>
      </c>
      <c r="D37" s="165" t="s">
        <v>173</v>
      </c>
      <c r="E37" s="171">
        <v>4.8419999999999996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66">
        <v>0</v>
      </c>
      <c r="O37" s="166">
        <f>ROUND(E37*N37,5)</f>
        <v>0</v>
      </c>
      <c r="P37" s="166">
        <v>0</v>
      </c>
      <c r="Q37" s="166">
        <f>ROUND(E37*P37,5)</f>
        <v>0</v>
      </c>
      <c r="R37" s="166"/>
      <c r="S37" s="166"/>
      <c r="T37" s="167">
        <v>0.9385</v>
      </c>
      <c r="U37" s="166">
        <f>ROUND(E37*T37,2)</f>
        <v>4.54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 t="s">
        <v>133</v>
      </c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x14ac:dyDescent="0.2">
      <c r="A38" s="158" t="s">
        <v>128</v>
      </c>
      <c r="B38" s="164" t="s">
        <v>69</v>
      </c>
      <c r="C38" s="197" t="s">
        <v>70</v>
      </c>
      <c r="D38" s="168"/>
      <c r="E38" s="172"/>
      <c r="F38" s="175"/>
      <c r="G38" s="175">
        <f>SUMIF(AE39:AE42,"&lt;&gt;NOR",G39:G42)</f>
        <v>0</v>
      </c>
      <c r="H38" s="175"/>
      <c r="I38" s="175">
        <f>SUM(I39:I42)</f>
        <v>0</v>
      </c>
      <c r="J38" s="175"/>
      <c r="K38" s="175">
        <f>SUM(K39:K42)</f>
        <v>0</v>
      </c>
      <c r="L38" s="175"/>
      <c r="M38" s="175">
        <f>SUM(M39:M42)</f>
        <v>0</v>
      </c>
      <c r="N38" s="169"/>
      <c r="O38" s="169">
        <f>SUM(O39:O42)</f>
        <v>9.5499999999999995E-3</v>
      </c>
      <c r="P38" s="169"/>
      <c r="Q38" s="169">
        <f>SUM(Q39:Q42)</f>
        <v>0</v>
      </c>
      <c r="R38" s="169"/>
      <c r="S38" s="169"/>
      <c r="T38" s="170"/>
      <c r="U38" s="169">
        <f>SUM(U39:U42)</f>
        <v>2.34</v>
      </c>
      <c r="AE38" t="s">
        <v>129</v>
      </c>
    </row>
    <row r="39" spans="1:60" outlineLevel="1" x14ac:dyDescent="0.2">
      <c r="A39" s="157">
        <v>25</v>
      </c>
      <c r="B39" s="163" t="s">
        <v>184</v>
      </c>
      <c r="C39" s="196" t="s">
        <v>185</v>
      </c>
      <c r="D39" s="165" t="s">
        <v>141</v>
      </c>
      <c r="E39" s="171">
        <v>3.8773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66">
        <v>2.1000000000000001E-4</v>
      </c>
      <c r="O39" s="166">
        <f>ROUND(E39*N39,5)</f>
        <v>8.0999999999999996E-4</v>
      </c>
      <c r="P39" s="166">
        <v>0</v>
      </c>
      <c r="Q39" s="166">
        <f>ROUND(E39*P39,5)</f>
        <v>0</v>
      </c>
      <c r="R39" s="166"/>
      <c r="S39" s="166"/>
      <c r="T39" s="167">
        <v>9.5000000000000001E-2</v>
      </c>
      <c r="U39" s="166">
        <f>ROUND(E39*T39,2)</f>
        <v>0.37</v>
      </c>
      <c r="V39" s="156"/>
      <c r="W39" s="156"/>
      <c r="X39" s="156"/>
      <c r="Y39" s="156"/>
      <c r="Z39" s="156"/>
      <c r="AA39" s="156"/>
      <c r="AB39" s="156"/>
      <c r="AC39" s="156"/>
      <c r="AD39" s="156"/>
      <c r="AE39" s="156" t="s">
        <v>133</v>
      </c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</row>
    <row r="40" spans="1:60" ht="22.5" outlineLevel="1" x14ac:dyDescent="0.2">
      <c r="A40" s="157">
        <v>26</v>
      </c>
      <c r="B40" s="163" t="s">
        <v>186</v>
      </c>
      <c r="C40" s="196" t="s">
        <v>187</v>
      </c>
      <c r="D40" s="165" t="s">
        <v>141</v>
      </c>
      <c r="E40" s="171">
        <v>3.8769999999999998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66">
        <v>1.58E-3</v>
      </c>
      <c r="O40" s="166">
        <f>ROUND(E40*N40,5)</f>
        <v>6.13E-3</v>
      </c>
      <c r="P40" s="166">
        <v>0</v>
      </c>
      <c r="Q40" s="166">
        <f>ROUND(E40*P40,5)</f>
        <v>0</v>
      </c>
      <c r="R40" s="166"/>
      <c r="S40" s="166"/>
      <c r="T40" s="167">
        <v>0.24</v>
      </c>
      <c r="U40" s="166">
        <f>ROUND(E40*T40,2)</f>
        <v>0.93</v>
      </c>
      <c r="V40" s="156"/>
      <c r="W40" s="156"/>
      <c r="X40" s="156"/>
      <c r="Y40" s="156"/>
      <c r="Z40" s="156"/>
      <c r="AA40" s="156"/>
      <c r="AB40" s="156"/>
      <c r="AC40" s="156"/>
      <c r="AD40" s="156"/>
      <c r="AE40" s="156" t="s">
        <v>133</v>
      </c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</row>
    <row r="41" spans="1:60" ht="22.5" outlineLevel="1" x14ac:dyDescent="0.2">
      <c r="A41" s="157">
        <v>27</v>
      </c>
      <c r="B41" s="163" t="s">
        <v>188</v>
      </c>
      <c r="C41" s="196" t="s">
        <v>189</v>
      </c>
      <c r="D41" s="165" t="s">
        <v>160</v>
      </c>
      <c r="E41" s="171">
        <v>9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66">
        <v>2.9E-4</v>
      </c>
      <c r="O41" s="166">
        <f>ROUND(E41*N41,5)</f>
        <v>2.6099999999999999E-3</v>
      </c>
      <c r="P41" s="166">
        <v>0</v>
      </c>
      <c r="Q41" s="166">
        <f>ROUND(E41*P41,5)</f>
        <v>0</v>
      </c>
      <c r="R41" s="166"/>
      <c r="S41" s="166"/>
      <c r="T41" s="167">
        <v>0.11</v>
      </c>
      <c r="U41" s="166">
        <f>ROUND(E41*T41,2)</f>
        <v>0.99</v>
      </c>
      <c r="V41" s="156"/>
      <c r="W41" s="156"/>
      <c r="X41" s="156"/>
      <c r="Y41" s="156"/>
      <c r="Z41" s="156"/>
      <c r="AA41" s="156"/>
      <c r="AB41" s="156"/>
      <c r="AC41" s="156"/>
      <c r="AD41" s="156"/>
      <c r="AE41" s="156" t="s">
        <v>133</v>
      </c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</row>
    <row r="42" spans="1:60" outlineLevel="1" x14ac:dyDescent="0.2">
      <c r="A42" s="157">
        <v>28</v>
      </c>
      <c r="B42" s="163" t="s">
        <v>190</v>
      </c>
      <c r="C42" s="196" t="s">
        <v>191</v>
      </c>
      <c r="D42" s="165" t="s">
        <v>173</v>
      </c>
      <c r="E42" s="171">
        <v>3.2000000000000001E-2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66">
        <v>0</v>
      </c>
      <c r="O42" s="166">
        <f>ROUND(E42*N42,5)</f>
        <v>0</v>
      </c>
      <c r="P42" s="166">
        <v>0</v>
      </c>
      <c r="Q42" s="166">
        <f>ROUND(E42*P42,5)</f>
        <v>0</v>
      </c>
      <c r="R42" s="166"/>
      <c r="S42" s="166"/>
      <c r="T42" s="167">
        <v>1.5980000000000001</v>
      </c>
      <c r="U42" s="166">
        <f>ROUND(E42*T42,2)</f>
        <v>0.05</v>
      </c>
      <c r="V42" s="156"/>
      <c r="W42" s="156"/>
      <c r="X42" s="156"/>
      <c r="Y42" s="156"/>
      <c r="Z42" s="156"/>
      <c r="AA42" s="156"/>
      <c r="AB42" s="156"/>
      <c r="AC42" s="156"/>
      <c r="AD42" s="156"/>
      <c r="AE42" s="156" t="s">
        <v>133</v>
      </c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</row>
    <row r="43" spans="1:60" x14ac:dyDescent="0.2">
      <c r="A43" s="158" t="s">
        <v>128</v>
      </c>
      <c r="B43" s="164" t="s">
        <v>71</v>
      </c>
      <c r="C43" s="197" t="s">
        <v>72</v>
      </c>
      <c r="D43" s="168"/>
      <c r="E43" s="172"/>
      <c r="F43" s="175"/>
      <c r="G43" s="175">
        <f>SUMIF(AE44:AE49,"&lt;&gt;NOR",G44:G49)</f>
        <v>0</v>
      </c>
      <c r="H43" s="175"/>
      <c r="I43" s="175">
        <f>SUM(I44:I49)</f>
        <v>0</v>
      </c>
      <c r="J43" s="175"/>
      <c r="K43" s="175">
        <f>SUM(K44:K49)</f>
        <v>0</v>
      </c>
      <c r="L43" s="175"/>
      <c r="M43" s="175">
        <f>SUM(M44:M49)</f>
        <v>0</v>
      </c>
      <c r="N43" s="169"/>
      <c r="O43" s="169">
        <f>SUM(O44:O49)</f>
        <v>1.653E-2</v>
      </c>
      <c r="P43" s="169"/>
      <c r="Q43" s="169">
        <f>SUM(Q44:Q49)</f>
        <v>0</v>
      </c>
      <c r="R43" s="169"/>
      <c r="S43" s="169"/>
      <c r="T43" s="170"/>
      <c r="U43" s="169">
        <f>SUM(U44:U49)</f>
        <v>4.0499999999999989</v>
      </c>
      <c r="AE43" t="s">
        <v>129</v>
      </c>
    </row>
    <row r="44" spans="1:60" outlineLevel="1" x14ac:dyDescent="0.2">
      <c r="A44" s="157">
        <v>29</v>
      </c>
      <c r="B44" s="163" t="s">
        <v>192</v>
      </c>
      <c r="C44" s="196" t="s">
        <v>193</v>
      </c>
      <c r="D44" s="165" t="s">
        <v>136</v>
      </c>
      <c r="E44" s="171">
        <v>1</v>
      </c>
      <c r="F44" s="173"/>
      <c r="G44" s="174">
        <f t="shared" ref="G44:G49" si="14">ROUND(E44*F44,2)</f>
        <v>0</v>
      </c>
      <c r="H44" s="173"/>
      <c r="I44" s="174">
        <f t="shared" ref="I44:I49" si="15">ROUND(E44*H44,2)</f>
        <v>0</v>
      </c>
      <c r="J44" s="173"/>
      <c r="K44" s="174">
        <f t="shared" ref="K44:K49" si="16">ROUND(E44*J44,2)</f>
        <v>0</v>
      </c>
      <c r="L44" s="174">
        <v>21</v>
      </c>
      <c r="M44" s="174">
        <f t="shared" ref="M44:M49" si="17">G44*(1+L44/100)</f>
        <v>0</v>
      </c>
      <c r="N44" s="166">
        <v>6.7499999999999999E-3</v>
      </c>
      <c r="O44" s="166">
        <f t="shared" ref="O44:O49" si="18">ROUND(E44*N44,5)</f>
        <v>6.7499999999999999E-3</v>
      </c>
      <c r="P44" s="166">
        <v>0</v>
      </c>
      <c r="Q44" s="166">
        <f t="shared" ref="Q44:Q49" si="19">ROUND(E44*P44,5)</f>
        <v>0</v>
      </c>
      <c r="R44" s="166"/>
      <c r="S44" s="166"/>
      <c r="T44" s="167">
        <v>0.70899999999999996</v>
      </c>
      <c r="U44" s="166">
        <f t="shared" ref="U44:U49" si="20">ROUND(E44*T44,2)</f>
        <v>0.71</v>
      </c>
      <c r="V44" s="156"/>
      <c r="W44" s="156"/>
      <c r="X44" s="156"/>
      <c r="Y44" s="156"/>
      <c r="Z44" s="156"/>
      <c r="AA44" s="156"/>
      <c r="AB44" s="156"/>
      <c r="AC44" s="156"/>
      <c r="AD44" s="156"/>
      <c r="AE44" s="156" t="s">
        <v>133</v>
      </c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</row>
    <row r="45" spans="1:60" outlineLevel="1" x14ac:dyDescent="0.2">
      <c r="A45" s="157">
        <v>30</v>
      </c>
      <c r="B45" s="163" t="s">
        <v>194</v>
      </c>
      <c r="C45" s="196" t="s">
        <v>195</v>
      </c>
      <c r="D45" s="165" t="s">
        <v>136</v>
      </c>
      <c r="E45" s="171">
        <v>1</v>
      </c>
      <c r="F45" s="173"/>
      <c r="G45" s="174">
        <f t="shared" si="14"/>
        <v>0</v>
      </c>
      <c r="H45" s="173"/>
      <c r="I45" s="174">
        <f t="shared" si="15"/>
        <v>0</v>
      </c>
      <c r="J45" s="173"/>
      <c r="K45" s="174">
        <f t="shared" si="16"/>
        <v>0</v>
      </c>
      <c r="L45" s="174">
        <v>21</v>
      </c>
      <c r="M45" s="174">
        <f t="shared" si="17"/>
        <v>0</v>
      </c>
      <c r="N45" s="166">
        <v>6.6299999999999996E-3</v>
      </c>
      <c r="O45" s="166">
        <f t="shared" si="18"/>
        <v>6.6299999999999996E-3</v>
      </c>
      <c r="P45" s="166">
        <v>0</v>
      </c>
      <c r="Q45" s="166">
        <f t="shared" si="19"/>
        <v>0</v>
      </c>
      <c r="R45" s="166"/>
      <c r="S45" s="166"/>
      <c r="T45" s="167">
        <v>0.57299999999999995</v>
      </c>
      <c r="U45" s="166">
        <f t="shared" si="20"/>
        <v>0.56999999999999995</v>
      </c>
      <c r="V45" s="156"/>
      <c r="W45" s="156"/>
      <c r="X45" s="156"/>
      <c r="Y45" s="156"/>
      <c r="Z45" s="156"/>
      <c r="AA45" s="156"/>
      <c r="AB45" s="156"/>
      <c r="AC45" s="156"/>
      <c r="AD45" s="156"/>
      <c r="AE45" s="156" t="s">
        <v>133</v>
      </c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</row>
    <row r="46" spans="1:60" outlineLevel="1" x14ac:dyDescent="0.2">
      <c r="A46" s="157">
        <v>31</v>
      </c>
      <c r="B46" s="163" t="s">
        <v>196</v>
      </c>
      <c r="C46" s="196" t="s">
        <v>197</v>
      </c>
      <c r="D46" s="165" t="s">
        <v>136</v>
      </c>
      <c r="E46" s="171">
        <v>1</v>
      </c>
      <c r="F46" s="173"/>
      <c r="G46" s="174">
        <f t="shared" si="14"/>
        <v>0</v>
      </c>
      <c r="H46" s="173"/>
      <c r="I46" s="174">
        <f t="shared" si="15"/>
        <v>0</v>
      </c>
      <c r="J46" s="173"/>
      <c r="K46" s="174">
        <f t="shared" si="16"/>
        <v>0</v>
      </c>
      <c r="L46" s="174">
        <v>21</v>
      </c>
      <c r="M46" s="174">
        <f t="shared" si="17"/>
        <v>0</v>
      </c>
      <c r="N46" s="166">
        <v>1.2E-4</v>
      </c>
      <c r="O46" s="166">
        <f t="shared" si="18"/>
        <v>1.2E-4</v>
      </c>
      <c r="P46" s="166">
        <v>0</v>
      </c>
      <c r="Q46" s="166">
        <f t="shared" si="19"/>
        <v>0</v>
      </c>
      <c r="R46" s="166"/>
      <c r="S46" s="166"/>
      <c r="T46" s="167">
        <v>0.39900000000000002</v>
      </c>
      <c r="U46" s="166">
        <f t="shared" si="20"/>
        <v>0.4</v>
      </c>
      <c r="V46" s="156"/>
      <c r="W46" s="156"/>
      <c r="X46" s="156"/>
      <c r="Y46" s="156"/>
      <c r="Z46" s="156"/>
      <c r="AA46" s="156"/>
      <c r="AB46" s="156"/>
      <c r="AC46" s="156"/>
      <c r="AD46" s="156"/>
      <c r="AE46" s="156" t="s">
        <v>133</v>
      </c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</row>
    <row r="47" spans="1:60" outlineLevel="1" x14ac:dyDescent="0.2">
      <c r="A47" s="157">
        <v>32</v>
      </c>
      <c r="B47" s="163" t="s">
        <v>198</v>
      </c>
      <c r="C47" s="196" t="s">
        <v>199</v>
      </c>
      <c r="D47" s="165" t="s">
        <v>160</v>
      </c>
      <c r="E47" s="171">
        <v>2</v>
      </c>
      <c r="F47" s="173"/>
      <c r="G47" s="174">
        <f t="shared" si="14"/>
        <v>0</v>
      </c>
      <c r="H47" s="173"/>
      <c r="I47" s="174">
        <f t="shared" si="15"/>
        <v>0</v>
      </c>
      <c r="J47" s="173"/>
      <c r="K47" s="174">
        <f t="shared" si="16"/>
        <v>0</v>
      </c>
      <c r="L47" s="174">
        <v>21</v>
      </c>
      <c r="M47" s="174">
        <f t="shared" si="17"/>
        <v>0</v>
      </c>
      <c r="N47" s="166">
        <v>4.6999999999999999E-4</v>
      </c>
      <c r="O47" s="166">
        <f t="shared" si="18"/>
        <v>9.3999999999999997E-4</v>
      </c>
      <c r="P47" s="166">
        <v>0</v>
      </c>
      <c r="Q47" s="166">
        <f t="shared" si="19"/>
        <v>0</v>
      </c>
      <c r="R47" s="166"/>
      <c r="S47" s="166"/>
      <c r="T47" s="167">
        <v>0.35899999999999999</v>
      </c>
      <c r="U47" s="166">
        <f t="shared" si="20"/>
        <v>0.72</v>
      </c>
      <c r="V47" s="156"/>
      <c r="W47" s="156"/>
      <c r="X47" s="156"/>
      <c r="Y47" s="156"/>
      <c r="Z47" s="156"/>
      <c r="AA47" s="156"/>
      <c r="AB47" s="156"/>
      <c r="AC47" s="156"/>
      <c r="AD47" s="156"/>
      <c r="AE47" s="156" t="s">
        <v>133</v>
      </c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</row>
    <row r="48" spans="1:60" outlineLevel="1" x14ac:dyDescent="0.2">
      <c r="A48" s="157">
        <v>33</v>
      </c>
      <c r="B48" s="163" t="s">
        <v>200</v>
      </c>
      <c r="C48" s="196" t="s">
        <v>201</v>
      </c>
      <c r="D48" s="165" t="s">
        <v>160</v>
      </c>
      <c r="E48" s="171">
        <v>1</v>
      </c>
      <c r="F48" s="173"/>
      <c r="G48" s="174">
        <f t="shared" si="14"/>
        <v>0</v>
      </c>
      <c r="H48" s="173"/>
      <c r="I48" s="174">
        <f t="shared" si="15"/>
        <v>0</v>
      </c>
      <c r="J48" s="173"/>
      <c r="K48" s="174">
        <f t="shared" si="16"/>
        <v>0</v>
      </c>
      <c r="L48" s="174">
        <v>21</v>
      </c>
      <c r="M48" s="174">
        <f t="shared" si="17"/>
        <v>0</v>
      </c>
      <c r="N48" s="166">
        <v>1.5200000000000001E-3</v>
      </c>
      <c r="O48" s="166">
        <f t="shared" si="18"/>
        <v>1.5200000000000001E-3</v>
      </c>
      <c r="P48" s="166">
        <v>0</v>
      </c>
      <c r="Q48" s="166">
        <f t="shared" si="19"/>
        <v>0</v>
      </c>
      <c r="R48" s="166"/>
      <c r="S48" s="166"/>
      <c r="T48" s="167">
        <v>1.173</v>
      </c>
      <c r="U48" s="166">
        <f t="shared" si="20"/>
        <v>1.17</v>
      </c>
      <c r="V48" s="156"/>
      <c r="W48" s="156"/>
      <c r="X48" s="156"/>
      <c r="Y48" s="156"/>
      <c r="Z48" s="156"/>
      <c r="AA48" s="156"/>
      <c r="AB48" s="156"/>
      <c r="AC48" s="156"/>
      <c r="AD48" s="156"/>
      <c r="AE48" s="156" t="s">
        <v>133</v>
      </c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</row>
    <row r="49" spans="1:60" outlineLevel="1" x14ac:dyDescent="0.2">
      <c r="A49" s="157">
        <v>34</v>
      </c>
      <c r="B49" s="163" t="s">
        <v>202</v>
      </c>
      <c r="C49" s="196" t="s">
        <v>203</v>
      </c>
      <c r="D49" s="165" t="s">
        <v>160</v>
      </c>
      <c r="E49" s="171">
        <v>1.5</v>
      </c>
      <c r="F49" s="173"/>
      <c r="G49" s="174">
        <f t="shared" si="14"/>
        <v>0</v>
      </c>
      <c r="H49" s="173"/>
      <c r="I49" s="174">
        <f t="shared" si="15"/>
        <v>0</v>
      </c>
      <c r="J49" s="173"/>
      <c r="K49" s="174">
        <f t="shared" si="16"/>
        <v>0</v>
      </c>
      <c r="L49" s="174">
        <v>21</v>
      </c>
      <c r="M49" s="174">
        <f t="shared" si="17"/>
        <v>0</v>
      </c>
      <c r="N49" s="166">
        <v>3.8000000000000002E-4</v>
      </c>
      <c r="O49" s="166">
        <f t="shared" si="18"/>
        <v>5.6999999999999998E-4</v>
      </c>
      <c r="P49" s="166">
        <v>0</v>
      </c>
      <c r="Q49" s="166">
        <f t="shared" si="19"/>
        <v>0</v>
      </c>
      <c r="R49" s="166"/>
      <c r="S49" s="166"/>
      <c r="T49" s="167">
        <v>0.32</v>
      </c>
      <c r="U49" s="166">
        <f t="shared" si="20"/>
        <v>0.48</v>
      </c>
      <c r="V49" s="156"/>
      <c r="W49" s="156"/>
      <c r="X49" s="156"/>
      <c r="Y49" s="156"/>
      <c r="Z49" s="156"/>
      <c r="AA49" s="156"/>
      <c r="AB49" s="156"/>
      <c r="AC49" s="156"/>
      <c r="AD49" s="156"/>
      <c r="AE49" s="156" t="s">
        <v>133</v>
      </c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</row>
    <row r="50" spans="1:60" x14ac:dyDescent="0.2">
      <c r="A50" s="158" t="s">
        <v>128</v>
      </c>
      <c r="B50" s="164" t="s">
        <v>73</v>
      </c>
      <c r="C50" s="197" t="s">
        <v>74</v>
      </c>
      <c r="D50" s="168"/>
      <c r="E50" s="172"/>
      <c r="F50" s="175"/>
      <c r="G50" s="175">
        <f>SUMIF(AE51:AE60,"&lt;&gt;NOR",G51:G60)</f>
        <v>0</v>
      </c>
      <c r="H50" s="175"/>
      <c r="I50" s="175">
        <f>SUM(I51:I60)</f>
        <v>0</v>
      </c>
      <c r="J50" s="175"/>
      <c r="K50" s="175">
        <f>SUM(K51:K60)</f>
        <v>0</v>
      </c>
      <c r="L50" s="175"/>
      <c r="M50" s="175">
        <f>SUM(M51:M60)</f>
        <v>0</v>
      </c>
      <c r="N50" s="169"/>
      <c r="O50" s="169">
        <f>SUM(O51:O60)</f>
        <v>1.0199999999999999E-2</v>
      </c>
      <c r="P50" s="169"/>
      <c r="Q50" s="169">
        <f>SUM(Q51:Q60)</f>
        <v>0</v>
      </c>
      <c r="R50" s="169"/>
      <c r="S50" s="169"/>
      <c r="T50" s="170"/>
      <c r="U50" s="169">
        <f>SUM(U51:U60)</f>
        <v>19.470000000000002</v>
      </c>
      <c r="AE50" t="s">
        <v>129</v>
      </c>
    </row>
    <row r="51" spans="1:60" ht="22.5" outlineLevel="1" x14ac:dyDescent="0.2">
      <c r="A51" s="157">
        <v>35</v>
      </c>
      <c r="B51" s="163" t="s">
        <v>204</v>
      </c>
      <c r="C51" s="196" t="s">
        <v>205</v>
      </c>
      <c r="D51" s="165" t="s">
        <v>160</v>
      </c>
      <c r="E51" s="171">
        <v>10.1</v>
      </c>
      <c r="F51" s="173"/>
      <c r="G51" s="174">
        <f t="shared" ref="G51:G60" si="21">ROUND(E51*F51,2)</f>
        <v>0</v>
      </c>
      <c r="H51" s="173"/>
      <c r="I51" s="174">
        <f t="shared" ref="I51:I60" si="22">ROUND(E51*H51,2)</f>
        <v>0</v>
      </c>
      <c r="J51" s="173"/>
      <c r="K51" s="174">
        <f t="shared" ref="K51:K60" si="23">ROUND(E51*J51,2)</f>
        <v>0</v>
      </c>
      <c r="L51" s="174">
        <v>21</v>
      </c>
      <c r="M51" s="174">
        <f t="shared" ref="M51:M60" si="24">G51*(1+L51/100)</f>
        <v>0</v>
      </c>
      <c r="N51" s="166">
        <v>2.7999999999999998E-4</v>
      </c>
      <c r="O51" s="166">
        <f t="shared" ref="O51:O60" si="25">ROUND(E51*N51,5)</f>
        <v>2.8300000000000001E-3</v>
      </c>
      <c r="P51" s="166">
        <v>0</v>
      </c>
      <c r="Q51" s="166">
        <f t="shared" ref="Q51:Q60" si="26">ROUND(E51*P51,5)</f>
        <v>0</v>
      </c>
      <c r="R51" s="166"/>
      <c r="S51" s="166"/>
      <c r="T51" s="167">
        <v>0.33283000000000001</v>
      </c>
      <c r="U51" s="166">
        <f t="shared" ref="U51:U60" si="27">ROUND(E51*T51,2)</f>
        <v>3.36</v>
      </c>
      <c r="V51" s="156"/>
      <c r="W51" s="156"/>
      <c r="X51" s="156"/>
      <c r="Y51" s="156"/>
      <c r="Z51" s="156"/>
      <c r="AA51" s="156"/>
      <c r="AB51" s="156"/>
      <c r="AC51" s="156"/>
      <c r="AD51" s="156"/>
      <c r="AE51" s="156" t="s">
        <v>133</v>
      </c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</row>
    <row r="52" spans="1:60" outlineLevel="1" x14ac:dyDescent="0.2">
      <c r="A52" s="157">
        <v>36</v>
      </c>
      <c r="B52" s="163" t="s">
        <v>206</v>
      </c>
      <c r="C52" s="196" t="s">
        <v>207</v>
      </c>
      <c r="D52" s="165" t="s">
        <v>208</v>
      </c>
      <c r="E52" s="171">
        <v>10.1</v>
      </c>
      <c r="F52" s="173"/>
      <c r="G52" s="174">
        <f t="shared" si="21"/>
        <v>0</v>
      </c>
      <c r="H52" s="173"/>
      <c r="I52" s="174">
        <f t="shared" si="22"/>
        <v>0</v>
      </c>
      <c r="J52" s="173"/>
      <c r="K52" s="174">
        <f t="shared" si="23"/>
        <v>0</v>
      </c>
      <c r="L52" s="174">
        <v>21</v>
      </c>
      <c r="M52" s="174">
        <f t="shared" si="24"/>
        <v>0</v>
      </c>
      <c r="N52" s="166">
        <v>0</v>
      </c>
      <c r="O52" s="166">
        <f t="shared" si="25"/>
        <v>0</v>
      </c>
      <c r="P52" s="166">
        <v>0</v>
      </c>
      <c r="Q52" s="166">
        <f t="shared" si="26"/>
        <v>0</v>
      </c>
      <c r="R52" s="166"/>
      <c r="S52" s="166"/>
      <c r="T52" s="167">
        <v>0.65566000000000002</v>
      </c>
      <c r="U52" s="166">
        <f t="shared" si="27"/>
        <v>6.62</v>
      </c>
      <c r="V52" s="156"/>
      <c r="W52" s="156"/>
      <c r="X52" s="156"/>
      <c r="Y52" s="156"/>
      <c r="Z52" s="156"/>
      <c r="AA52" s="156"/>
      <c r="AB52" s="156"/>
      <c r="AC52" s="156"/>
      <c r="AD52" s="156"/>
      <c r="AE52" s="156" t="s">
        <v>133</v>
      </c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</row>
    <row r="53" spans="1:60" ht="22.5" outlineLevel="1" x14ac:dyDescent="0.2">
      <c r="A53" s="157">
        <v>37</v>
      </c>
      <c r="B53" s="163" t="s">
        <v>209</v>
      </c>
      <c r="C53" s="196" t="s">
        <v>210</v>
      </c>
      <c r="D53" s="165" t="s">
        <v>160</v>
      </c>
      <c r="E53" s="171">
        <v>10.1</v>
      </c>
      <c r="F53" s="173"/>
      <c r="G53" s="174">
        <f t="shared" si="21"/>
        <v>0</v>
      </c>
      <c r="H53" s="173"/>
      <c r="I53" s="174">
        <f t="shared" si="22"/>
        <v>0</v>
      </c>
      <c r="J53" s="173"/>
      <c r="K53" s="174">
        <f t="shared" si="23"/>
        <v>0</v>
      </c>
      <c r="L53" s="174">
        <v>21</v>
      </c>
      <c r="M53" s="174">
        <f t="shared" si="24"/>
        <v>0</v>
      </c>
      <c r="N53" s="166">
        <v>1.0000000000000001E-5</v>
      </c>
      <c r="O53" s="166">
        <f t="shared" si="25"/>
        <v>1E-4</v>
      </c>
      <c r="P53" s="166">
        <v>0</v>
      </c>
      <c r="Q53" s="166">
        <f t="shared" si="26"/>
        <v>0</v>
      </c>
      <c r="R53" s="166"/>
      <c r="S53" s="166"/>
      <c r="T53" s="167">
        <v>0.13500000000000001</v>
      </c>
      <c r="U53" s="166">
        <f t="shared" si="27"/>
        <v>1.36</v>
      </c>
      <c r="V53" s="156"/>
      <c r="W53" s="156"/>
      <c r="X53" s="156"/>
      <c r="Y53" s="156"/>
      <c r="Z53" s="156"/>
      <c r="AA53" s="156"/>
      <c r="AB53" s="156"/>
      <c r="AC53" s="156"/>
      <c r="AD53" s="156"/>
      <c r="AE53" s="156" t="s">
        <v>133</v>
      </c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</row>
    <row r="54" spans="1:60" outlineLevel="1" x14ac:dyDescent="0.2">
      <c r="A54" s="157">
        <v>38</v>
      </c>
      <c r="B54" s="163" t="s">
        <v>211</v>
      </c>
      <c r="C54" s="196" t="s">
        <v>212</v>
      </c>
      <c r="D54" s="165" t="s">
        <v>136</v>
      </c>
      <c r="E54" s="171">
        <v>9</v>
      </c>
      <c r="F54" s="173"/>
      <c r="G54" s="174">
        <f t="shared" si="21"/>
        <v>0</v>
      </c>
      <c r="H54" s="173"/>
      <c r="I54" s="174">
        <f t="shared" si="22"/>
        <v>0</v>
      </c>
      <c r="J54" s="173"/>
      <c r="K54" s="174">
        <f t="shared" si="23"/>
        <v>0</v>
      </c>
      <c r="L54" s="174">
        <v>21</v>
      </c>
      <c r="M54" s="174">
        <f t="shared" si="24"/>
        <v>0</v>
      </c>
      <c r="N54" s="166">
        <v>0</v>
      </c>
      <c r="O54" s="166">
        <f t="shared" si="25"/>
        <v>0</v>
      </c>
      <c r="P54" s="166">
        <v>0</v>
      </c>
      <c r="Q54" s="166">
        <f t="shared" si="26"/>
        <v>0</v>
      </c>
      <c r="R54" s="166"/>
      <c r="S54" s="166"/>
      <c r="T54" s="167">
        <v>0.42499999999999999</v>
      </c>
      <c r="U54" s="166">
        <f t="shared" si="27"/>
        <v>3.83</v>
      </c>
      <c r="V54" s="156"/>
      <c r="W54" s="156"/>
      <c r="X54" s="156"/>
      <c r="Y54" s="156"/>
      <c r="Z54" s="156"/>
      <c r="AA54" s="156"/>
      <c r="AB54" s="156"/>
      <c r="AC54" s="156"/>
      <c r="AD54" s="156"/>
      <c r="AE54" s="156" t="s">
        <v>133</v>
      </c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</row>
    <row r="55" spans="1:60" outlineLevel="1" x14ac:dyDescent="0.2">
      <c r="A55" s="157">
        <v>39</v>
      </c>
      <c r="B55" s="163" t="s">
        <v>213</v>
      </c>
      <c r="C55" s="196" t="s">
        <v>214</v>
      </c>
      <c r="D55" s="165" t="s">
        <v>136</v>
      </c>
      <c r="E55" s="171">
        <v>9</v>
      </c>
      <c r="F55" s="173"/>
      <c r="G55" s="174">
        <f t="shared" si="21"/>
        <v>0</v>
      </c>
      <c r="H55" s="173"/>
      <c r="I55" s="174">
        <f t="shared" si="22"/>
        <v>0</v>
      </c>
      <c r="J55" s="173"/>
      <c r="K55" s="174">
        <f t="shared" si="23"/>
        <v>0</v>
      </c>
      <c r="L55" s="174">
        <v>21</v>
      </c>
      <c r="M55" s="174">
        <f t="shared" si="24"/>
        <v>0</v>
      </c>
      <c r="N55" s="166">
        <v>6.3000000000000003E-4</v>
      </c>
      <c r="O55" s="166">
        <f t="shared" si="25"/>
        <v>5.6699999999999997E-3</v>
      </c>
      <c r="P55" s="166">
        <v>0</v>
      </c>
      <c r="Q55" s="166">
        <f t="shared" si="26"/>
        <v>0</v>
      </c>
      <c r="R55" s="166"/>
      <c r="S55" s="166"/>
      <c r="T55" s="167">
        <v>0.27200000000000002</v>
      </c>
      <c r="U55" s="166">
        <f t="shared" si="27"/>
        <v>2.4500000000000002</v>
      </c>
      <c r="V55" s="156"/>
      <c r="W55" s="156"/>
      <c r="X55" s="156"/>
      <c r="Y55" s="156"/>
      <c r="Z55" s="156"/>
      <c r="AA55" s="156"/>
      <c r="AB55" s="156"/>
      <c r="AC55" s="156"/>
      <c r="AD55" s="156"/>
      <c r="AE55" s="156" t="s">
        <v>133</v>
      </c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</row>
    <row r="56" spans="1:60" outlineLevel="1" x14ac:dyDescent="0.2">
      <c r="A56" s="157">
        <v>40</v>
      </c>
      <c r="B56" s="163" t="s">
        <v>215</v>
      </c>
      <c r="C56" s="196" t="s">
        <v>216</v>
      </c>
      <c r="D56" s="165" t="s">
        <v>136</v>
      </c>
      <c r="E56" s="171">
        <v>9</v>
      </c>
      <c r="F56" s="173"/>
      <c r="G56" s="174">
        <f t="shared" si="21"/>
        <v>0</v>
      </c>
      <c r="H56" s="173"/>
      <c r="I56" s="174">
        <f t="shared" si="22"/>
        <v>0</v>
      </c>
      <c r="J56" s="173"/>
      <c r="K56" s="174">
        <f t="shared" si="23"/>
        <v>0</v>
      </c>
      <c r="L56" s="174">
        <v>21</v>
      </c>
      <c r="M56" s="174">
        <f t="shared" si="24"/>
        <v>0</v>
      </c>
      <c r="N56" s="166">
        <v>0</v>
      </c>
      <c r="O56" s="166">
        <f t="shared" si="25"/>
        <v>0</v>
      </c>
      <c r="P56" s="166">
        <v>0</v>
      </c>
      <c r="Q56" s="166">
        <f t="shared" si="26"/>
        <v>0</v>
      </c>
      <c r="R56" s="166"/>
      <c r="S56" s="166"/>
      <c r="T56" s="167">
        <v>8.3000000000000004E-2</v>
      </c>
      <c r="U56" s="166">
        <f t="shared" si="27"/>
        <v>0.75</v>
      </c>
      <c r="V56" s="156"/>
      <c r="W56" s="156"/>
      <c r="X56" s="156"/>
      <c r="Y56" s="156"/>
      <c r="Z56" s="156"/>
      <c r="AA56" s="156"/>
      <c r="AB56" s="156"/>
      <c r="AC56" s="156"/>
      <c r="AD56" s="156"/>
      <c r="AE56" s="156" t="s">
        <v>133</v>
      </c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</row>
    <row r="57" spans="1:60" outlineLevel="1" x14ac:dyDescent="0.2">
      <c r="A57" s="157">
        <v>41</v>
      </c>
      <c r="B57" s="163" t="s">
        <v>217</v>
      </c>
      <c r="C57" s="196" t="s">
        <v>218</v>
      </c>
      <c r="D57" s="165" t="s">
        <v>160</v>
      </c>
      <c r="E57" s="171">
        <v>10.1</v>
      </c>
      <c r="F57" s="173"/>
      <c r="G57" s="174">
        <f t="shared" si="21"/>
        <v>0</v>
      </c>
      <c r="H57" s="173"/>
      <c r="I57" s="174">
        <f t="shared" si="22"/>
        <v>0</v>
      </c>
      <c r="J57" s="173"/>
      <c r="K57" s="174">
        <f t="shared" si="23"/>
        <v>0</v>
      </c>
      <c r="L57" s="174">
        <v>21</v>
      </c>
      <c r="M57" s="174">
        <f t="shared" si="24"/>
        <v>0</v>
      </c>
      <c r="N57" s="166">
        <v>0</v>
      </c>
      <c r="O57" s="166">
        <f t="shared" si="25"/>
        <v>0</v>
      </c>
      <c r="P57" s="166">
        <v>0</v>
      </c>
      <c r="Q57" s="166">
        <f t="shared" si="26"/>
        <v>0</v>
      </c>
      <c r="R57" s="166"/>
      <c r="S57" s="166"/>
      <c r="T57" s="167">
        <v>2.9000000000000001E-2</v>
      </c>
      <c r="U57" s="166">
        <f t="shared" si="27"/>
        <v>0.28999999999999998</v>
      </c>
      <c r="V57" s="156"/>
      <c r="W57" s="156"/>
      <c r="X57" s="156"/>
      <c r="Y57" s="156"/>
      <c r="Z57" s="156"/>
      <c r="AA57" s="156"/>
      <c r="AB57" s="156"/>
      <c r="AC57" s="156"/>
      <c r="AD57" s="156"/>
      <c r="AE57" s="156" t="s">
        <v>133</v>
      </c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</row>
    <row r="58" spans="1:60" outlineLevel="1" x14ac:dyDescent="0.2">
      <c r="A58" s="157">
        <v>42</v>
      </c>
      <c r="B58" s="163" t="s">
        <v>219</v>
      </c>
      <c r="C58" s="196" t="s">
        <v>220</v>
      </c>
      <c r="D58" s="165" t="s">
        <v>160</v>
      </c>
      <c r="E58" s="171">
        <v>10.1</v>
      </c>
      <c r="F58" s="173"/>
      <c r="G58" s="174">
        <f t="shared" si="21"/>
        <v>0</v>
      </c>
      <c r="H58" s="173"/>
      <c r="I58" s="174">
        <f t="shared" si="22"/>
        <v>0</v>
      </c>
      <c r="J58" s="173"/>
      <c r="K58" s="174">
        <f t="shared" si="23"/>
        <v>0</v>
      </c>
      <c r="L58" s="174">
        <v>21</v>
      </c>
      <c r="M58" s="174">
        <f t="shared" si="24"/>
        <v>0</v>
      </c>
      <c r="N58" s="166">
        <v>1.0000000000000001E-5</v>
      </c>
      <c r="O58" s="166">
        <f t="shared" si="25"/>
        <v>1E-4</v>
      </c>
      <c r="P58" s="166">
        <v>0</v>
      </c>
      <c r="Q58" s="166">
        <f t="shared" si="26"/>
        <v>0</v>
      </c>
      <c r="R58" s="166"/>
      <c r="S58" s="166"/>
      <c r="T58" s="167">
        <v>6.2E-2</v>
      </c>
      <c r="U58" s="166">
        <f t="shared" si="27"/>
        <v>0.63</v>
      </c>
      <c r="V58" s="156"/>
      <c r="W58" s="156"/>
      <c r="X58" s="156"/>
      <c r="Y58" s="156"/>
      <c r="Z58" s="156"/>
      <c r="AA58" s="156"/>
      <c r="AB58" s="156"/>
      <c r="AC58" s="156"/>
      <c r="AD58" s="156"/>
      <c r="AE58" s="156" t="s">
        <v>133</v>
      </c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</row>
    <row r="59" spans="1:60" outlineLevel="1" x14ac:dyDescent="0.2">
      <c r="A59" s="157">
        <v>43</v>
      </c>
      <c r="B59" s="163" t="s">
        <v>221</v>
      </c>
      <c r="C59" s="196" t="s">
        <v>222</v>
      </c>
      <c r="D59" s="165" t="s">
        <v>173</v>
      </c>
      <c r="E59" s="171">
        <v>8.9999999999999993E-3</v>
      </c>
      <c r="F59" s="173"/>
      <c r="G59" s="174">
        <f t="shared" si="21"/>
        <v>0</v>
      </c>
      <c r="H59" s="173"/>
      <c r="I59" s="174">
        <f t="shared" si="22"/>
        <v>0</v>
      </c>
      <c r="J59" s="173"/>
      <c r="K59" s="174">
        <f t="shared" si="23"/>
        <v>0</v>
      </c>
      <c r="L59" s="174">
        <v>21</v>
      </c>
      <c r="M59" s="174">
        <f t="shared" si="24"/>
        <v>0</v>
      </c>
      <c r="N59" s="166">
        <v>0</v>
      </c>
      <c r="O59" s="166">
        <f t="shared" si="25"/>
        <v>0</v>
      </c>
      <c r="P59" s="166">
        <v>0</v>
      </c>
      <c r="Q59" s="166">
        <f t="shared" si="26"/>
        <v>0</v>
      </c>
      <c r="R59" s="166"/>
      <c r="S59" s="166"/>
      <c r="T59" s="167">
        <v>1.3740000000000001</v>
      </c>
      <c r="U59" s="166">
        <f t="shared" si="27"/>
        <v>0.01</v>
      </c>
      <c r="V59" s="156"/>
      <c r="W59" s="156"/>
      <c r="X59" s="156"/>
      <c r="Y59" s="156"/>
      <c r="Z59" s="156"/>
      <c r="AA59" s="156"/>
      <c r="AB59" s="156"/>
      <c r="AC59" s="156"/>
      <c r="AD59" s="156"/>
      <c r="AE59" s="156" t="s">
        <v>133</v>
      </c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</row>
    <row r="60" spans="1:60" outlineLevel="1" x14ac:dyDescent="0.2">
      <c r="A60" s="157">
        <v>44</v>
      </c>
      <c r="B60" s="163" t="s">
        <v>223</v>
      </c>
      <c r="C60" s="196" t="s">
        <v>224</v>
      </c>
      <c r="D60" s="165" t="s">
        <v>136</v>
      </c>
      <c r="E60" s="171">
        <v>1</v>
      </c>
      <c r="F60" s="173"/>
      <c r="G60" s="174">
        <f t="shared" si="21"/>
        <v>0</v>
      </c>
      <c r="H60" s="173"/>
      <c r="I60" s="174">
        <f t="shared" si="22"/>
        <v>0</v>
      </c>
      <c r="J60" s="173"/>
      <c r="K60" s="174">
        <f t="shared" si="23"/>
        <v>0</v>
      </c>
      <c r="L60" s="174">
        <v>21</v>
      </c>
      <c r="M60" s="174">
        <f t="shared" si="24"/>
        <v>0</v>
      </c>
      <c r="N60" s="166">
        <v>1.5E-3</v>
      </c>
      <c r="O60" s="166">
        <f t="shared" si="25"/>
        <v>1.5E-3</v>
      </c>
      <c r="P60" s="166">
        <v>0</v>
      </c>
      <c r="Q60" s="166">
        <f t="shared" si="26"/>
        <v>0</v>
      </c>
      <c r="R60" s="166"/>
      <c r="S60" s="166"/>
      <c r="T60" s="167">
        <v>0.16500000000000001</v>
      </c>
      <c r="U60" s="166">
        <f t="shared" si="27"/>
        <v>0.17</v>
      </c>
      <c r="V60" s="156"/>
      <c r="W60" s="156"/>
      <c r="X60" s="156"/>
      <c r="Y60" s="156"/>
      <c r="Z60" s="156"/>
      <c r="AA60" s="156"/>
      <c r="AB60" s="156"/>
      <c r="AC60" s="156"/>
      <c r="AD60" s="156"/>
      <c r="AE60" s="156" t="s">
        <v>133</v>
      </c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</row>
    <row r="61" spans="1:60" x14ac:dyDescent="0.2">
      <c r="A61" s="158" t="s">
        <v>128</v>
      </c>
      <c r="B61" s="164" t="s">
        <v>75</v>
      </c>
      <c r="C61" s="197" t="s">
        <v>76</v>
      </c>
      <c r="D61" s="168"/>
      <c r="E61" s="172"/>
      <c r="F61" s="175"/>
      <c r="G61" s="175">
        <f>SUMIF(AE62:AE69,"&lt;&gt;NOR",G62:G69)</f>
        <v>0</v>
      </c>
      <c r="H61" s="175"/>
      <c r="I61" s="175">
        <f>SUM(I62:I69)</f>
        <v>0</v>
      </c>
      <c r="J61" s="175"/>
      <c r="K61" s="175">
        <f>SUM(K62:K69)</f>
        <v>0</v>
      </c>
      <c r="L61" s="175"/>
      <c r="M61" s="175">
        <f>SUM(M62:M69)</f>
        <v>0</v>
      </c>
      <c r="N61" s="169"/>
      <c r="O61" s="169">
        <f>SUM(O62:O69)</f>
        <v>4.9120000000000004E-2</v>
      </c>
      <c r="P61" s="169"/>
      <c r="Q61" s="169">
        <f>SUM(Q62:Q69)</f>
        <v>9.9180000000000004E-2</v>
      </c>
      <c r="R61" s="169"/>
      <c r="S61" s="169"/>
      <c r="T61" s="170"/>
      <c r="U61" s="169">
        <f>SUM(U62:U69)</f>
        <v>5.17</v>
      </c>
      <c r="AE61" t="s">
        <v>129</v>
      </c>
    </row>
    <row r="62" spans="1:60" ht="22.5" outlineLevel="1" x14ac:dyDescent="0.2">
      <c r="A62" s="157">
        <v>45</v>
      </c>
      <c r="B62" s="163" t="s">
        <v>225</v>
      </c>
      <c r="C62" s="196" t="s">
        <v>226</v>
      </c>
      <c r="D62" s="165" t="s">
        <v>160</v>
      </c>
      <c r="E62" s="171">
        <v>29</v>
      </c>
      <c r="F62" s="173"/>
      <c r="G62" s="174">
        <f t="shared" ref="G62:G69" si="28">ROUND(E62*F62,2)</f>
        <v>0</v>
      </c>
      <c r="H62" s="173"/>
      <c r="I62" s="174">
        <f t="shared" ref="I62:I69" si="29">ROUND(E62*H62,2)</f>
        <v>0</v>
      </c>
      <c r="J62" s="173"/>
      <c r="K62" s="174">
        <f t="shared" ref="K62:K69" si="30">ROUND(E62*J62,2)</f>
        <v>0</v>
      </c>
      <c r="L62" s="174">
        <v>21</v>
      </c>
      <c r="M62" s="174">
        <f t="shared" ref="M62:M69" si="31">G62*(1+L62/100)</f>
        <v>0</v>
      </c>
      <c r="N62" s="166">
        <v>3.8999999999999999E-4</v>
      </c>
      <c r="O62" s="166">
        <f t="shared" ref="O62:O69" si="32">ROUND(E62*N62,5)</f>
        <v>1.1310000000000001E-2</v>
      </c>
      <c r="P62" s="166">
        <v>3.4199999999999999E-3</v>
      </c>
      <c r="Q62" s="166">
        <f t="shared" ref="Q62:Q69" si="33">ROUND(E62*P62,5)</f>
        <v>9.9180000000000004E-2</v>
      </c>
      <c r="R62" s="166"/>
      <c r="S62" s="166"/>
      <c r="T62" s="167">
        <v>4.3999999999999997E-2</v>
      </c>
      <c r="U62" s="166">
        <f t="shared" ref="U62:U69" si="34">ROUND(E62*T62,2)</f>
        <v>1.28</v>
      </c>
      <c r="V62" s="156"/>
      <c r="W62" s="156"/>
      <c r="X62" s="156"/>
      <c r="Y62" s="156"/>
      <c r="Z62" s="156"/>
      <c r="AA62" s="156"/>
      <c r="AB62" s="156"/>
      <c r="AC62" s="156"/>
      <c r="AD62" s="156"/>
      <c r="AE62" s="156" t="s">
        <v>133</v>
      </c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</row>
    <row r="63" spans="1:60" outlineLevel="1" x14ac:dyDescent="0.2">
      <c r="A63" s="157">
        <v>46</v>
      </c>
      <c r="B63" s="163" t="s">
        <v>227</v>
      </c>
      <c r="C63" s="196" t="s">
        <v>228</v>
      </c>
      <c r="D63" s="165" t="s">
        <v>160</v>
      </c>
      <c r="E63" s="171">
        <v>6</v>
      </c>
      <c r="F63" s="173"/>
      <c r="G63" s="174">
        <f t="shared" si="28"/>
        <v>0</v>
      </c>
      <c r="H63" s="173"/>
      <c r="I63" s="174">
        <f t="shared" si="29"/>
        <v>0</v>
      </c>
      <c r="J63" s="173"/>
      <c r="K63" s="174">
        <f t="shared" si="30"/>
        <v>0</v>
      </c>
      <c r="L63" s="174">
        <v>21</v>
      </c>
      <c r="M63" s="174">
        <f t="shared" si="31"/>
        <v>0</v>
      </c>
      <c r="N63" s="166">
        <v>5.9199999999999999E-3</v>
      </c>
      <c r="O63" s="166">
        <f t="shared" si="32"/>
        <v>3.5520000000000003E-2</v>
      </c>
      <c r="P63" s="166">
        <v>0</v>
      </c>
      <c r="Q63" s="166">
        <f t="shared" si="33"/>
        <v>0</v>
      </c>
      <c r="R63" s="166"/>
      <c r="S63" s="166"/>
      <c r="T63" s="167">
        <v>0.41160000000000002</v>
      </c>
      <c r="U63" s="166">
        <f t="shared" si="34"/>
        <v>2.4700000000000002</v>
      </c>
      <c r="V63" s="156"/>
      <c r="W63" s="156"/>
      <c r="X63" s="156"/>
      <c r="Y63" s="156"/>
      <c r="Z63" s="156"/>
      <c r="AA63" s="156"/>
      <c r="AB63" s="156"/>
      <c r="AC63" s="156"/>
      <c r="AD63" s="156"/>
      <c r="AE63" s="156" t="s">
        <v>133</v>
      </c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</row>
    <row r="64" spans="1:60" outlineLevel="1" x14ac:dyDescent="0.2">
      <c r="A64" s="157">
        <v>47</v>
      </c>
      <c r="B64" s="163" t="s">
        <v>229</v>
      </c>
      <c r="C64" s="196" t="s">
        <v>230</v>
      </c>
      <c r="D64" s="165" t="s">
        <v>136</v>
      </c>
      <c r="E64" s="171">
        <v>6</v>
      </c>
      <c r="F64" s="173"/>
      <c r="G64" s="174">
        <f t="shared" si="28"/>
        <v>0</v>
      </c>
      <c r="H64" s="173"/>
      <c r="I64" s="174">
        <f t="shared" si="29"/>
        <v>0</v>
      </c>
      <c r="J64" s="173"/>
      <c r="K64" s="174">
        <f t="shared" si="30"/>
        <v>0</v>
      </c>
      <c r="L64" s="174">
        <v>21</v>
      </c>
      <c r="M64" s="174">
        <f t="shared" si="31"/>
        <v>0</v>
      </c>
      <c r="N64" s="166">
        <v>1.1E-4</v>
      </c>
      <c r="O64" s="166">
        <f t="shared" si="32"/>
        <v>6.6E-4</v>
      </c>
      <c r="P64" s="166">
        <v>0</v>
      </c>
      <c r="Q64" s="166">
        <f t="shared" si="33"/>
        <v>0</v>
      </c>
      <c r="R64" s="166"/>
      <c r="S64" s="166"/>
      <c r="T64" s="167">
        <v>4.3999999999999997E-2</v>
      </c>
      <c r="U64" s="166">
        <f t="shared" si="34"/>
        <v>0.26</v>
      </c>
      <c r="V64" s="156"/>
      <c r="W64" s="156"/>
      <c r="X64" s="156"/>
      <c r="Y64" s="156"/>
      <c r="Z64" s="156"/>
      <c r="AA64" s="156"/>
      <c r="AB64" s="156"/>
      <c r="AC64" s="156"/>
      <c r="AD64" s="156"/>
      <c r="AE64" s="156" t="s">
        <v>133</v>
      </c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</row>
    <row r="65" spans="1:60" ht="22.5" outlineLevel="1" x14ac:dyDescent="0.2">
      <c r="A65" s="157">
        <v>48</v>
      </c>
      <c r="B65" s="163" t="s">
        <v>231</v>
      </c>
      <c r="C65" s="196" t="s">
        <v>232</v>
      </c>
      <c r="D65" s="165" t="s">
        <v>136</v>
      </c>
      <c r="E65" s="171">
        <v>6</v>
      </c>
      <c r="F65" s="173"/>
      <c r="G65" s="174">
        <f t="shared" si="28"/>
        <v>0</v>
      </c>
      <c r="H65" s="173"/>
      <c r="I65" s="174">
        <f t="shared" si="29"/>
        <v>0</v>
      </c>
      <c r="J65" s="173"/>
      <c r="K65" s="174">
        <f t="shared" si="30"/>
        <v>0</v>
      </c>
      <c r="L65" s="174">
        <v>21</v>
      </c>
      <c r="M65" s="174">
        <f t="shared" si="31"/>
        <v>0</v>
      </c>
      <c r="N65" s="166">
        <v>0</v>
      </c>
      <c r="O65" s="166">
        <f t="shared" si="32"/>
        <v>0</v>
      </c>
      <c r="P65" s="166">
        <v>0</v>
      </c>
      <c r="Q65" s="166">
        <f t="shared" si="33"/>
        <v>0</v>
      </c>
      <c r="R65" s="166"/>
      <c r="S65" s="166"/>
      <c r="T65" s="167">
        <v>5.8000000000000003E-2</v>
      </c>
      <c r="U65" s="166">
        <f t="shared" si="34"/>
        <v>0.35</v>
      </c>
      <c r="V65" s="156"/>
      <c r="W65" s="156"/>
      <c r="X65" s="156"/>
      <c r="Y65" s="156"/>
      <c r="Z65" s="156"/>
      <c r="AA65" s="156"/>
      <c r="AB65" s="156"/>
      <c r="AC65" s="156"/>
      <c r="AD65" s="156"/>
      <c r="AE65" s="156" t="s">
        <v>133</v>
      </c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</row>
    <row r="66" spans="1:60" outlineLevel="1" x14ac:dyDescent="0.2">
      <c r="A66" s="157">
        <v>49</v>
      </c>
      <c r="B66" s="163" t="s">
        <v>233</v>
      </c>
      <c r="C66" s="196" t="s">
        <v>234</v>
      </c>
      <c r="D66" s="165" t="s">
        <v>136</v>
      </c>
      <c r="E66" s="171">
        <v>1</v>
      </c>
      <c r="F66" s="173"/>
      <c r="G66" s="174">
        <f t="shared" si="28"/>
        <v>0</v>
      </c>
      <c r="H66" s="173"/>
      <c r="I66" s="174">
        <f t="shared" si="29"/>
        <v>0</v>
      </c>
      <c r="J66" s="173"/>
      <c r="K66" s="174">
        <f t="shared" si="30"/>
        <v>0</v>
      </c>
      <c r="L66" s="174">
        <v>21</v>
      </c>
      <c r="M66" s="174">
        <f t="shared" si="31"/>
        <v>0</v>
      </c>
      <c r="N66" s="166">
        <v>9.3000000000000005E-4</v>
      </c>
      <c r="O66" s="166">
        <f t="shared" si="32"/>
        <v>9.3000000000000005E-4</v>
      </c>
      <c r="P66" s="166">
        <v>0</v>
      </c>
      <c r="Q66" s="166">
        <f t="shared" si="33"/>
        <v>0</v>
      </c>
      <c r="R66" s="166"/>
      <c r="S66" s="166"/>
      <c r="T66" s="167">
        <v>0.42399999999999999</v>
      </c>
      <c r="U66" s="166">
        <f t="shared" si="34"/>
        <v>0.42</v>
      </c>
      <c r="V66" s="156"/>
      <c r="W66" s="156"/>
      <c r="X66" s="156"/>
      <c r="Y66" s="156"/>
      <c r="Z66" s="156"/>
      <c r="AA66" s="156"/>
      <c r="AB66" s="156"/>
      <c r="AC66" s="156"/>
      <c r="AD66" s="156"/>
      <c r="AE66" s="156" t="s">
        <v>133</v>
      </c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</row>
    <row r="67" spans="1:60" outlineLevel="1" x14ac:dyDescent="0.2">
      <c r="A67" s="157">
        <v>50</v>
      </c>
      <c r="B67" s="163" t="s">
        <v>235</v>
      </c>
      <c r="C67" s="196" t="s">
        <v>236</v>
      </c>
      <c r="D67" s="165" t="s">
        <v>208</v>
      </c>
      <c r="E67" s="171">
        <v>1</v>
      </c>
      <c r="F67" s="173"/>
      <c r="G67" s="174">
        <f t="shared" si="28"/>
        <v>0</v>
      </c>
      <c r="H67" s="173"/>
      <c r="I67" s="174">
        <f t="shared" si="29"/>
        <v>0</v>
      </c>
      <c r="J67" s="173"/>
      <c r="K67" s="174">
        <f t="shared" si="30"/>
        <v>0</v>
      </c>
      <c r="L67" s="174">
        <v>21</v>
      </c>
      <c r="M67" s="174">
        <f t="shared" si="31"/>
        <v>0</v>
      </c>
      <c r="N67" s="166">
        <v>6.9999999999999999E-4</v>
      </c>
      <c r="O67" s="166">
        <f t="shared" si="32"/>
        <v>6.9999999999999999E-4</v>
      </c>
      <c r="P67" s="166">
        <v>0</v>
      </c>
      <c r="Q67" s="166">
        <f t="shared" si="33"/>
        <v>0</v>
      </c>
      <c r="R67" s="166"/>
      <c r="S67" s="166"/>
      <c r="T67" s="167">
        <v>0.14499999999999999</v>
      </c>
      <c r="U67" s="166">
        <f t="shared" si="34"/>
        <v>0.15</v>
      </c>
      <c r="V67" s="156"/>
      <c r="W67" s="156"/>
      <c r="X67" s="156"/>
      <c r="Y67" s="156"/>
      <c r="Z67" s="156"/>
      <c r="AA67" s="156"/>
      <c r="AB67" s="156"/>
      <c r="AC67" s="156"/>
      <c r="AD67" s="156"/>
      <c r="AE67" s="156" t="s">
        <v>133</v>
      </c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</row>
    <row r="68" spans="1:60" outlineLevel="1" x14ac:dyDescent="0.2">
      <c r="A68" s="157">
        <v>51</v>
      </c>
      <c r="B68" s="163" t="s">
        <v>237</v>
      </c>
      <c r="C68" s="196" t="s">
        <v>238</v>
      </c>
      <c r="D68" s="165" t="s">
        <v>208</v>
      </c>
      <c r="E68" s="171">
        <v>1</v>
      </c>
      <c r="F68" s="173"/>
      <c r="G68" s="174">
        <f t="shared" si="28"/>
        <v>0</v>
      </c>
      <c r="H68" s="173"/>
      <c r="I68" s="174">
        <f t="shared" si="29"/>
        <v>0</v>
      </c>
      <c r="J68" s="173"/>
      <c r="K68" s="174">
        <f t="shared" si="30"/>
        <v>0</v>
      </c>
      <c r="L68" s="174">
        <v>21</v>
      </c>
      <c r="M68" s="174">
        <f t="shared" si="31"/>
        <v>0</v>
      </c>
      <c r="N68" s="166">
        <v>0</v>
      </c>
      <c r="O68" s="166">
        <f t="shared" si="32"/>
        <v>0</v>
      </c>
      <c r="P68" s="166">
        <v>0</v>
      </c>
      <c r="Q68" s="166">
        <f t="shared" si="33"/>
        <v>0</v>
      </c>
      <c r="R68" s="166"/>
      <c r="S68" s="166"/>
      <c r="T68" s="167">
        <v>0.16500000000000001</v>
      </c>
      <c r="U68" s="166">
        <f t="shared" si="34"/>
        <v>0.17</v>
      </c>
      <c r="V68" s="156"/>
      <c r="W68" s="156"/>
      <c r="X68" s="156"/>
      <c r="Y68" s="156"/>
      <c r="Z68" s="156"/>
      <c r="AA68" s="156"/>
      <c r="AB68" s="156"/>
      <c r="AC68" s="156"/>
      <c r="AD68" s="156"/>
      <c r="AE68" s="156" t="s">
        <v>133</v>
      </c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</row>
    <row r="69" spans="1:60" outlineLevel="1" x14ac:dyDescent="0.2">
      <c r="A69" s="157">
        <v>52</v>
      </c>
      <c r="B69" s="163" t="s">
        <v>239</v>
      </c>
      <c r="C69" s="196" t="s">
        <v>240</v>
      </c>
      <c r="D69" s="165" t="s">
        <v>173</v>
      </c>
      <c r="E69" s="171">
        <v>0.05</v>
      </c>
      <c r="F69" s="173"/>
      <c r="G69" s="174">
        <f t="shared" si="28"/>
        <v>0</v>
      </c>
      <c r="H69" s="173"/>
      <c r="I69" s="174">
        <f t="shared" si="29"/>
        <v>0</v>
      </c>
      <c r="J69" s="173"/>
      <c r="K69" s="174">
        <f t="shared" si="30"/>
        <v>0</v>
      </c>
      <c r="L69" s="174">
        <v>21</v>
      </c>
      <c r="M69" s="174">
        <f t="shared" si="31"/>
        <v>0</v>
      </c>
      <c r="N69" s="166">
        <v>0</v>
      </c>
      <c r="O69" s="166">
        <f t="shared" si="32"/>
        <v>0</v>
      </c>
      <c r="P69" s="166">
        <v>0</v>
      </c>
      <c r="Q69" s="166">
        <f t="shared" si="33"/>
        <v>0</v>
      </c>
      <c r="R69" s="166"/>
      <c r="S69" s="166"/>
      <c r="T69" s="167">
        <v>1.379</v>
      </c>
      <c r="U69" s="166">
        <f t="shared" si="34"/>
        <v>7.0000000000000007E-2</v>
      </c>
      <c r="V69" s="156"/>
      <c r="W69" s="156"/>
      <c r="X69" s="156"/>
      <c r="Y69" s="156"/>
      <c r="Z69" s="156"/>
      <c r="AA69" s="156"/>
      <c r="AB69" s="156"/>
      <c r="AC69" s="156"/>
      <c r="AD69" s="156"/>
      <c r="AE69" s="156" t="s">
        <v>133</v>
      </c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</row>
    <row r="70" spans="1:60" x14ac:dyDescent="0.2">
      <c r="A70" s="158" t="s">
        <v>128</v>
      </c>
      <c r="B70" s="164" t="s">
        <v>77</v>
      </c>
      <c r="C70" s="197" t="s">
        <v>78</v>
      </c>
      <c r="D70" s="168"/>
      <c r="E70" s="172"/>
      <c r="F70" s="175"/>
      <c r="G70" s="175">
        <f>SUMIF(AE71:AE88,"&lt;&gt;NOR",G71:G88)</f>
        <v>0</v>
      </c>
      <c r="H70" s="175"/>
      <c r="I70" s="175">
        <f>SUM(I71:I88)</f>
        <v>0</v>
      </c>
      <c r="J70" s="175"/>
      <c r="K70" s="175">
        <f>SUM(K71:K88)</f>
        <v>0</v>
      </c>
      <c r="L70" s="175"/>
      <c r="M70" s="175">
        <f>SUM(M71:M88)</f>
        <v>0</v>
      </c>
      <c r="N70" s="169"/>
      <c r="O70" s="169">
        <f>SUM(O71:O88)</f>
        <v>0.10229000000000001</v>
      </c>
      <c r="P70" s="169"/>
      <c r="Q70" s="169">
        <f>SUM(Q71:Q88)</f>
        <v>0.31939000000000001</v>
      </c>
      <c r="R70" s="169"/>
      <c r="S70" s="169"/>
      <c r="T70" s="170"/>
      <c r="U70" s="169">
        <f>SUM(U71:U88)</f>
        <v>12.67</v>
      </c>
      <c r="AE70" t="s">
        <v>129</v>
      </c>
    </row>
    <row r="71" spans="1:60" outlineLevel="1" x14ac:dyDescent="0.2">
      <c r="A71" s="157">
        <v>53</v>
      </c>
      <c r="B71" s="163" t="s">
        <v>241</v>
      </c>
      <c r="C71" s="196" t="s">
        <v>242</v>
      </c>
      <c r="D71" s="165" t="s">
        <v>208</v>
      </c>
      <c r="E71" s="171">
        <v>1</v>
      </c>
      <c r="F71" s="173"/>
      <c r="G71" s="174">
        <f t="shared" ref="G71:G88" si="35">ROUND(E71*F71,2)</f>
        <v>0</v>
      </c>
      <c r="H71" s="173"/>
      <c r="I71" s="174">
        <f t="shared" ref="I71:I88" si="36">ROUND(E71*H71,2)</f>
        <v>0</v>
      </c>
      <c r="J71" s="173"/>
      <c r="K71" s="174">
        <f t="shared" ref="K71:K88" si="37">ROUND(E71*J71,2)</f>
        <v>0</v>
      </c>
      <c r="L71" s="174">
        <v>21</v>
      </c>
      <c r="M71" s="174">
        <f t="shared" ref="M71:M88" si="38">G71*(1+L71/100)</f>
        <v>0</v>
      </c>
      <c r="N71" s="166">
        <v>0</v>
      </c>
      <c r="O71" s="166">
        <f t="shared" ref="O71:O88" si="39">ROUND(E71*N71,5)</f>
        <v>0</v>
      </c>
      <c r="P71" s="166">
        <v>1.933E-2</v>
      </c>
      <c r="Q71" s="166">
        <f t="shared" ref="Q71:Q88" si="40">ROUND(E71*P71,5)</f>
        <v>1.933E-2</v>
      </c>
      <c r="R71" s="166"/>
      <c r="S71" s="166"/>
      <c r="T71" s="167">
        <v>0.59</v>
      </c>
      <c r="U71" s="166">
        <f t="shared" ref="U71:U88" si="41">ROUND(E71*T71,2)</f>
        <v>0.59</v>
      </c>
      <c r="V71" s="156"/>
      <c r="W71" s="156"/>
      <c r="X71" s="156"/>
      <c r="Y71" s="156"/>
      <c r="Z71" s="156"/>
      <c r="AA71" s="156"/>
      <c r="AB71" s="156"/>
      <c r="AC71" s="156"/>
      <c r="AD71" s="156"/>
      <c r="AE71" s="156" t="s">
        <v>133</v>
      </c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</row>
    <row r="72" spans="1:60" outlineLevel="1" x14ac:dyDescent="0.2">
      <c r="A72" s="157">
        <v>54</v>
      </c>
      <c r="B72" s="163" t="s">
        <v>243</v>
      </c>
      <c r="C72" s="196" t="s">
        <v>244</v>
      </c>
      <c r="D72" s="165" t="s">
        <v>208</v>
      </c>
      <c r="E72" s="171">
        <v>1</v>
      </c>
      <c r="F72" s="173"/>
      <c r="G72" s="174">
        <f t="shared" si="35"/>
        <v>0</v>
      </c>
      <c r="H72" s="173"/>
      <c r="I72" s="174">
        <f t="shared" si="36"/>
        <v>0</v>
      </c>
      <c r="J72" s="173"/>
      <c r="K72" s="174">
        <f t="shared" si="37"/>
        <v>0</v>
      </c>
      <c r="L72" s="174">
        <v>21</v>
      </c>
      <c r="M72" s="174">
        <f t="shared" si="38"/>
        <v>0</v>
      </c>
      <c r="N72" s="166">
        <v>0</v>
      </c>
      <c r="O72" s="166">
        <f t="shared" si="39"/>
        <v>0</v>
      </c>
      <c r="P72" s="166">
        <v>1.9460000000000002E-2</v>
      </c>
      <c r="Q72" s="166">
        <f t="shared" si="40"/>
        <v>1.9460000000000002E-2</v>
      </c>
      <c r="R72" s="166"/>
      <c r="S72" s="166"/>
      <c r="T72" s="167">
        <v>0.38200000000000001</v>
      </c>
      <c r="U72" s="166">
        <f t="shared" si="41"/>
        <v>0.38</v>
      </c>
      <c r="V72" s="156"/>
      <c r="W72" s="156"/>
      <c r="X72" s="156"/>
      <c r="Y72" s="156"/>
      <c r="Z72" s="156"/>
      <c r="AA72" s="156"/>
      <c r="AB72" s="156"/>
      <c r="AC72" s="156"/>
      <c r="AD72" s="156"/>
      <c r="AE72" s="156" t="s">
        <v>133</v>
      </c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</row>
    <row r="73" spans="1:60" outlineLevel="1" x14ac:dyDescent="0.2">
      <c r="A73" s="157">
        <v>55</v>
      </c>
      <c r="B73" s="163" t="s">
        <v>245</v>
      </c>
      <c r="C73" s="196" t="s">
        <v>246</v>
      </c>
      <c r="D73" s="165" t="s">
        <v>208</v>
      </c>
      <c r="E73" s="171">
        <v>1</v>
      </c>
      <c r="F73" s="173"/>
      <c r="G73" s="174">
        <f t="shared" si="35"/>
        <v>0</v>
      </c>
      <c r="H73" s="173"/>
      <c r="I73" s="174">
        <f t="shared" si="36"/>
        <v>0</v>
      </c>
      <c r="J73" s="173"/>
      <c r="K73" s="174">
        <f t="shared" si="37"/>
        <v>0</v>
      </c>
      <c r="L73" s="174">
        <v>21</v>
      </c>
      <c r="M73" s="174">
        <f t="shared" si="38"/>
        <v>0</v>
      </c>
      <c r="N73" s="166">
        <v>0</v>
      </c>
      <c r="O73" s="166">
        <f t="shared" si="39"/>
        <v>0</v>
      </c>
      <c r="P73" s="166">
        <v>3.2899999999999999E-2</v>
      </c>
      <c r="Q73" s="166">
        <f t="shared" si="40"/>
        <v>3.2899999999999999E-2</v>
      </c>
      <c r="R73" s="166"/>
      <c r="S73" s="166"/>
      <c r="T73" s="167">
        <v>0.432</v>
      </c>
      <c r="U73" s="166">
        <f t="shared" si="41"/>
        <v>0.43</v>
      </c>
      <c r="V73" s="156"/>
      <c r="W73" s="156"/>
      <c r="X73" s="156"/>
      <c r="Y73" s="156"/>
      <c r="Z73" s="156"/>
      <c r="AA73" s="156"/>
      <c r="AB73" s="156"/>
      <c r="AC73" s="156"/>
      <c r="AD73" s="156"/>
      <c r="AE73" s="156" t="s">
        <v>133</v>
      </c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</row>
    <row r="74" spans="1:60" outlineLevel="1" x14ac:dyDescent="0.2">
      <c r="A74" s="157">
        <v>56</v>
      </c>
      <c r="B74" s="163" t="s">
        <v>247</v>
      </c>
      <c r="C74" s="196" t="s">
        <v>248</v>
      </c>
      <c r="D74" s="165" t="s">
        <v>208</v>
      </c>
      <c r="E74" s="171">
        <v>1</v>
      </c>
      <c r="F74" s="173"/>
      <c r="G74" s="174">
        <f t="shared" si="35"/>
        <v>0</v>
      </c>
      <c r="H74" s="173"/>
      <c r="I74" s="174">
        <f t="shared" si="36"/>
        <v>0</v>
      </c>
      <c r="J74" s="173"/>
      <c r="K74" s="174">
        <f t="shared" si="37"/>
        <v>0</v>
      </c>
      <c r="L74" s="174">
        <v>21</v>
      </c>
      <c r="M74" s="174">
        <f t="shared" si="38"/>
        <v>0</v>
      </c>
      <c r="N74" s="166">
        <v>0</v>
      </c>
      <c r="O74" s="166">
        <f t="shared" si="39"/>
        <v>0</v>
      </c>
      <c r="P74" s="166">
        <v>0.155</v>
      </c>
      <c r="Q74" s="166">
        <f t="shared" si="40"/>
        <v>0.155</v>
      </c>
      <c r="R74" s="166"/>
      <c r="S74" s="166"/>
      <c r="T74" s="167">
        <v>0.83699999999999997</v>
      </c>
      <c r="U74" s="166">
        <f t="shared" si="41"/>
        <v>0.84</v>
      </c>
      <c r="V74" s="156"/>
      <c r="W74" s="156"/>
      <c r="X74" s="156"/>
      <c r="Y74" s="156"/>
      <c r="Z74" s="156"/>
      <c r="AA74" s="156"/>
      <c r="AB74" s="156"/>
      <c r="AC74" s="156"/>
      <c r="AD74" s="156"/>
      <c r="AE74" s="156" t="s">
        <v>133</v>
      </c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</row>
    <row r="75" spans="1:60" outlineLevel="1" x14ac:dyDescent="0.2">
      <c r="A75" s="157">
        <v>57</v>
      </c>
      <c r="B75" s="163" t="s">
        <v>249</v>
      </c>
      <c r="C75" s="196" t="s">
        <v>250</v>
      </c>
      <c r="D75" s="165" t="s">
        <v>208</v>
      </c>
      <c r="E75" s="171">
        <v>2</v>
      </c>
      <c r="F75" s="173"/>
      <c r="G75" s="174">
        <f t="shared" si="35"/>
        <v>0</v>
      </c>
      <c r="H75" s="173"/>
      <c r="I75" s="174">
        <f t="shared" si="36"/>
        <v>0</v>
      </c>
      <c r="J75" s="173"/>
      <c r="K75" s="174">
        <f t="shared" si="37"/>
        <v>0</v>
      </c>
      <c r="L75" s="174">
        <v>21</v>
      </c>
      <c r="M75" s="174">
        <f t="shared" si="38"/>
        <v>0</v>
      </c>
      <c r="N75" s="166">
        <v>0</v>
      </c>
      <c r="O75" s="166">
        <f t="shared" si="39"/>
        <v>0</v>
      </c>
      <c r="P75" s="166">
        <v>1.56E-3</v>
      </c>
      <c r="Q75" s="166">
        <f t="shared" si="40"/>
        <v>3.1199999999999999E-3</v>
      </c>
      <c r="R75" s="166"/>
      <c r="S75" s="166"/>
      <c r="T75" s="167">
        <v>0.217</v>
      </c>
      <c r="U75" s="166">
        <f t="shared" si="41"/>
        <v>0.43</v>
      </c>
      <c r="V75" s="156"/>
      <c r="W75" s="156"/>
      <c r="X75" s="156"/>
      <c r="Y75" s="156"/>
      <c r="Z75" s="156"/>
      <c r="AA75" s="156"/>
      <c r="AB75" s="156"/>
      <c r="AC75" s="156"/>
      <c r="AD75" s="156"/>
      <c r="AE75" s="156" t="s">
        <v>133</v>
      </c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</row>
    <row r="76" spans="1:60" outlineLevel="1" x14ac:dyDescent="0.2">
      <c r="A76" s="157">
        <v>58</v>
      </c>
      <c r="B76" s="163" t="s">
        <v>251</v>
      </c>
      <c r="C76" s="196" t="s">
        <v>252</v>
      </c>
      <c r="D76" s="165" t="s">
        <v>136</v>
      </c>
      <c r="E76" s="171">
        <v>3</v>
      </c>
      <c r="F76" s="173"/>
      <c r="G76" s="174">
        <f t="shared" si="35"/>
        <v>0</v>
      </c>
      <c r="H76" s="173"/>
      <c r="I76" s="174">
        <f t="shared" si="36"/>
        <v>0</v>
      </c>
      <c r="J76" s="173"/>
      <c r="K76" s="174">
        <f t="shared" si="37"/>
        <v>0</v>
      </c>
      <c r="L76" s="174">
        <v>21</v>
      </c>
      <c r="M76" s="174">
        <f t="shared" si="38"/>
        <v>0</v>
      </c>
      <c r="N76" s="166">
        <v>0</v>
      </c>
      <c r="O76" s="166">
        <f t="shared" si="39"/>
        <v>0</v>
      </c>
      <c r="P76" s="166">
        <v>8.5999999999999998E-4</v>
      </c>
      <c r="Q76" s="166">
        <f t="shared" si="40"/>
        <v>2.5799999999999998E-3</v>
      </c>
      <c r="R76" s="166"/>
      <c r="S76" s="166"/>
      <c r="T76" s="167">
        <v>6.3E-2</v>
      </c>
      <c r="U76" s="166">
        <f t="shared" si="41"/>
        <v>0.19</v>
      </c>
      <c r="V76" s="156"/>
      <c r="W76" s="156"/>
      <c r="X76" s="156"/>
      <c r="Y76" s="156"/>
      <c r="Z76" s="156"/>
      <c r="AA76" s="156"/>
      <c r="AB76" s="156"/>
      <c r="AC76" s="156"/>
      <c r="AD76" s="156"/>
      <c r="AE76" s="156" t="s">
        <v>133</v>
      </c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</row>
    <row r="77" spans="1:60" outlineLevel="1" x14ac:dyDescent="0.2">
      <c r="A77" s="157">
        <v>59</v>
      </c>
      <c r="B77" s="163" t="s">
        <v>253</v>
      </c>
      <c r="C77" s="196" t="s">
        <v>254</v>
      </c>
      <c r="D77" s="165" t="s">
        <v>208</v>
      </c>
      <c r="E77" s="171">
        <v>2</v>
      </c>
      <c r="F77" s="173"/>
      <c r="G77" s="174">
        <f t="shared" si="35"/>
        <v>0</v>
      </c>
      <c r="H77" s="173"/>
      <c r="I77" s="174">
        <f t="shared" si="36"/>
        <v>0</v>
      </c>
      <c r="J77" s="173"/>
      <c r="K77" s="174">
        <f t="shared" si="37"/>
        <v>0</v>
      </c>
      <c r="L77" s="174">
        <v>21</v>
      </c>
      <c r="M77" s="174">
        <f t="shared" si="38"/>
        <v>0</v>
      </c>
      <c r="N77" s="166">
        <v>0</v>
      </c>
      <c r="O77" s="166">
        <f t="shared" si="39"/>
        <v>0</v>
      </c>
      <c r="P77" s="166">
        <v>4.3499999999999997E-2</v>
      </c>
      <c r="Q77" s="166">
        <f t="shared" si="40"/>
        <v>8.6999999999999994E-2</v>
      </c>
      <c r="R77" s="166"/>
      <c r="S77" s="166"/>
      <c r="T77" s="167">
        <v>0.71299999999999997</v>
      </c>
      <c r="U77" s="166">
        <f t="shared" si="41"/>
        <v>1.43</v>
      </c>
      <c r="V77" s="156"/>
      <c r="W77" s="156"/>
      <c r="X77" s="156"/>
      <c r="Y77" s="156"/>
      <c r="Z77" s="156"/>
      <c r="AA77" s="156"/>
      <c r="AB77" s="156"/>
      <c r="AC77" s="156"/>
      <c r="AD77" s="156"/>
      <c r="AE77" s="156" t="s">
        <v>133</v>
      </c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</row>
    <row r="78" spans="1:60" outlineLevel="1" x14ac:dyDescent="0.2">
      <c r="A78" s="157">
        <v>60</v>
      </c>
      <c r="B78" s="163" t="s">
        <v>255</v>
      </c>
      <c r="C78" s="196" t="s">
        <v>256</v>
      </c>
      <c r="D78" s="165" t="s">
        <v>208</v>
      </c>
      <c r="E78" s="171">
        <v>1</v>
      </c>
      <c r="F78" s="173"/>
      <c r="G78" s="174">
        <f t="shared" si="35"/>
        <v>0</v>
      </c>
      <c r="H78" s="173"/>
      <c r="I78" s="174">
        <f t="shared" si="36"/>
        <v>0</v>
      </c>
      <c r="J78" s="173"/>
      <c r="K78" s="174">
        <f t="shared" si="37"/>
        <v>0</v>
      </c>
      <c r="L78" s="174">
        <v>21</v>
      </c>
      <c r="M78" s="174">
        <f t="shared" si="38"/>
        <v>0</v>
      </c>
      <c r="N78" s="166">
        <v>2.794E-2</v>
      </c>
      <c r="O78" s="166">
        <f t="shared" si="39"/>
        <v>2.794E-2</v>
      </c>
      <c r="P78" s="166">
        <v>0</v>
      </c>
      <c r="Q78" s="166">
        <f t="shared" si="40"/>
        <v>0</v>
      </c>
      <c r="R78" s="166"/>
      <c r="S78" s="166"/>
      <c r="T78" s="167">
        <v>1.5</v>
      </c>
      <c r="U78" s="166">
        <f t="shared" si="41"/>
        <v>1.5</v>
      </c>
      <c r="V78" s="156"/>
      <c r="W78" s="156"/>
      <c r="X78" s="156"/>
      <c r="Y78" s="156"/>
      <c r="Z78" s="156"/>
      <c r="AA78" s="156"/>
      <c r="AB78" s="156"/>
      <c r="AC78" s="156"/>
      <c r="AD78" s="156"/>
      <c r="AE78" s="156" t="s">
        <v>133</v>
      </c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</row>
    <row r="79" spans="1:60" outlineLevel="1" x14ac:dyDescent="0.2">
      <c r="A79" s="157">
        <v>61</v>
      </c>
      <c r="B79" s="163" t="s">
        <v>257</v>
      </c>
      <c r="C79" s="196" t="s">
        <v>258</v>
      </c>
      <c r="D79" s="165" t="s">
        <v>208</v>
      </c>
      <c r="E79" s="171">
        <v>1</v>
      </c>
      <c r="F79" s="173"/>
      <c r="G79" s="174">
        <f t="shared" si="35"/>
        <v>0</v>
      </c>
      <c r="H79" s="173"/>
      <c r="I79" s="174">
        <f t="shared" si="36"/>
        <v>0</v>
      </c>
      <c r="J79" s="173"/>
      <c r="K79" s="174">
        <f t="shared" si="37"/>
        <v>0</v>
      </c>
      <c r="L79" s="174">
        <v>21</v>
      </c>
      <c r="M79" s="174">
        <f t="shared" si="38"/>
        <v>0</v>
      </c>
      <c r="N79" s="166">
        <v>1.601E-2</v>
      </c>
      <c r="O79" s="166">
        <f t="shared" si="39"/>
        <v>1.601E-2</v>
      </c>
      <c r="P79" s="166">
        <v>0</v>
      </c>
      <c r="Q79" s="166">
        <f t="shared" si="40"/>
        <v>0</v>
      </c>
      <c r="R79" s="166"/>
      <c r="S79" s="166"/>
      <c r="T79" s="167">
        <v>1.1890000000000001</v>
      </c>
      <c r="U79" s="166">
        <f t="shared" si="41"/>
        <v>1.19</v>
      </c>
      <c r="V79" s="156"/>
      <c r="W79" s="156"/>
      <c r="X79" s="156"/>
      <c r="Y79" s="156"/>
      <c r="Z79" s="156"/>
      <c r="AA79" s="156"/>
      <c r="AB79" s="156"/>
      <c r="AC79" s="156"/>
      <c r="AD79" s="156"/>
      <c r="AE79" s="156" t="s">
        <v>133</v>
      </c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</row>
    <row r="80" spans="1:60" outlineLevel="1" x14ac:dyDescent="0.2">
      <c r="A80" s="157">
        <v>62</v>
      </c>
      <c r="B80" s="163" t="s">
        <v>259</v>
      </c>
      <c r="C80" s="196" t="s">
        <v>260</v>
      </c>
      <c r="D80" s="165" t="s">
        <v>208</v>
      </c>
      <c r="E80" s="171">
        <v>1</v>
      </c>
      <c r="F80" s="173"/>
      <c r="G80" s="174">
        <f t="shared" si="35"/>
        <v>0</v>
      </c>
      <c r="H80" s="173"/>
      <c r="I80" s="174">
        <f t="shared" si="36"/>
        <v>0</v>
      </c>
      <c r="J80" s="173"/>
      <c r="K80" s="174">
        <f t="shared" si="37"/>
        <v>0</v>
      </c>
      <c r="L80" s="174">
        <v>21</v>
      </c>
      <c r="M80" s="174">
        <f t="shared" si="38"/>
        <v>0</v>
      </c>
      <c r="N80" s="166">
        <v>5.2780000000000001E-2</v>
      </c>
      <c r="O80" s="166">
        <f t="shared" si="39"/>
        <v>5.2780000000000001E-2</v>
      </c>
      <c r="P80" s="166">
        <v>0</v>
      </c>
      <c r="Q80" s="166">
        <f t="shared" si="40"/>
        <v>0</v>
      </c>
      <c r="R80" s="166"/>
      <c r="S80" s="166"/>
      <c r="T80" s="167">
        <v>2.4620000000000002</v>
      </c>
      <c r="U80" s="166">
        <f t="shared" si="41"/>
        <v>2.46</v>
      </c>
      <c r="V80" s="156"/>
      <c r="W80" s="156"/>
      <c r="X80" s="156"/>
      <c r="Y80" s="156"/>
      <c r="Z80" s="156"/>
      <c r="AA80" s="156"/>
      <c r="AB80" s="156"/>
      <c r="AC80" s="156"/>
      <c r="AD80" s="156"/>
      <c r="AE80" s="156" t="s">
        <v>133</v>
      </c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</row>
    <row r="81" spans="1:60" ht="22.5" outlineLevel="1" x14ac:dyDescent="0.2">
      <c r="A81" s="157">
        <v>63</v>
      </c>
      <c r="B81" s="163" t="s">
        <v>261</v>
      </c>
      <c r="C81" s="196" t="s">
        <v>262</v>
      </c>
      <c r="D81" s="165" t="s">
        <v>136</v>
      </c>
      <c r="E81" s="171">
        <v>2</v>
      </c>
      <c r="F81" s="173"/>
      <c r="G81" s="174">
        <f t="shared" si="35"/>
        <v>0</v>
      </c>
      <c r="H81" s="173"/>
      <c r="I81" s="174">
        <f t="shared" si="36"/>
        <v>0</v>
      </c>
      <c r="J81" s="173"/>
      <c r="K81" s="174">
        <f t="shared" si="37"/>
        <v>0</v>
      </c>
      <c r="L81" s="174">
        <v>21</v>
      </c>
      <c r="M81" s="174">
        <f t="shared" si="38"/>
        <v>0</v>
      </c>
      <c r="N81" s="166">
        <v>1.0399999999999999E-3</v>
      </c>
      <c r="O81" s="166">
        <f t="shared" si="39"/>
        <v>2.0799999999999998E-3</v>
      </c>
      <c r="P81" s="166">
        <v>0</v>
      </c>
      <c r="Q81" s="166">
        <f t="shared" si="40"/>
        <v>0</v>
      </c>
      <c r="R81" s="166"/>
      <c r="S81" s="166"/>
      <c r="T81" s="167">
        <v>0.44500000000000001</v>
      </c>
      <c r="U81" s="166">
        <f t="shared" si="41"/>
        <v>0.89</v>
      </c>
      <c r="V81" s="156"/>
      <c r="W81" s="156"/>
      <c r="X81" s="156"/>
      <c r="Y81" s="156"/>
      <c r="Z81" s="156"/>
      <c r="AA81" s="156"/>
      <c r="AB81" s="156"/>
      <c r="AC81" s="156"/>
      <c r="AD81" s="156"/>
      <c r="AE81" s="156" t="s">
        <v>133</v>
      </c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</row>
    <row r="82" spans="1:60" outlineLevel="1" x14ac:dyDescent="0.2">
      <c r="A82" s="157">
        <v>64</v>
      </c>
      <c r="B82" s="163" t="s">
        <v>263</v>
      </c>
      <c r="C82" s="196" t="s">
        <v>264</v>
      </c>
      <c r="D82" s="165" t="s">
        <v>136</v>
      </c>
      <c r="E82" s="171">
        <v>1</v>
      </c>
      <c r="F82" s="173"/>
      <c r="G82" s="174">
        <f t="shared" si="35"/>
        <v>0</v>
      </c>
      <c r="H82" s="173"/>
      <c r="I82" s="174">
        <f t="shared" si="36"/>
        <v>0</v>
      </c>
      <c r="J82" s="173"/>
      <c r="K82" s="174">
        <f t="shared" si="37"/>
        <v>0</v>
      </c>
      <c r="L82" s="174">
        <v>21</v>
      </c>
      <c r="M82" s="174">
        <f t="shared" si="38"/>
        <v>0</v>
      </c>
      <c r="N82" s="166">
        <v>2.3000000000000001E-4</v>
      </c>
      <c r="O82" s="166">
        <f t="shared" si="39"/>
        <v>2.3000000000000001E-4</v>
      </c>
      <c r="P82" s="166">
        <v>0</v>
      </c>
      <c r="Q82" s="166">
        <f t="shared" si="40"/>
        <v>0</v>
      </c>
      <c r="R82" s="166"/>
      <c r="S82" s="166"/>
      <c r="T82" s="167">
        <v>0.25700000000000001</v>
      </c>
      <c r="U82" s="166">
        <f t="shared" si="41"/>
        <v>0.26</v>
      </c>
      <c r="V82" s="156"/>
      <c r="W82" s="156"/>
      <c r="X82" s="156"/>
      <c r="Y82" s="156"/>
      <c r="Z82" s="156"/>
      <c r="AA82" s="156"/>
      <c r="AB82" s="156"/>
      <c r="AC82" s="156"/>
      <c r="AD82" s="156"/>
      <c r="AE82" s="156" t="s">
        <v>133</v>
      </c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</row>
    <row r="83" spans="1:60" outlineLevel="1" x14ac:dyDescent="0.2">
      <c r="A83" s="157">
        <v>65</v>
      </c>
      <c r="B83" s="163" t="s">
        <v>265</v>
      </c>
      <c r="C83" s="196" t="s">
        <v>266</v>
      </c>
      <c r="D83" s="165" t="s">
        <v>136</v>
      </c>
      <c r="E83" s="171">
        <v>1</v>
      </c>
      <c r="F83" s="173"/>
      <c r="G83" s="174">
        <f t="shared" si="35"/>
        <v>0</v>
      </c>
      <c r="H83" s="173"/>
      <c r="I83" s="174">
        <f t="shared" si="36"/>
        <v>0</v>
      </c>
      <c r="J83" s="173"/>
      <c r="K83" s="174">
        <f t="shared" si="37"/>
        <v>0</v>
      </c>
      <c r="L83" s="174">
        <v>21</v>
      </c>
      <c r="M83" s="174">
        <f t="shared" si="38"/>
        <v>0</v>
      </c>
      <c r="N83" s="166">
        <v>2.7999999999999998E-4</v>
      </c>
      <c r="O83" s="166">
        <f t="shared" si="39"/>
        <v>2.7999999999999998E-4</v>
      </c>
      <c r="P83" s="166">
        <v>0</v>
      </c>
      <c r="Q83" s="166">
        <f t="shared" si="40"/>
        <v>0</v>
      </c>
      <c r="R83" s="166"/>
      <c r="S83" s="166"/>
      <c r="T83" s="167">
        <v>0.246</v>
      </c>
      <c r="U83" s="166">
        <f t="shared" si="41"/>
        <v>0.25</v>
      </c>
      <c r="V83" s="156"/>
      <c r="W83" s="156"/>
      <c r="X83" s="156"/>
      <c r="Y83" s="156"/>
      <c r="Z83" s="156"/>
      <c r="AA83" s="156"/>
      <c r="AB83" s="156"/>
      <c r="AC83" s="156"/>
      <c r="AD83" s="156"/>
      <c r="AE83" s="156" t="s">
        <v>133</v>
      </c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</row>
    <row r="84" spans="1:60" outlineLevel="1" x14ac:dyDescent="0.2">
      <c r="A84" s="157">
        <v>66</v>
      </c>
      <c r="B84" s="163" t="s">
        <v>267</v>
      </c>
      <c r="C84" s="196" t="s">
        <v>268</v>
      </c>
      <c r="D84" s="165" t="s">
        <v>136</v>
      </c>
      <c r="E84" s="171">
        <v>1</v>
      </c>
      <c r="F84" s="173"/>
      <c r="G84" s="174">
        <f t="shared" si="35"/>
        <v>0</v>
      </c>
      <c r="H84" s="173"/>
      <c r="I84" s="174">
        <f t="shared" si="36"/>
        <v>0</v>
      </c>
      <c r="J84" s="173"/>
      <c r="K84" s="174">
        <f t="shared" si="37"/>
        <v>0</v>
      </c>
      <c r="L84" s="174">
        <v>21</v>
      </c>
      <c r="M84" s="174">
        <f t="shared" si="38"/>
        <v>0</v>
      </c>
      <c r="N84" s="166">
        <v>1E-4</v>
      </c>
      <c r="O84" s="166">
        <f t="shared" si="39"/>
        <v>1E-4</v>
      </c>
      <c r="P84" s="166">
        <v>0</v>
      </c>
      <c r="Q84" s="166">
        <f t="shared" si="40"/>
        <v>0</v>
      </c>
      <c r="R84" s="166"/>
      <c r="S84" s="166"/>
      <c r="T84" s="167">
        <v>0.246</v>
      </c>
      <c r="U84" s="166">
        <f t="shared" si="41"/>
        <v>0.25</v>
      </c>
      <c r="V84" s="156"/>
      <c r="W84" s="156"/>
      <c r="X84" s="156"/>
      <c r="Y84" s="156"/>
      <c r="Z84" s="156"/>
      <c r="AA84" s="156"/>
      <c r="AB84" s="156"/>
      <c r="AC84" s="156"/>
      <c r="AD84" s="156"/>
      <c r="AE84" s="156" t="s">
        <v>133</v>
      </c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</row>
    <row r="85" spans="1:60" outlineLevel="1" x14ac:dyDescent="0.2">
      <c r="A85" s="157">
        <v>67</v>
      </c>
      <c r="B85" s="163" t="s">
        <v>269</v>
      </c>
      <c r="C85" s="196" t="s">
        <v>270</v>
      </c>
      <c r="D85" s="165" t="s">
        <v>136</v>
      </c>
      <c r="E85" s="171">
        <v>1</v>
      </c>
      <c r="F85" s="173"/>
      <c r="G85" s="174">
        <f t="shared" si="35"/>
        <v>0</v>
      </c>
      <c r="H85" s="173"/>
      <c r="I85" s="174">
        <f t="shared" si="36"/>
        <v>0</v>
      </c>
      <c r="J85" s="173"/>
      <c r="K85" s="174">
        <f t="shared" si="37"/>
        <v>0</v>
      </c>
      <c r="L85" s="174">
        <v>21</v>
      </c>
      <c r="M85" s="174">
        <f t="shared" si="38"/>
        <v>0</v>
      </c>
      <c r="N85" s="166">
        <v>1.4999999999999999E-4</v>
      </c>
      <c r="O85" s="166">
        <f t="shared" si="39"/>
        <v>1.4999999999999999E-4</v>
      </c>
      <c r="P85" s="166">
        <v>0</v>
      </c>
      <c r="Q85" s="166">
        <f t="shared" si="40"/>
        <v>0</v>
      </c>
      <c r="R85" s="166"/>
      <c r="S85" s="166"/>
      <c r="T85" s="167">
        <v>0.25</v>
      </c>
      <c r="U85" s="166">
        <f t="shared" si="41"/>
        <v>0.25</v>
      </c>
      <c r="V85" s="156"/>
      <c r="W85" s="156"/>
      <c r="X85" s="156"/>
      <c r="Y85" s="156"/>
      <c r="Z85" s="156"/>
      <c r="AA85" s="156"/>
      <c r="AB85" s="156"/>
      <c r="AC85" s="156"/>
      <c r="AD85" s="156"/>
      <c r="AE85" s="156" t="s">
        <v>133</v>
      </c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</row>
    <row r="86" spans="1:60" outlineLevel="1" x14ac:dyDescent="0.2">
      <c r="A86" s="157">
        <v>68</v>
      </c>
      <c r="B86" s="163" t="s">
        <v>271</v>
      </c>
      <c r="C86" s="196" t="s">
        <v>272</v>
      </c>
      <c r="D86" s="165" t="s">
        <v>136</v>
      </c>
      <c r="E86" s="171">
        <v>1</v>
      </c>
      <c r="F86" s="173"/>
      <c r="G86" s="174">
        <f t="shared" si="35"/>
        <v>0</v>
      </c>
      <c r="H86" s="173"/>
      <c r="I86" s="174">
        <f t="shared" si="36"/>
        <v>0</v>
      </c>
      <c r="J86" s="173"/>
      <c r="K86" s="174">
        <f t="shared" si="37"/>
        <v>0</v>
      </c>
      <c r="L86" s="174">
        <v>21</v>
      </c>
      <c r="M86" s="174">
        <f t="shared" si="38"/>
        <v>0</v>
      </c>
      <c r="N86" s="166">
        <v>8.0000000000000004E-4</v>
      </c>
      <c r="O86" s="166">
        <f t="shared" si="39"/>
        <v>8.0000000000000004E-4</v>
      </c>
      <c r="P86" s="166">
        <v>0</v>
      </c>
      <c r="Q86" s="166">
        <f t="shared" si="40"/>
        <v>0</v>
      </c>
      <c r="R86" s="166"/>
      <c r="S86" s="166"/>
      <c r="T86" s="167">
        <v>0.37</v>
      </c>
      <c r="U86" s="166">
        <f t="shared" si="41"/>
        <v>0.37</v>
      </c>
      <c r="V86" s="156"/>
      <c r="W86" s="156"/>
      <c r="X86" s="156"/>
      <c r="Y86" s="156"/>
      <c r="Z86" s="156"/>
      <c r="AA86" s="156"/>
      <c r="AB86" s="156"/>
      <c r="AC86" s="156"/>
      <c r="AD86" s="156"/>
      <c r="AE86" s="156" t="s">
        <v>133</v>
      </c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</row>
    <row r="87" spans="1:60" outlineLevel="1" x14ac:dyDescent="0.2">
      <c r="A87" s="157">
        <v>69</v>
      </c>
      <c r="B87" s="163" t="s">
        <v>273</v>
      </c>
      <c r="C87" s="196" t="s">
        <v>274</v>
      </c>
      <c r="D87" s="165" t="s">
        <v>136</v>
      </c>
      <c r="E87" s="171">
        <v>1</v>
      </c>
      <c r="F87" s="173"/>
      <c r="G87" s="174">
        <f t="shared" si="35"/>
        <v>0</v>
      </c>
      <c r="H87" s="173"/>
      <c r="I87" s="174">
        <f t="shared" si="36"/>
        <v>0</v>
      </c>
      <c r="J87" s="173"/>
      <c r="K87" s="174">
        <f t="shared" si="37"/>
        <v>0</v>
      </c>
      <c r="L87" s="174">
        <v>21</v>
      </c>
      <c r="M87" s="174">
        <f t="shared" si="38"/>
        <v>0</v>
      </c>
      <c r="N87" s="166">
        <v>5.0000000000000001E-4</v>
      </c>
      <c r="O87" s="166">
        <f t="shared" si="39"/>
        <v>5.0000000000000001E-4</v>
      </c>
      <c r="P87" s="166">
        <v>0</v>
      </c>
      <c r="Q87" s="166">
        <f t="shared" si="40"/>
        <v>0</v>
      </c>
      <c r="R87" s="166"/>
      <c r="S87" s="166"/>
      <c r="T87" s="167">
        <v>0.37</v>
      </c>
      <c r="U87" s="166">
        <f t="shared" si="41"/>
        <v>0.37</v>
      </c>
      <c r="V87" s="156"/>
      <c r="W87" s="156"/>
      <c r="X87" s="156"/>
      <c r="Y87" s="156"/>
      <c r="Z87" s="156"/>
      <c r="AA87" s="156"/>
      <c r="AB87" s="156"/>
      <c r="AC87" s="156"/>
      <c r="AD87" s="156"/>
      <c r="AE87" s="156" t="s">
        <v>133</v>
      </c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</row>
    <row r="88" spans="1:60" ht="22.5" outlineLevel="1" x14ac:dyDescent="0.2">
      <c r="A88" s="157">
        <v>70</v>
      </c>
      <c r="B88" s="163" t="s">
        <v>275</v>
      </c>
      <c r="C88" s="196" t="s">
        <v>276</v>
      </c>
      <c r="D88" s="165" t="s">
        <v>208</v>
      </c>
      <c r="E88" s="171">
        <v>1</v>
      </c>
      <c r="F88" s="173"/>
      <c r="G88" s="174">
        <f t="shared" si="35"/>
        <v>0</v>
      </c>
      <c r="H88" s="173"/>
      <c r="I88" s="174">
        <f t="shared" si="36"/>
        <v>0</v>
      </c>
      <c r="J88" s="173"/>
      <c r="K88" s="174">
        <f t="shared" si="37"/>
        <v>0</v>
      </c>
      <c r="L88" s="174">
        <v>21</v>
      </c>
      <c r="M88" s="174">
        <f t="shared" si="38"/>
        <v>0</v>
      </c>
      <c r="N88" s="166">
        <v>1.42E-3</v>
      </c>
      <c r="O88" s="166">
        <f t="shared" si="39"/>
        <v>1.42E-3</v>
      </c>
      <c r="P88" s="166">
        <v>0</v>
      </c>
      <c r="Q88" s="166">
        <f t="shared" si="40"/>
        <v>0</v>
      </c>
      <c r="R88" s="166"/>
      <c r="S88" s="166"/>
      <c r="T88" s="167">
        <v>0.58699999999999997</v>
      </c>
      <c r="U88" s="166">
        <f t="shared" si="41"/>
        <v>0.59</v>
      </c>
      <c r="V88" s="156"/>
      <c r="W88" s="156"/>
      <c r="X88" s="156"/>
      <c r="Y88" s="156"/>
      <c r="Z88" s="156"/>
      <c r="AA88" s="156"/>
      <c r="AB88" s="156"/>
      <c r="AC88" s="156"/>
      <c r="AD88" s="156"/>
      <c r="AE88" s="156" t="s">
        <v>133</v>
      </c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</row>
    <row r="89" spans="1:60" x14ac:dyDescent="0.2">
      <c r="A89" s="158" t="s">
        <v>128</v>
      </c>
      <c r="B89" s="164" t="s">
        <v>79</v>
      </c>
      <c r="C89" s="197" t="s">
        <v>80</v>
      </c>
      <c r="D89" s="168"/>
      <c r="E89" s="172"/>
      <c r="F89" s="175"/>
      <c r="G89" s="175">
        <f>SUMIF(AE90:AE95,"&lt;&gt;NOR",G90:G95)</f>
        <v>0</v>
      </c>
      <c r="H89" s="175"/>
      <c r="I89" s="175">
        <f>SUM(I90:I95)</f>
        <v>0</v>
      </c>
      <c r="J89" s="175"/>
      <c r="K89" s="175">
        <f>SUM(K90:K95)</f>
        <v>0</v>
      </c>
      <c r="L89" s="175"/>
      <c r="M89" s="175">
        <f>SUM(M90:M95)</f>
        <v>0</v>
      </c>
      <c r="N89" s="169"/>
      <c r="O89" s="169">
        <f>SUM(O90:O95)</f>
        <v>2.8740000000000002E-2</v>
      </c>
      <c r="P89" s="169"/>
      <c r="Q89" s="169">
        <f>SUM(Q90:Q95)</f>
        <v>0</v>
      </c>
      <c r="R89" s="169"/>
      <c r="S89" s="169"/>
      <c r="T89" s="170"/>
      <c r="U89" s="169">
        <f>SUM(U90:U95)</f>
        <v>10.76</v>
      </c>
      <c r="AE89" t="s">
        <v>129</v>
      </c>
    </row>
    <row r="90" spans="1:60" outlineLevel="1" x14ac:dyDescent="0.2">
      <c r="A90" s="157">
        <v>71</v>
      </c>
      <c r="B90" s="163" t="s">
        <v>277</v>
      </c>
      <c r="C90" s="196" t="s">
        <v>278</v>
      </c>
      <c r="D90" s="165" t="s">
        <v>208</v>
      </c>
      <c r="E90" s="171">
        <v>1</v>
      </c>
      <c r="F90" s="173"/>
      <c r="G90" s="174">
        <f t="shared" ref="G90:G95" si="42">ROUND(E90*F90,2)</f>
        <v>0</v>
      </c>
      <c r="H90" s="173"/>
      <c r="I90" s="174">
        <f t="shared" ref="I90:I95" si="43">ROUND(E90*H90,2)</f>
        <v>0</v>
      </c>
      <c r="J90" s="173"/>
      <c r="K90" s="174">
        <f t="shared" ref="K90:K95" si="44">ROUND(E90*J90,2)</f>
        <v>0</v>
      </c>
      <c r="L90" s="174">
        <v>21</v>
      </c>
      <c r="M90" s="174">
        <f t="shared" ref="M90:M95" si="45">G90*(1+L90/100)</f>
        <v>0</v>
      </c>
      <c r="N90" s="166">
        <v>7.3999999999999999E-4</v>
      </c>
      <c r="O90" s="166">
        <f t="shared" ref="O90:O95" si="46">ROUND(E90*N90,5)</f>
        <v>7.3999999999999999E-4</v>
      </c>
      <c r="P90" s="166">
        <v>0</v>
      </c>
      <c r="Q90" s="166">
        <f t="shared" ref="Q90:Q95" si="47">ROUND(E90*P90,5)</f>
        <v>0</v>
      </c>
      <c r="R90" s="166"/>
      <c r="S90" s="166"/>
      <c r="T90" s="167">
        <v>9.1110000000000007</v>
      </c>
      <c r="U90" s="166">
        <f t="shared" ref="U90:U95" si="48">ROUND(E90*T90,2)</f>
        <v>9.11</v>
      </c>
      <c r="V90" s="156"/>
      <c r="W90" s="156"/>
      <c r="X90" s="156"/>
      <c r="Y90" s="156"/>
      <c r="Z90" s="156"/>
      <c r="AA90" s="156"/>
      <c r="AB90" s="156"/>
      <c r="AC90" s="156"/>
      <c r="AD90" s="156"/>
      <c r="AE90" s="156" t="s">
        <v>133</v>
      </c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</row>
    <row r="91" spans="1:60" outlineLevel="1" x14ac:dyDescent="0.2">
      <c r="A91" s="157">
        <v>72</v>
      </c>
      <c r="B91" s="163" t="s">
        <v>279</v>
      </c>
      <c r="C91" s="196" t="s">
        <v>280</v>
      </c>
      <c r="D91" s="165" t="s">
        <v>136</v>
      </c>
      <c r="E91" s="171">
        <v>1</v>
      </c>
      <c r="F91" s="173"/>
      <c r="G91" s="174">
        <f t="shared" si="42"/>
        <v>0</v>
      </c>
      <c r="H91" s="173"/>
      <c r="I91" s="174">
        <f t="shared" si="43"/>
        <v>0</v>
      </c>
      <c r="J91" s="173"/>
      <c r="K91" s="174">
        <f t="shared" si="44"/>
        <v>0</v>
      </c>
      <c r="L91" s="174">
        <v>21</v>
      </c>
      <c r="M91" s="174">
        <f t="shared" si="45"/>
        <v>0</v>
      </c>
      <c r="N91" s="166">
        <v>0</v>
      </c>
      <c r="O91" s="166">
        <f t="shared" si="46"/>
        <v>0</v>
      </c>
      <c r="P91" s="166">
        <v>0</v>
      </c>
      <c r="Q91" s="166">
        <f t="shared" si="47"/>
        <v>0</v>
      </c>
      <c r="R91" s="166"/>
      <c r="S91" s="166"/>
      <c r="T91" s="167">
        <v>0.3</v>
      </c>
      <c r="U91" s="166">
        <f t="shared" si="48"/>
        <v>0.3</v>
      </c>
      <c r="V91" s="156"/>
      <c r="W91" s="156"/>
      <c r="X91" s="156"/>
      <c r="Y91" s="156"/>
      <c r="Z91" s="156"/>
      <c r="AA91" s="156"/>
      <c r="AB91" s="156"/>
      <c r="AC91" s="156"/>
      <c r="AD91" s="156"/>
      <c r="AE91" s="156" t="s">
        <v>133</v>
      </c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</row>
    <row r="92" spans="1:60" outlineLevel="1" x14ac:dyDescent="0.2">
      <c r="A92" s="157">
        <v>73</v>
      </c>
      <c r="B92" s="163" t="s">
        <v>281</v>
      </c>
      <c r="C92" s="196" t="s">
        <v>282</v>
      </c>
      <c r="D92" s="165" t="s">
        <v>136</v>
      </c>
      <c r="E92" s="171">
        <v>1</v>
      </c>
      <c r="F92" s="173"/>
      <c r="G92" s="174">
        <f t="shared" si="42"/>
        <v>0</v>
      </c>
      <c r="H92" s="173"/>
      <c r="I92" s="174">
        <f t="shared" si="43"/>
        <v>0</v>
      </c>
      <c r="J92" s="173"/>
      <c r="K92" s="174">
        <f t="shared" si="44"/>
        <v>0</v>
      </c>
      <c r="L92" s="174">
        <v>21</v>
      </c>
      <c r="M92" s="174">
        <f t="shared" si="45"/>
        <v>0</v>
      </c>
      <c r="N92" s="166">
        <v>0</v>
      </c>
      <c r="O92" s="166">
        <f t="shared" si="46"/>
        <v>0</v>
      </c>
      <c r="P92" s="166">
        <v>0</v>
      </c>
      <c r="Q92" s="166">
        <f t="shared" si="47"/>
        <v>0</v>
      </c>
      <c r="R92" s="166"/>
      <c r="S92" s="166"/>
      <c r="T92" s="167">
        <v>0.2</v>
      </c>
      <c r="U92" s="166">
        <f t="shared" si="48"/>
        <v>0.2</v>
      </c>
      <c r="V92" s="156"/>
      <c r="W92" s="156"/>
      <c r="X92" s="156"/>
      <c r="Y92" s="156"/>
      <c r="Z92" s="156"/>
      <c r="AA92" s="156"/>
      <c r="AB92" s="156"/>
      <c r="AC92" s="156"/>
      <c r="AD92" s="156"/>
      <c r="AE92" s="156" t="s">
        <v>133</v>
      </c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</row>
    <row r="93" spans="1:60" ht="22.5" outlineLevel="1" x14ac:dyDescent="0.2">
      <c r="A93" s="157">
        <v>74</v>
      </c>
      <c r="B93" s="163" t="s">
        <v>283</v>
      </c>
      <c r="C93" s="196" t="s">
        <v>284</v>
      </c>
      <c r="D93" s="165" t="s">
        <v>285</v>
      </c>
      <c r="E93" s="171">
        <v>1</v>
      </c>
      <c r="F93" s="173"/>
      <c r="G93" s="174">
        <f t="shared" si="42"/>
        <v>0</v>
      </c>
      <c r="H93" s="173"/>
      <c r="I93" s="174">
        <f t="shared" si="43"/>
        <v>0</v>
      </c>
      <c r="J93" s="173"/>
      <c r="K93" s="174">
        <f t="shared" si="44"/>
        <v>0</v>
      </c>
      <c r="L93" s="174">
        <v>21</v>
      </c>
      <c r="M93" s="174">
        <f t="shared" si="45"/>
        <v>0</v>
      </c>
      <c r="N93" s="166">
        <v>0</v>
      </c>
      <c r="O93" s="166">
        <f t="shared" si="46"/>
        <v>0</v>
      </c>
      <c r="P93" s="166">
        <v>0</v>
      </c>
      <c r="Q93" s="166">
        <f t="shared" si="47"/>
        <v>0</v>
      </c>
      <c r="R93" s="166"/>
      <c r="S93" s="166"/>
      <c r="T93" s="167">
        <v>0.85</v>
      </c>
      <c r="U93" s="166">
        <f t="shared" si="48"/>
        <v>0.85</v>
      </c>
      <c r="V93" s="156"/>
      <c r="W93" s="156"/>
      <c r="X93" s="156"/>
      <c r="Y93" s="156"/>
      <c r="Z93" s="156"/>
      <c r="AA93" s="156"/>
      <c r="AB93" s="156"/>
      <c r="AC93" s="156"/>
      <c r="AD93" s="156"/>
      <c r="AE93" s="156" t="s">
        <v>133</v>
      </c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</row>
    <row r="94" spans="1:60" outlineLevel="1" x14ac:dyDescent="0.2">
      <c r="A94" s="157">
        <v>75</v>
      </c>
      <c r="B94" s="163" t="s">
        <v>286</v>
      </c>
      <c r="C94" s="196" t="s">
        <v>287</v>
      </c>
      <c r="D94" s="165" t="s">
        <v>136</v>
      </c>
      <c r="E94" s="171">
        <v>1</v>
      </c>
      <c r="F94" s="173"/>
      <c r="G94" s="174">
        <f t="shared" si="42"/>
        <v>0</v>
      </c>
      <c r="H94" s="173"/>
      <c r="I94" s="174">
        <f t="shared" si="43"/>
        <v>0</v>
      </c>
      <c r="J94" s="173"/>
      <c r="K94" s="174">
        <f t="shared" si="44"/>
        <v>0</v>
      </c>
      <c r="L94" s="174">
        <v>21</v>
      </c>
      <c r="M94" s="174">
        <f t="shared" si="45"/>
        <v>0</v>
      </c>
      <c r="N94" s="166">
        <v>0</v>
      </c>
      <c r="O94" s="166">
        <f t="shared" si="46"/>
        <v>0</v>
      </c>
      <c r="P94" s="166">
        <v>0</v>
      </c>
      <c r="Q94" s="166">
        <f t="shared" si="47"/>
        <v>0</v>
      </c>
      <c r="R94" s="166"/>
      <c r="S94" s="166"/>
      <c r="T94" s="167">
        <v>0.3</v>
      </c>
      <c r="U94" s="166">
        <f t="shared" si="48"/>
        <v>0.3</v>
      </c>
      <c r="V94" s="156"/>
      <c r="W94" s="156"/>
      <c r="X94" s="156"/>
      <c r="Y94" s="156"/>
      <c r="Z94" s="156"/>
      <c r="AA94" s="156"/>
      <c r="AB94" s="156"/>
      <c r="AC94" s="156"/>
      <c r="AD94" s="156"/>
      <c r="AE94" s="156" t="s">
        <v>133</v>
      </c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</row>
    <row r="95" spans="1:60" outlineLevel="1" x14ac:dyDescent="0.2">
      <c r="A95" s="157">
        <v>76</v>
      </c>
      <c r="B95" s="163" t="s">
        <v>288</v>
      </c>
      <c r="C95" s="196" t="s">
        <v>289</v>
      </c>
      <c r="D95" s="165" t="s">
        <v>136</v>
      </c>
      <c r="E95" s="171">
        <v>1</v>
      </c>
      <c r="F95" s="173"/>
      <c r="G95" s="174">
        <f t="shared" si="42"/>
        <v>0</v>
      </c>
      <c r="H95" s="173"/>
      <c r="I95" s="174">
        <f t="shared" si="43"/>
        <v>0</v>
      </c>
      <c r="J95" s="173"/>
      <c r="K95" s="174">
        <f t="shared" si="44"/>
        <v>0</v>
      </c>
      <c r="L95" s="174">
        <v>21</v>
      </c>
      <c r="M95" s="174">
        <f t="shared" si="45"/>
        <v>0</v>
      </c>
      <c r="N95" s="166">
        <v>2.8000000000000001E-2</v>
      </c>
      <c r="O95" s="166">
        <f t="shared" si="46"/>
        <v>2.8000000000000001E-2</v>
      </c>
      <c r="P95" s="166">
        <v>0</v>
      </c>
      <c r="Q95" s="166">
        <f t="shared" si="47"/>
        <v>0</v>
      </c>
      <c r="R95" s="166"/>
      <c r="S95" s="166"/>
      <c r="T95" s="167">
        <v>0</v>
      </c>
      <c r="U95" s="166">
        <f t="shared" si="48"/>
        <v>0</v>
      </c>
      <c r="V95" s="156"/>
      <c r="W95" s="156"/>
      <c r="X95" s="156"/>
      <c r="Y95" s="156"/>
      <c r="Z95" s="156"/>
      <c r="AA95" s="156"/>
      <c r="AB95" s="156"/>
      <c r="AC95" s="156"/>
      <c r="AD95" s="156"/>
      <c r="AE95" s="156" t="s">
        <v>290</v>
      </c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</row>
    <row r="96" spans="1:60" x14ac:dyDescent="0.2">
      <c r="A96" s="158" t="s">
        <v>128</v>
      </c>
      <c r="B96" s="164" t="s">
        <v>81</v>
      </c>
      <c r="C96" s="197" t="s">
        <v>82</v>
      </c>
      <c r="D96" s="168"/>
      <c r="E96" s="172"/>
      <c r="F96" s="175"/>
      <c r="G96" s="175">
        <f>SUMIF(AE97:AE101,"&lt;&gt;NOR",G97:G101)</f>
        <v>0</v>
      </c>
      <c r="H96" s="175"/>
      <c r="I96" s="175">
        <f>SUM(I97:I101)</f>
        <v>0</v>
      </c>
      <c r="J96" s="175"/>
      <c r="K96" s="175">
        <f>SUM(K97:K101)</f>
        <v>0</v>
      </c>
      <c r="L96" s="175"/>
      <c r="M96" s="175">
        <f>SUM(M97:M101)</f>
        <v>0</v>
      </c>
      <c r="N96" s="169"/>
      <c r="O96" s="169">
        <f>SUM(O97:O101)</f>
        <v>4.1689999999999998E-2</v>
      </c>
      <c r="P96" s="169"/>
      <c r="Q96" s="169">
        <f>SUM(Q97:Q101)</f>
        <v>0</v>
      </c>
      <c r="R96" s="169"/>
      <c r="S96" s="169"/>
      <c r="T96" s="170"/>
      <c r="U96" s="169">
        <f>SUM(U97:U101)</f>
        <v>22.2</v>
      </c>
      <c r="AE96" t="s">
        <v>129</v>
      </c>
    </row>
    <row r="97" spans="1:60" outlineLevel="1" x14ac:dyDescent="0.2">
      <c r="A97" s="157">
        <v>77</v>
      </c>
      <c r="B97" s="163" t="s">
        <v>291</v>
      </c>
      <c r="C97" s="196" t="s">
        <v>292</v>
      </c>
      <c r="D97" s="165" t="s">
        <v>160</v>
      </c>
      <c r="E97" s="171">
        <v>63.8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21</v>
      </c>
      <c r="M97" s="174">
        <f>G97*(1+L97/100)</f>
        <v>0</v>
      </c>
      <c r="N97" s="166">
        <v>6.4999999999999997E-4</v>
      </c>
      <c r="O97" s="166">
        <f>ROUND(E97*N97,5)</f>
        <v>4.147E-2</v>
      </c>
      <c r="P97" s="166">
        <v>0</v>
      </c>
      <c r="Q97" s="166">
        <f>ROUND(E97*P97,5)</f>
        <v>0</v>
      </c>
      <c r="R97" s="166"/>
      <c r="S97" s="166"/>
      <c r="T97" s="167">
        <v>0.2848</v>
      </c>
      <c r="U97" s="166">
        <f>ROUND(E97*T97,2)</f>
        <v>18.170000000000002</v>
      </c>
      <c r="V97" s="156"/>
      <c r="W97" s="156"/>
      <c r="X97" s="156"/>
      <c r="Y97" s="156"/>
      <c r="Z97" s="156"/>
      <c r="AA97" s="156"/>
      <c r="AB97" s="156"/>
      <c r="AC97" s="156"/>
      <c r="AD97" s="156"/>
      <c r="AE97" s="156" t="s">
        <v>133</v>
      </c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</row>
    <row r="98" spans="1:60" outlineLevel="1" x14ac:dyDescent="0.2">
      <c r="A98" s="157">
        <v>78</v>
      </c>
      <c r="B98" s="163" t="s">
        <v>293</v>
      </c>
      <c r="C98" s="196" t="s">
        <v>294</v>
      </c>
      <c r="D98" s="165" t="s">
        <v>136</v>
      </c>
      <c r="E98" s="171">
        <v>22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66">
        <v>1.0000000000000001E-5</v>
      </c>
      <c r="O98" s="166">
        <f>ROUND(E98*N98,5)</f>
        <v>2.2000000000000001E-4</v>
      </c>
      <c r="P98" s="166">
        <v>0</v>
      </c>
      <c r="Q98" s="166">
        <f>ROUND(E98*P98,5)</f>
        <v>0</v>
      </c>
      <c r="R98" s="166"/>
      <c r="S98" s="166"/>
      <c r="T98" s="167">
        <v>7.3999999999999996E-2</v>
      </c>
      <c r="U98" s="166">
        <f>ROUND(E98*T98,2)</f>
        <v>1.63</v>
      </c>
      <c r="V98" s="156"/>
      <c r="W98" s="156"/>
      <c r="X98" s="156"/>
      <c r="Y98" s="156"/>
      <c r="Z98" s="156"/>
      <c r="AA98" s="156"/>
      <c r="AB98" s="156"/>
      <c r="AC98" s="156"/>
      <c r="AD98" s="156"/>
      <c r="AE98" s="156" t="s">
        <v>133</v>
      </c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</row>
    <row r="99" spans="1:60" outlineLevel="1" x14ac:dyDescent="0.2">
      <c r="A99" s="157">
        <v>79</v>
      </c>
      <c r="B99" s="163" t="s">
        <v>295</v>
      </c>
      <c r="C99" s="196" t="s">
        <v>296</v>
      </c>
      <c r="D99" s="165" t="s">
        <v>136</v>
      </c>
      <c r="E99" s="171">
        <v>22</v>
      </c>
      <c r="F99" s="173"/>
      <c r="G99" s="174">
        <f>ROUND(E99*F99,2)</f>
        <v>0</v>
      </c>
      <c r="H99" s="173"/>
      <c r="I99" s="174">
        <f>ROUND(E99*H99,2)</f>
        <v>0</v>
      </c>
      <c r="J99" s="173"/>
      <c r="K99" s="174">
        <f>ROUND(E99*J99,2)</f>
        <v>0</v>
      </c>
      <c r="L99" s="174">
        <v>21</v>
      </c>
      <c r="M99" s="174">
        <f>G99*(1+L99/100)</f>
        <v>0</v>
      </c>
      <c r="N99" s="166">
        <v>0</v>
      </c>
      <c r="O99" s="166">
        <f>ROUND(E99*N99,5)</f>
        <v>0</v>
      </c>
      <c r="P99" s="166">
        <v>0</v>
      </c>
      <c r="Q99" s="166">
        <f>ROUND(E99*P99,5)</f>
        <v>0</v>
      </c>
      <c r="R99" s="166"/>
      <c r="S99" s="166"/>
      <c r="T99" s="167">
        <v>0.05</v>
      </c>
      <c r="U99" s="166">
        <f>ROUND(E99*T99,2)</f>
        <v>1.1000000000000001</v>
      </c>
      <c r="V99" s="156"/>
      <c r="W99" s="156"/>
      <c r="X99" s="156"/>
      <c r="Y99" s="156"/>
      <c r="Z99" s="156"/>
      <c r="AA99" s="156"/>
      <c r="AB99" s="156"/>
      <c r="AC99" s="156"/>
      <c r="AD99" s="156"/>
      <c r="AE99" s="156" t="s">
        <v>133</v>
      </c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</row>
    <row r="100" spans="1:60" outlineLevel="1" x14ac:dyDescent="0.2">
      <c r="A100" s="157">
        <v>80</v>
      </c>
      <c r="B100" s="163" t="s">
        <v>297</v>
      </c>
      <c r="C100" s="196" t="s">
        <v>298</v>
      </c>
      <c r="D100" s="165" t="s">
        <v>160</v>
      </c>
      <c r="E100" s="171">
        <v>63.8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66">
        <v>0</v>
      </c>
      <c r="O100" s="166">
        <f>ROUND(E100*N100,5)</f>
        <v>0</v>
      </c>
      <c r="P100" s="166">
        <v>0</v>
      </c>
      <c r="Q100" s="166">
        <f>ROUND(E100*P100,5)</f>
        <v>0</v>
      </c>
      <c r="R100" s="166"/>
      <c r="S100" s="166"/>
      <c r="T100" s="167">
        <v>1.7999999999999999E-2</v>
      </c>
      <c r="U100" s="166">
        <f>ROUND(E100*T100,2)</f>
        <v>1.1499999999999999</v>
      </c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 t="s">
        <v>133</v>
      </c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</row>
    <row r="101" spans="1:60" outlineLevel="1" x14ac:dyDescent="0.2">
      <c r="A101" s="157">
        <v>81</v>
      </c>
      <c r="B101" s="163" t="s">
        <v>299</v>
      </c>
      <c r="C101" s="196" t="s">
        <v>300</v>
      </c>
      <c r="D101" s="165" t="s">
        <v>173</v>
      </c>
      <c r="E101" s="171">
        <v>4.1000000000000002E-2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66">
        <v>0</v>
      </c>
      <c r="O101" s="166">
        <f>ROUND(E101*N101,5)</f>
        <v>0</v>
      </c>
      <c r="P101" s="166">
        <v>0</v>
      </c>
      <c r="Q101" s="166">
        <f>ROUND(E101*P101,5)</f>
        <v>0</v>
      </c>
      <c r="R101" s="166"/>
      <c r="S101" s="166"/>
      <c r="T101" s="167">
        <v>3.5630000000000002</v>
      </c>
      <c r="U101" s="166">
        <f>ROUND(E101*T101,2)</f>
        <v>0.15</v>
      </c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 t="s">
        <v>133</v>
      </c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</row>
    <row r="102" spans="1:60" x14ac:dyDescent="0.2">
      <c r="A102" s="158" t="s">
        <v>128</v>
      </c>
      <c r="B102" s="164" t="s">
        <v>83</v>
      </c>
      <c r="C102" s="197" t="s">
        <v>84</v>
      </c>
      <c r="D102" s="168"/>
      <c r="E102" s="172"/>
      <c r="F102" s="175"/>
      <c r="G102" s="175">
        <f>SUMIF(AE103:AE107,"&lt;&gt;NOR",G103:G107)</f>
        <v>0</v>
      </c>
      <c r="H102" s="175"/>
      <c r="I102" s="175">
        <f>SUM(I103:I107)</f>
        <v>0</v>
      </c>
      <c r="J102" s="175"/>
      <c r="K102" s="175">
        <f>SUM(K103:K107)</f>
        <v>0</v>
      </c>
      <c r="L102" s="175"/>
      <c r="M102" s="175">
        <f>SUM(M103:M107)</f>
        <v>0</v>
      </c>
      <c r="N102" s="169"/>
      <c r="O102" s="169">
        <f>SUM(O103:O107)</f>
        <v>1.5900000000000001E-3</v>
      </c>
      <c r="P102" s="169"/>
      <c r="Q102" s="169">
        <f>SUM(Q103:Q107)</f>
        <v>0</v>
      </c>
      <c r="R102" s="169"/>
      <c r="S102" s="169"/>
      <c r="T102" s="170"/>
      <c r="U102" s="169">
        <f>SUM(U103:U107)</f>
        <v>1.55</v>
      </c>
      <c r="AE102" t="s">
        <v>129</v>
      </c>
    </row>
    <row r="103" spans="1:60" outlineLevel="1" x14ac:dyDescent="0.2">
      <c r="A103" s="157">
        <v>82</v>
      </c>
      <c r="B103" s="163" t="s">
        <v>301</v>
      </c>
      <c r="C103" s="196" t="s">
        <v>302</v>
      </c>
      <c r="D103" s="165" t="s">
        <v>136</v>
      </c>
      <c r="E103" s="171">
        <v>2</v>
      </c>
      <c r="F103" s="173"/>
      <c r="G103" s="174">
        <f>ROUND(E103*F103,2)</f>
        <v>0</v>
      </c>
      <c r="H103" s="173"/>
      <c r="I103" s="174">
        <f>ROUND(E103*H103,2)</f>
        <v>0</v>
      </c>
      <c r="J103" s="173"/>
      <c r="K103" s="174">
        <f>ROUND(E103*J103,2)</f>
        <v>0</v>
      </c>
      <c r="L103" s="174">
        <v>21</v>
      </c>
      <c r="M103" s="174">
        <f>G103*(1+L103/100)</f>
        <v>0</v>
      </c>
      <c r="N103" s="166">
        <v>1.3999999999999999E-4</v>
      </c>
      <c r="O103" s="166">
        <f>ROUND(E103*N103,5)</f>
        <v>2.7999999999999998E-4</v>
      </c>
      <c r="P103" s="166">
        <v>0</v>
      </c>
      <c r="Q103" s="166">
        <f>ROUND(E103*P103,5)</f>
        <v>0</v>
      </c>
      <c r="R103" s="166"/>
      <c r="S103" s="166"/>
      <c r="T103" s="167">
        <v>0.16500000000000001</v>
      </c>
      <c r="U103" s="166">
        <f>ROUND(E103*T103,2)</f>
        <v>0.33</v>
      </c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 t="s">
        <v>133</v>
      </c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</row>
    <row r="104" spans="1:60" outlineLevel="1" x14ac:dyDescent="0.2">
      <c r="A104" s="157">
        <v>83</v>
      </c>
      <c r="B104" s="163" t="s">
        <v>303</v>
      </c>
      <c r="C104" s="196" t="s">
        <v>304</v>
      </c>
      <c r="D104" s="165" t="s">
        <v>136</v>
      </c>
      <c r="E104" s="171">
        <v>6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66">
        <v>0</v>
      </c>
      <c r="O104" s="166">
        <f>ROUND(E104*N104,5)</f>
        <v>0</v>
      </c>
      <c r="P104" s="166">
        <v>0</v>
      </c>
      <c r="Q104" s="166">
        <f>ROUND(E104*P104,5)</f>
        <v>0</v>
      </c>
      <c r="R104" s="166"/>
      <c r="S104" s="166"/>
      <c r="T104" s="167">
        <v>0.17499999999999999</v>
      </c>
      <c r="U104" s="166">
        <f>ROUND(E104*T104,2)</f>
        <v>1.05</v>
      </c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 t="s">
        <v>133</v>
      </c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</row>
    <row r="105" spans="1:60" outlineLevel="1" x14ac:dyDescent="0.2">
      <c r="A105" s="157">
        <v>84</v>
      </c>
      <c r="B105" s="163" t="s">
        <v>305</v>
      </c>
      <c r="C105" s="196" t="s">
        <v>306</v>
      </c>
      <c r="D105" s="165" t="s">
        <v>136</v>
      </c>
      <c r="E105" s="171">
        <v>6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66">
        <v>2.0000000000000001E-4</v>
      </c>
      <c r="O105" s="166">
        <f>ROUND(E105*N105,5)</f>
        <v>1.1999999999999999E-3</v>
      </c>
      <c r="P105" s="166">
        <v>0</v>
      </c>
      <c r="Q105" s="166">
        <f>ROUND(E105*P105,5)</f>
        <v>0</v>
      </c>
      <c r="R105" s="166"/>
      <c r="S105" s="166"/>
      <c r="T105" s="167">
        <v>0</v>
      </c>
      <c r="U105" s="166">
        <f>ROUND(E105*T105,2)</f>
        <v>0</v>
      </c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 t="s">
        <v>290</v>
      </c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</row>
    <row r="106" spans="1:60" outlineLevel="1" x14ac:dyDescent="0.2">
      <c r="A106" s="157">
        <v>85</v>
      </c>
      <c r="B106" s="163" t="s">
        <v>307</v>
      </c>
      <c r="C106" s="196" t="s">
        <v>308</v>
      </c>
      <c r="D106" s="165" t="s">
        <v>136</v>
      </c>
      <c r="E106" s="171">
        <v>1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66">
        <v>1.1E-4</v>
      </c>
      <c r="O106" s="166">
        <f>ROUND(E106*N106,5)</f>
        <v>1.1E-4</v>
      </c>
      <c r="P106" s="166">
        <v>0</v>
      </c>
      <c r="Q106" s="166">
        <f>ROUND(E106*P106,5)</f>
        <v>0</v>
      </c>
      <c r="R106" s="166"/>
      <c r="S106" s="166"/>
      <c r="T106" s="167">
        <v>0.16500000000000001</v>
      </c>
      <c r="U106" s="166">
        <f>ROUND(E106*T106,2)</f>
        <v>0.17</v>
      </c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 t="s">
        <v>133</v>
      </c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</row>
    <row r="107" spans="1:60" outlineLevel="1" x14ac:dyDescent="0.2">
      <c r="A107" s="157">
        <v>86</v>
      </c>
      <c r="B107" s="163" t="s">
        <v>309</v>
      </c>
      <c r="C107" s="196" t="s">
        <v>310</v>
      </c>
      <c r="D107" s="165" t="s">
        <v>173</v>
      </c>
      <c r="E107" s="171">
        <v>1.5E-3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66">
        <v>0</v>
      </c>
      <c r="O107" s="166">
        <f>ROUND(E107*N107,5)</f>
        <v>0</v>
      </c>
      <c r="P107" s="166">
        <v>0</v>
      </c>
      <c r="Q107" s="166">
        <f>ROUND(E107*P107,5)</f>
        <v>0</v>
      </c>
      <c r="R107" s="166"/>
      <c r="S107" s="166"/>
      <c r="T107" s="167">
        <v>2.5750000000000002</v>
      </c>
      <c r="U107" s="166">
        <f>ROUND(E107*T107,2)</f>
        <v>0</v>
      </c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 t="s">
        <v>133</v>
      </c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</row>
    <row r="108" spans="1:60" x14ac:dyDescent="0.2">
      <c r="A108" s="158" t="s">
        <v>128</v>
      </c>
      <c r="B108" s="164" t="s">
        <v>85</v>
      </c>
      <c r="C108" s="197" t="s">
        <v>86</v>
      </c>
      <c r="D108" s="168"/>
      <c r="E108" s="172"/>
      <c r="F108" s="175"/>
      <c r="G108" s="175">
        <f>SUMIF(AE109:AE112,"&lt;&gt;NOR",G109:G112)</f>
        <v>0</v>
      </c>
      <c r="H108" s="175"/>
      <c r="I108" s="175">
        <f>SUM(I109:I112)</f>
        <v>0</v>
      </c>
      <c r="J108" s="175"/>
      <c r="K108" s="175">
        <f>SUM(K109:K112)</f>
        <v>0</v>
      </c>
      <c r="L108" s="175"/>
      <c r="M108" s="175">
        <f>SUM(M109:M112)</f>
        <v>0</v>
      </c>
      <c r="N108" s="169"/>
      <c r="O108" s="169">
        <f>SUM(O109:O112)</f>
        <v>0.18311000000000002</v>
      </c>
      <c r="P108" s="169"/>
      <c r="Q108" s="169">
        <f>SUM(Q109:Q112)</f>
        <v>0</v>
      </c>
      <c r="R108" s="169"/>
      <c r="S108" s="169"/>
      <c r="T108" s="170"/>
      <c r="U108" s="169">
        <f>SUM(U109:U112)</f>
        <v>11.41</v>
      </c>
      <c r="AE108" t="s">
        <v>129</v>
      </c>
    </row>
    <row r="109" spans="1:60" outlineLevel="1" x14ac:dyDescent="0.2">
      <c r="A109" s="157">
        <v>87</v>
      </c>
      <c r="B109" s="163" t="s">
        <v>311</v>
      </c>
      <c r="C109" s="196" t="s">
        <v>312</v>
      </c>
      <c r="D109" s="165" t="s">
        <v>136</v>
      </c>
      <c r="E109" s="171">
        <v>5</v>
      </c>
      <c r="F109" s="173"/>
      <c r="G109" s="174">
        <f>ROUND(E109*F109,2)</f>
        <v>0</v>
      </c>
      <c r="H109" s="173"/>
      <c r="I109" s="174">
        <f>ROUND(E109*H109,2)</f>
        <v>0</v>
      </c>
      <c r="J109" s="173"/>
      <c r="K109" s="174">
        <f>ROUND(E109*J109,2)</f>
        <v>0</v>
      </c>
      <c r="L109" s="174">
        <v>21</v>
      </c>
      <c r="M109" s="174">
        <f>G109*(1+L109/100)</f>
        <v>0</v>
      </c>
      <c r="N109" s="166">
        <v>3.0329999999999999E-2</v>
      </c>
      <c r="O109" s="166">
        <f>ROUND(E109*N109,5)</f>
        <v>0.15165000000000001</v>
      </c>
      <c r="P109" s="166">
        <v>0</v>
      </c>
      <c r="Q109" s="166">
        <f>ROUND(E109*P109,5)</f>
        <v>0</v>
      </c>
      <c r="R109" s="166"/>
      <c r="S109" s="166"/>
      <c r="T109" s="167">
        <v>0.95299999999999996</v>
      </c>
      <c r="U109" s="166">
        <f>ROUND(E109*T109,2)</f>
        <v>4.7699999999999996</v>
      </c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 t="s">
        <v>133</v>
      </c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</row>
    <row r="110" spans="1:60" outlineLevel="1" x14ac:dyDescent="0.2">
      <c r="A110" s="157">
        <v>88</v>
      </c>
      <c r="B110" s="163" t="s">
        <v>313</v>
      </c>
      <c r="C110" s="196" t="s">
        <v>314</v>
      </c>
      <c r="D110" s="165" t="s">
        <v>136</v>
      </c>
      <c r="E110" s="171">
        <v>1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21</v>
      </c>
      <c r="M110" s="174">
        <f>G110*(1+L110/100)</f>
        <v>0</v>
      </c>
      <c r="N110" s="166">
        <v>2.426E-2</v>
      </c>
      <c r="O110" s="166">
        <f>ROUND(E110*N110,5)</f>
        <v>2.426E-2</v>
      </c>
      <c r="P110" s="166">
        <v>0</v>
      </c>
      <c r="Q110" s="166">
        <f>ROUND(E110*P110,5)</f>
        <v>0</v>
      </c>
      <c r="R110" s="166"/>
      <c r="S110" s="166"/>
      <c r="T110" s="167">
        <v>0.94499999999999995</v>
      </c>
      <c r="U110" s="166">
        <f>ROUND(E110*T110,2)</f>
        <v>0.95</v>
      </c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 t="s">
        <v>133</v>
      </c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</row>
    <row r="111" spans="1:60" outlineLevel="1" x14ac:dyDescent="0.2">
      <c r="A111" s="157">
        <v>89</v>
      </c>
      <c r="B111" s="163" t="s">
        <v>315</v>
      </c>
      <c r="C111" s="196" t="s">
        <v>316</v>
      </c>
      <c r="D111" s="165" t="s">
        <v>173</v>
      </c>
      <c r="E111" s="171">
        <v>0.183</v>
      </c>
      <c r="F111" s="173"/>
      <c r="G111" s="174">
        <f>ROUND(E111*F111,2)</f>
        <v>0</v>
      </c>
      <c r="H111" s="173"/>
      <c r="I111" s="174">
        <f>ROUND(E111*H111,2)</f>
        <v>0</v>
      </c>
      <c r="J111" s="173"/>
      <c r="K111" s="174">
        <f>ROUND(E111*J111,2)</f>
        <v>0</v>
      </c>
      <c r="L111" s="174">
        <v>21</v>
      </c>
      <c r="M111" s="174">
        <f>G111*(1+L111/100)</f>
        <v>0</v>
      </c>
      <c r="N111" s="166">
        <v>0</v>
      </c>
      <c r="O111" s="166">
        <f>ROUND(E111*N111,5)</f>
        <v>0</v>
      </c>
      <c r="P111" s="166">
        <v>0</v>
      </c>
      <c r="Q111" s="166">
        <f>ROUND(E111*P111,5)</f>
        <v>0</v>
      </c>
      <c r="R111" s="166"/>
      <c r="S111" s="166"/>
      <c r="T111" s="167">
        <v>2.71</v>
      </c>
      <c r="U111" s="166">
        <f>ROUND(E111*T111,2)</f>
        <v>0.5</v>
      </c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 t="s">
        <v>133</v>
      </c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</row>
    <row r="112" spans="1:60" outlineLevel="1" x14ac:dyDescent="0.2">
      <c r="A112" s="157">
        <v>90</v>
      </c>
      <c r="B112" s="163" t="s">
        <v>317</v>
      </c>
      <c r="C112" s="196" t="s">
        <v>318</v>
      </c>
      <c r="D112" s="165" t="s">
        <v>208</v>
      </c>
      <c r="E112" s="171">
        <v>6</v>
      </c>
      <c r="F112" s="173"/>
      <c r="G112" s="174">
        <f>ROUND(E112*F112,2)</f>
        <v>0</v>
      </c>
      <c r="H112" s="173"/>
      <c r="I112" s="174">
        <f>ROUND(E112*H112,2)</f>
        <v>0</v>
      </c>
      <c r="J112" s="173"/>
      <c r="K112" s="174">
        <f>ROUND(E112*J112,2)</f>
        <v>0</v>
      </c>
      <c r="L112" s="174">
        <v>21</v>
      </c>
      <c r="M112" s="174">
        <f>G112*(1+L112/100)</f>
        <v>0</v>
      </c>
      <c r="N112" s="166">
        <v>1.1999999999999999E-3</v>
      </c>
      <c r="O112" s="166">
        <f>ROUND(E112*N112,5)</f>
        <v>7.1999999999999998E-3</v>
      </c>
      <c r="P112" s="166">
        <v>0</v>
      </c>
      <c r="Q112" s="166">
        <f>ROUND(E112*P112,5)</f>
        <v>0</v>
      </c>
      <c r="R112" s="166"/>
      <c r="S112" s="166"/>
      <c r="T112" s="167">
        <v>0.86499999999999999</v>
      </c>
      <c r="U112" s="166">
        <f>ROUND(E112*T112,2)</f>
        <v>5.19</v>
      </c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 t="s">
        <v>133</v>
      </c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</row>
    <row r="113" spans="1:60" x14ac:dyDescent="0.2">
      <c r="A113" s="158" t="s">
        <v>128</v>
      </c>
      <c r="B113" s="164" t="s">
        <v>87</v>
      </c>
      <c r="C113" s="197" t="s">
        <v>88</v>
      </c>
      <c r="D113" s="168"/>
      <c r="E113" s="172"/>
      <c r="F113" s="175"/>
      <c r="G113" s="175">
        <f>SUMIF(AE114:AE114,"&lt;&gt;NOR",G114:G114)</f>
        <v>0</v>
      </c>
      <c r="H113" s="175"/>
      <c r="I113" s="175">
        <f>SUM(I114:I114)</f>
        <v>0</v>
      </c>
      <c r="J113" s="175"/>
      <c r="K113" s="175">
        <f>SUM(K114:K114)</f>
        <v>0</v>
      </c>
      <c r="L113" s="175"/>
      <c r="M113" s="175">
        <f>SUM(M114:M114)</f>
        <v>0</v>
      </c>
      <c r="N113" s="169"/>
      <c r="O113" s="169">
        <f>SUM(O114:O114)</f>
        <v>0.75012000000000001</v>
      </c>
      <c r="P113" s="169"/>
      <c r="Q113" s="169">
        <f>SUM(Q114:Q114)</f>
        <v>0</v>
      </c>
      <c r="R113" s="169"/>
      <c r="S113" s="169"/>
      <c r="T113" s="170"/>
      <c r="U113" s="169">
        <f>SUM(U114:U114)</f>
        <v>13.66</v>
      </c>
      <c r="AE113" t="s">
        <v>129</v>
      </c>
    </row>
    <row r="114" spans="1:60" ht="22.5" outlineLevel="1" x14ac:dyDescent="0.2">
      <c r="A114" s="157">
        <v>91</v>
      </c>
      <c r="B114" s="163" t="s">
        <v>319</v>
      </c>
      <c r="C114" s="196" t="s">
        <v>320</v>
      </c>
      <c r="D114" s="165" t="s">
        <v>141</v>
      </c>
      <c r="E114" s="171">
        <v>57.88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66">
        <v>1.2959999999999999E-2</v>
      </c>
      <c r="O114" s="166">
        <f>ROUND(E114*N114,5)</f>
        <v>0.75012000000000001</v>
      </c>
      <c r="P114" s="166">
        <v>0</v>
      </c>
      <c r="Q114" s="166">
        <f>ROUND(E114*P114,5)</f>
        <v>0</v>
      </c>
      <c r="R114" s="166"/>
      <c r="S114" s="166"/>
      <c r="T114" s="167">
        <v>0.23599999999999999</v>
      </c>
      <c r="U114" s="166">
        <f>ROUND(E114*T114,2)</f>
        <v>13.66</v>
      </c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 t="s">
        <v>133</v>
      </c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</row>
    <row r="115" spans="1:60" x14ac:dyDescent="0.2">
      <c r="A115" s="158" t="s">
        <v>128</v>
      </c>
      <c r="B115" s="164" t="s">
        <v>89</v>
      </c>
      <c r="C115" s="197" t="s">
        <v>90</v>
      </c>
      <c r="D115" s="168"/>
      <c r="E115" s="172"/>
      <c r="F115" s="175"/>
      <c r="G115" s="175">
        <f>SUMIF(AE116:AE120,"&lt;&gt;NOR",G116:G120)</f>
        <v>0</v>
      </c>
      <c r="H115" s="175"/>
      <c r="I115" s="175">
        <f>SUM(I116:I120)</f>
        <v>0</v>
      </c>
      <c r="J115" s="175"/>
      <c r="K115" s="175">
        <f>SUM(K116:K120)</f>
        <v>0</v>
      </c>
      <c r="L115" s="175"/>
      <c r="M115" s="175">
        <f>SUM(M116:M120)</f>
        <v>0</v>
      </c>
      <c r="N115" s="169"/>
      <c r="O115" s="169">
        <f>SUM(O116:O120)</f>
        <v>0.18575999999999998</v>
      </c>
      <c r="P115" s="169"/>
      <c r="Q115" s="169">
        <f>SUM(Q116:Q120)</f>
        <v>0</v>
      </c>
      <c r="R115" s="169"/>
      <c r="S115" s="169"/>
      <c r="T115" s="170"/>
      <c r="U115" s="169">
        <f>SUM(U116:U120)</f>
        <v>2.5300000000000002</v>
      </c>
      <c r="AE115" t="s">
        <v>129</v>
      </c>
    </row>
    <row r="116" spans="1:60" outlineLevel="1" x14ac:dyDescent="0.2">
      <c r="A116" s="157">
        <v>92</v>
      </c>
      <c r="B116" s="163" t="s">
        <v>321</v>
      </c>
      <c r="C116" s="196" t="s">
        <v>322</v>
      </c>
      <c r="D116" s="165" t="s">
        <v>136</v>
      </c>
      <c r="E116" s="171">
        <v>8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66">
        <v>1.0000000000000001E-5</v>
      </c>
      <c r="O116" s="166">
        <f>ROUND(E116*N116,5)</f>
        <v>8.0000000000000007E-5</v>
      </c>
      <c r="P116" s="166">
        <v>0</v>
      </c>
      <c r="Q116" s="166">
        <f>ROUND(E116*P116,5)</f>
        <v>0</v>
      </c>
      <c r="R116" s="166"/>
      <c r="S116" s="166"/>
      <c r="T116" s="167">
        <v>0.26</v>
      </c>
      <c r="U116" s="166">
        <f>ROUND(E116*T116,2)</f>
        <v>2.08</v>
      </c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 t="s">
        <v>133</v>
      </c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</row>
    <row r="117" spans="1:60" outlineLevel="1" x14ac:dyDescent="0.2">
      <c r="A117" s="157">
        <v>93</v>
      </c>
      <c r="B117" s="163" t="s">
        <v>323</v>
      </c>
      <c r="C117" s="196" t="s">
        <v>324</v>
      </c>
      <c r="D117" s="165" t="s">
        <v>136</v>
      </c>
      <c r="E117" s="171">
        <v>8</v>
      </c>
      <c r="F117" s="173"/>
      <c r="G117" s="174">
        <f>ROUND(E117*F117,2)</f>
        <v>0</v>
      </c>
      <c r="H117" s="173"/>
      <c r="I117" s="174">
        <f>ROUND(E117*H117,2)</f>
        <v>0</v>
      </c>
      <c r="J117" s="173"/>
      <c r="K117" s="174">
        <f>ROUND(E117*J117,2)</f>
        <v>0</v>
      </c>
      <c r="L117" s="174">
        <v>21</v>
      </c>
      <c r="M117" s="174">
        <f>G117*(1+L117/100)</f>
        <v>0</v>
      </c>
      <c r="N117" s="166">
        <v>7.5000000000000002E-4</v>
      </c>
      <c r="O117" s="166">
        <f>ROUND(E117*N117,5)</f>
        <v>6.0000000000000001E-3</v>
      </c>
      <c r="P117" s="166">
        <v>0</v>
      </c>
      <c r="Q117" s="166">
        <f>ROUND(E117*P117,5)</f>
        <v>0</v>
      </c>
      <c r="R117" s="166"/>
      <c r="S117" s="166"/>
      <c r="T117" s="167">
        <v>0</v>
      </c>
      <c r="U117" s="166">
        <f>ROUND(E117*T117,2)</f>
        <v>0</v>
      </c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 t="s">
        <v>290</v>
      </c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</row>
    <row r="118" spans="1:60" outlineLevel="1" x14ac:dyDescent="0.2">
      <c r="A118" s="157">
        <v>94</v>
      </c>
      <c r="B118" s="163" t="s">
        <v>325</v>
      </c>
      <c r="C118" s="196" t="s">
        <v>326</v>
      </c>
      <c r="D118" s="165" t="s">
        <v>136</v>
      </c>
      <c r="E118" s="171">
        <v>8</v>
      </c>
      <c r="F118" s="173"/>
      <c r="G118" s="174">
        <f>ROUND(E118*F118,2)</f>
        <v>0</v>
      </c>
      <c r="H118" s="173"/>
      <c r="I118" s="174">
        <f>ROUND(E118*H118,2)</f>
        <v>0</v>
      </c>
      <c r="J118" s="173"/>
      <c r="K118" s="174">
        <f>ROUND(E118*J118,2)</f>
        <v>0</v>
      </c>
      <c r="L118" s="174">
        <v>21</v>
      </c>
      <c r="M118" s="174">
        <f>G118*(1+L118/100)</f>
        <v>0</v>
      </c>
      <c r="N118" s="166">
        <v>2.1499999999999998E-2</v>
      </c>
      <c r="O118" s="166">
        <f>ROUND(E118*N118,5)</f>
        <v>0.17199999999999999</v>
      </c>
      <c r="P118" s="166">
        <v>0</v>
      </c>
      <c r="Q118" s="166">
        <f>ROUND(E118*P118,5)</f>
        <v>0</v>
      </c>
      <c r="R118" s="166"/>
      <c r="S118" s="166"/>
      <c r="T118" s="167">
        <v>0</v>
      </c>
      <c r="U118" s="166">
        <f>ROUND(E118*T118,2)</f>
        <v>0</v>
      </c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 t="s">
        <v>290</v>
      </c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</row>
    <row r="119" spans="1:60" outlineLevel="1" x14ac:dyDescent="0.2">
      <c r="A119" s="157">
        <v>95</v>
      </c>
      <c r="B119" s="163" t="s">
        <v>327</v>
      </c>
      <c r="C119" s="196" t="s">
        <v>328</v>
      </c>
      <c r="D119" s="165" t="s">
        <v>136</v>
      </c>
      <c r="E119" s="171">
        <v>8</v>
      </c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21</v>
      </c>
      <c r="M119" s="174">
        <f>G119*(1+L119/100)</f>
        <v>0</v>
      </c>
      <c r="N119" s="166">
        <v>9.6000000000000002E-4</v>
      </c>
      <c r="O119" s="166">
        <f>ROUND(E119*N119,5)</f>
        <v>7.6800000000000002E-3</v>
      </c>
      <c r="P119" s="166">
        <v>0</v>
      </c>
      <c r="Q119" s="166">
        <f>ROUND(E119*P119,5)</f>
        <v>0</v>
      </c>
      <c r="R119" s="166"/>
      <c r="S119" s="166"/>
      <c r="T119" s="167">
        <v>0</v>
      </c>
      <c r="U119" s="166">
        <f>ROUND(E119*T119,2)</f>
        <v>0</v>
      </c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 t="s">
        <v>290</v>
      </c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</row>
    <row r="120" spans="1:60" outlineLevel="1" x14ac:dyDescent="0.2">
      <c r="A120" s="157">
        <v>96</v>
      </c>
      <c r="B120" s="163" t="s">
        <v>329</v>
      </c>
      <c r="C120" s="196" t="s">
        <v>330</v>
      </c>
      <c r="D120" s="165" t="s">
        <v>173</v>
      </c>
      <c r="E120" s="171">
        <v>0.186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66">
        <v>0</v>
      </c>
      <c r="O120" s="166">
        <f>ROUND(E120*N120,5)</f>
        <v>0</v>
      </c>
      <c r="P120" s="166">
        <v>0</v>
      </c>
      <c r="Q120" s="166">
        <f>ROUND(E120*P120,5)</f>
        <v>0</v>
      </c>
      <c r="R120" s="166"/>
      <c r="S120" s="166"/>
      <c r="T120" s="167">
        <v>2.4209999999999998</v>
      </c>
      <c r="U120" s="166">
        <f>ROUND(E120*T120,2)</f>
        <v>0.45</v>
      </c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 t="s">
        <v>133</v>
      </c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</row>
    <row r="121" spans="1:60" x14ac:dyDescent="0.2">
      <c r="A121" s="158" t="s">
        <v>128</v>
      </c>
      <c r="B121" s="164" t="s">
        <v>91</v>
      </c>
      <c r="C121" s="197" t="s">
        <v>92</v>
      </c>
      <c r="D121" s="168"/>
      <c r="E121" s="172"/>
      <c r="F121" s="175"/>
      <c r="G121" s="175">
        <f>SUMIF(AE122:AE126,"&lt;&gt;NOR",G122:G126)</f>
        <v>0</v>
      </c>
      <c r="H121" s="175"/>
      <c r="I121" s="175">
        <f>SUM(I122:I126)</f>
        <v>0</v>
      </c>
      <c r="J121" s="175"/>
      <c r="K121" s="175">
        <f>SUM(K122:K126)</f>
        <v>0</v>
      </c>
      <c r="L121" s="175"/>
      <c r="M121" s="175">
        <f>SUM(M122:M126)</f>
        <v>0</v>
      </c>
      <c r="N121" s="169"/>
      <c r="O121" s="169">
        <f>SUM(O122:O126)</f>
        <v>0.10935</v>
      </c>
      <c r="P121" s="169"/>
      <c r="Q121" s="169">
        <f>SUM(Q122:Q126)</f>
        <v>0</v>
      </c>
      <c r="R121" s="169"/>
      <c r="S121" s="169"/>
      <c r="T121" s="170"/>
      <c r="U121" s="169">
        <f>SUM(U122:U126)</f>
        <v>4.18</v>
      </c>
      <c r="AE121" t="s">
        <v>129</v>
      </c>
    </row>
    <row r="122" spans="1:60" outlineLevel="1" x14ac:dyDescent="0.2">
      <c r="A122" s="157">
        <v>97</v>
      </c>
      <c r="B122" s="163" t="s">
        <v>331</v>
      </c>
      <c r="C122" s="196" t="s">
        <v>332</v>
      </c>
      <c r="D122" s="165" t="s">
        <v>141</v>
      </c>
      <c r="E122" s="171">
        <v>3.8773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66">
        <v>2.1000000000000001E-4</v>
      </c>
      <c r="O122" s="166">
        <f>ROUND(E122*N122,5)</f>
        <v>8.0999999999999996E-4</v>
      </c>
      <c r="P122" s="166">
        <v>0</v>
      </c>
      <c r="Q122" s="166">
        <f>ROUND(E122*P122,5)</f>
        <v>0</v>
      </c>
      <c r="R122" s="166"/>
      <c r="S122" s="166"/>
      <c r="T122" s="167">
        <v>0.05</v>
      </c>
      <c r="U122" s="166">
        <f>ROUND(E122*T122,2)</f>
        <v>0.19</v>
      </c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 t="s">
        <v>133</v>
      </c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</row>
    <row r="123" spans="1:60" outlineLevel="1" x14ac:dyDescent="0.2">
      <c r="A123" s="157">
        <v>98</v>
      </c>
      <c r="B123" s="163" t="s">
        <v>333</v>
      </c>
      <c r="C123" s="196" t="s">
        <v>334</v>
      </c>
      <c r="D123" s="165" t="s">
        <v>141</v>
      </c>
      <c r="E123" s="171">
        <v>5</v>
      </c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21</v>
      </c>
      <c r="M123" s="174">
        <f>G123*(1+L123/100)</f>
        <v>0</v>
      </c>
      <c r="N123" s="166">
        <v>1.78E-2</v>
      </c>
      <c r="O123" s="166">
        <f>ROUND(E123*N123,5)</f>
        <v>8.8999999999999996E-2</v>
      </c>
      <c r="P123" s="166">
        <v>0</v>
      </c>
      <c r="Q123" s="166">
        <f>ROUND(E123*P123,5)</f>
        <v>0</v>
      </c>
      <c r="R123" s="166"/>
      <c r="S123" s="166"/>
      <c r="T123" s="167">
        <v>0</v>
      </c>
      <c r="U123" s="166">
        <f>ROUND(E123*T123,2)</f>
        <v>0</v>
      </c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 t="s">
        <v>290</v>
      </c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</row>
    <row r="124" spans="1:60" ht="22.5" outlineLevel="1" x14ac:dyDescent="0.2">
      <c r="A124" s="157">
        <v>99</v>
      </c>
      <c r="B124" s="163" t="s">
        <v>335</v>
      </c>
      <c r="C124" s="196" t="s">
        <v>336</v>
      </c>
      <c r="D124" s="165" t="s">
        <v>141</v>
      </c>
      <c r="E124" s="171">
        <v>3.8769999999999998</v>
      </c>
      <c r="F124" s="173"/>
      <c r="G124" s="174">
        <f>ROUND(E124*F124,2)</f>
        <v>0</v>
      </c>
      <c r="H124" s="173"/>
      <c r="I124" s="174">
        <f>ROUND(E124*H124,2)</f>
        <v>0</v>
      </c>
      <c r="J124" s="173"/>
      <c r="K124" s="174">
        <f>ROUND(E124*J124,2)</f>
        <v>0</v>
      </c>
      <c r="L124" s="174">
        <v>21</v>
      </c>
      <c r="M124" s="174">
        <f>G124*(1+L124/100)</f>
        <v>0</v>
      </c>
      <c r="N124" s="166">
        <v>0</v>
      </c>
      <c r="O124" s="166">
        <f>ROUND(E124*N124,5)</f>
        <v>0</v>
      </c>
      <c r="P124" s="166">
        <v>0</v>
      </c>
      <c r="Q124" s="166">
        <f>ROUND(E124*P124,5)</f>
        <v>0</v>
      </c>
      <c r="R124" s="166"/>
      <c r="S124" s="166"/>
      <c r="T124" s="167">
        <v>1.6E-2</v>
      </c>
      <c r="U124" s="166">
        <f>ROUND(E124*T124,2)</f>
        <v>0.06</v>
      </c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 t="s">
        <v>133</v>
      </c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</row>
    <row r="125" spans="1:60" outlineLevel="1" x14ac:dyDescent="0.2">
      <c r="A125" s="157">
        <v>100</v>
      </c>
      <c r="B125" s="163" t="s">
        <v>337</v>
      </c>
      <c r="C125" s="196" t="s">
        <v>338</v>
      </c>
      <c r="D125" s="165" t="s">
        <v>141</v>
      </c>
      <c r="E125" s="171">
        <v>3.8769999999999998</v>
      </c>
      <c r="F125" s="173"/>
      <c r="G125" s="174">
        <f>ROUND(E125*F125,2)</f>
        <v>0</v>
      </c>
      <c r="H125" s="173"/>
      <c r="I125" s="174">
        <f>ROUND(E125*H125,2)</f>
        <v>0</v>
      </c>
      <c r="J125" s="173"/>
      <c r="K125" s="174">
        <f>ROUND(E125*J125,2)</f>
        <v>0</v>
      </c>
      <c r="L125" s="174">
        <v>21</v>
      </c>
      <c r="M125" s="174">
        <f>G125*(1+L125/100)</f>
        <v>0</v>
      </c>
      <c r="N125" s="166">
        <v>5.0400000000000002E-3</v>
      </c>
      <c r="O125" s="166">
        <f>ROUND(E125*N125,5)</f>
        <v>1.9539999999999998E-2</v>
      </c>
      <c r="P125" s="166">
        <v>0</v>
      </c>
      <c r="Q125" s="166">
        <f>ROUND(E125*P125,5)</f>
        <v>0</v>
      </c>
      <c r="R125" s="166"/>
      <c r="S125" s="166"/>
      <c r="T125" s="167">
        <v>0.97799999999999998</v>
      </c>
      <c r="U125" s="166">
        <f>ROUND(E125*T125,2)</f>
        <v>3.79</v>
      </c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 t="s">
        <v>133</v>
      </c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</row>
    <row r="126" spans="1:60" outlineLevel="1" x14ac:dyDescent="0.2">
      <c r="A126" s="157">
        <v>101</v>
      </c>
      <c r="B126" s="163" t="s">
        <v>339</v>
      </c>
      <c r="C126" s="196" t="s">
        <v>340</v>
      </c>
      <c r="D126" s="165" t="s">
        <v>173</v>
      </c>
      <c r="E126" s="171">
        <v>0.109</v>
      </c>
      <c r="F126" s="173"/>
      <c r="G126" s="174">
        <f>ROUND(E126*F126,2)</f>
        <v>0</v>
      </c>
      <c r="H126" s="173"/>
      <c r="I126" s="174">
        <f>ROUND(E126*H126,2)</f>
        <v>0</v>
      </c>
      <c r="J126" s="173"/>
      <c r="K126" s="174">
        <f>ROUND(E126*J126,2)</f>
        <v>0</v>
      </c>
      <c r="L126" s="174">
        <v>21</v>
      </c>
      <c r="M126" s="174">
        <f>G126*(1+L126/100)</f>
        <v>0</v>
      </c>
      <c r="N126" s="166">
        <v>0</v>
      </c>
      <c r="O126" s="166">
        <f>ROUND(E126*N126,5)</f>
        <v>0</v>
      </c>
      <c r="P126" s="166">
        <v>0</v>
      </c>
      <c r="Q126" s="166">
        <f>ROUND(E126*P126,5)</f>
        <v>0</v>
      </c>
      <c r="R126" s="166"/>
      <c r="S126" s="166"/>
      <c r="T126" s="167">
        <v>1.2649999999999999</v>
      </c>
      <c r="U126" s="166">
        <f>ROUND(E126*T126,2)</f>
        <v>0.14000000000000001</v>
      </c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 t="s">
        <v>133</v>
      </c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</row>
    <row r="127" spans="1:60" x14ac:dyDescent="0.2">
      <c r="A127" s="158" t="s">
        <v>128</v>
      </c>
      <c r="B127" s="164" t="s">
        <v>93</v>
      </c>
      <c r="C127" s="197" t="s">
        <v>94</v>
      </c>
      <c r="D127" s="168"/>
      <c r="E127" s="172"/>
      <c r="F127" s="175"/>
      <c r="G127" s="175">
        <f>SUMIF(AE128:AE133,"&lt;&gt;NOR",G128:G133)</f>
        <v>0</v>
      </c>
      <c r="H127" s="175"/>
      <c r="I127" s="175">
        <f>SUM(I128:I133)</f>
        <v>0</v>
      </c>
      <c r="J127" s="175"/>
      <c r="K127" s="175">
        <f>SUM(K128:K133)</f>
        <v>0</v>
      </c>
      <c r="L127" s="175"/>
      <c r="M127" s="175">
        <f>SUM(M128:M133)</f>
        <v>0</v>
      </c>
      <c r="N127" s="169"/>
      <c r="O127" s="169">
        <f>SUM(O128:O133)</f>
        <v>0.25907000000000002</v>
      </c>
      <c r="P127" s="169"/>
      <c r="Q127" s="169">
        <f>SUM(Q128:Q133)</f>
        <v>3.9640000000000002E-2</v>
      </c>
      <c r="R127" s="169"/>
      <c r="S127" s="169"/>
      <c r="T127" s="170"/>
      <c r="U127" s="169">
        <f>SUM(U128:U133)</f>
        <v>25.66</v>
      </c>
      <c r="AE127" t="s">
        <v>129</v>
      </c>
    </row>
    <row r="128" spans="1:60" outlineLevel="1" x14ac:dyDescent="0.2">
      <c r="A128" s="157">
        <v>102</v>
      </c>
      <c r="B128" s="163" t="s">
        <v>341</v>
      </c>
      <c r="C128" s="196" t="s">
        <v>342</v>
      </c>
      <c r="D128" s="165" t="s">
        <v>141</v>
      </c>
      <c r="E128" s="171">
        <v>39.643099999999997</v>
      </c>
      <c r="F128" s="173"/>
      <c r="G128" s="174">
        <f t="shared" ref="G128:G133" si="49">ROUND(E128*F128,2)</f>
        <v>0</v>
      </c>
      <c r="H128" s="173"/>
      <c r="I128" s="174">
        <f t="shared" ref="I128:I133" si="50">ROUND(E128*H128,2)</f>
        <v>0</v>
      </c>
      <c r="J128" s="173"/>
      <c r="K128" s="174">
        <f t="shared" ref="K128:K133" si="51">ROUND(E128*J128,2)</f>
        <v>0</v>
      </c>
      <c r="L128" s="174">
        <v>21</v>
      </c>
      <c r="M128" s="174">
        <f t="shared" ref="M128:M133" si="52">G128*(1+L128/100)</f>
        <v>0</v>
      </c>
      <c r="N128" s="166">
        <v>0</v>
      </c>
      <c r="O128" s="166">
        <f t="shared" ref="O128:O133" si="53">ROUND(E128*N128,5)</f>
        <v>0</v>
      </c>
      <c r="P128" s="166">
        <v>1E-3</v>
      </c>
      <c r="Q128" s="166">
        <f t="shared" ref="Q128:Q133" si="54">ROUND(E128*P128,5)</f>
        <v>3.9640000000000002E-2</v>
      </c>
      <c r="R128" s="166"/>
      <c r="S128" s="166"/>
      <c r="T128" s="167">
        <v>0.105</v>
      </c>
      <c r="U128" s="166">
        <f t="shared" ref="U128:U133" si="55">ROUND(E128*T128,2)</f>
        <v>4.16</v>
      </c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 t="s">
        <v>133</v>
      </c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</row>
    <row r="129" spans="1:60" outlineLevel="1" x14ac:dyDescent="0.2">
      <c r="A129" s="157">
        <v>103</v>
      </c>
      <c r="B129" s="163" t="s">
        <v>343</v>
      </c>
      <c r="C129" s="196" t="s">
        <v>344</v>
      </c>
      <c r="D129" s="165" t="s">
        <v>141</v>
      </c>
      <c r="E129" s="171">
        <v>70.834999999999994</v>
      </c>
      <c r="F129" s="173"/>
      <c r="G129" s="174">
        <f t="shared" si="49"/>
        <v>0</v>
      </c>
      <c r="H129" s="173"/>
      <c r="I129" s="174">
        <f t="shared" si="50"/>
        <v>0</v>
      </c>
      <c r="J129" s="173"/>
      <c r="K129" s="174">
        <f t="shared" si="51"/>
        <v>0</v>
      </c>
      <c r="L129" s="174">
        <v>21</v>
      </c>
      <c r="M129" s="174">
        <f t="shared" si="52"/>
        <v>0</v>
      </c>
      <c r="N129" s="166">
        <v>0</v>
      </c>
      <c r="O129" s="166">
        <f t="shared" si="53"/>
        <v>0</v>
      </c>
      <c r="P129" s="166">
        <v>0</v>
      </c>
      <c r="Q129" s="166">
        <f t="shared" si="54"/>
        <v>0</v>
      </c>
      <c r="R129" s="166"/>
      <c r="S129" s="166"/>
      <c r="T129" s="167">
        <v>0.02</v>
      </c>
      <c r="U129" s="166">
        <f t="shared" si="55"/>
        <v>1.42</v>
      </c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 t="s">
        <v>133</v>
      </c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</row>
    <row r="130" spans="1:60" ht="22.5" outlineLevel="1" x14ac:dyDescent="0.2">
      <c r="A130" s="157">
        <v>104</v>
      </c>
      <c r="B130" s="163" t="s">
        <v>345</v>
      </c>
      <c r="C130" s="196" t="s">
        <v>346</v>
      </c>
      <c r="D130" s="165" t="s">
        <v>141</v>
      </c>
      <c r="E130" s="171">
        <v>70.834999999999994</v>
      </c>
      <c r="F130" s="173"/>
      <c r="G130" s="174">
        <f t="shared" si="49"/>
        <v>0</v>
      </c>
      <c r="H130" s="173"/>
      <c r="I130" s="174">
        <f t="shared" si="50"/>
        <v>0</v>
      </c>
      <c r="J130" s="173"/>
      <c r="K130" s="174">
        <f t="shared" si="51"/>
        <v>0</v>
      </c>
      <c r="L130" s="174">
        <v>21</v>
      </c>
      <c r="M130" s="174">
        <f t="shared" si="52"/>
        <v>0</v>
      </c>
      <c r="N130" s="166">
        <v>5.2999999999999998E-4</v>
      </c>
      <c r="O130" s="166">
        <f t="shared" si="53"/>
        <v>3.7539999999999997E-2</v>
      </c>
      <c r="P130" s="166">
        <v>0</v>
      </c>
      <c r="Q130" s="166">
        <f t="shared" si="54"/>
        <v>0</v>
      </c>
      <c r="R130" s="166"/>
      <c r="S130" s="166"/>
      <c r="T130" s="167">
        <v>0.126</v>
      </c>
      <c r="U130" s="166">
        <f t="shared" si="55"/>
        <v>8.93</v>
      </c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 t="s">
        <v>133</v>
      </c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</row>
    <row r="131" spans="1:60" outlineLevel="1" x14ac:dyDescent="0.2">
      <c r="A131" s="157">
        <v>105</v>
      </c>
      <c r="B131" s="163" t="s">
        <v>347</v>
      </c>
      <c r="C131" s="196" t="s">
        <v>348</v>
      </c>
      <c r="D131" s="165" t="s">
        <v>141</v>
      </c>
      <c r="E131" s="171">
        <v>74.376750000000001</v>
      </c>
      <c r="F131" s="173"/>
      <c r="G131" s="174">
        <f t="shared" si="49"/>
        <v>0</v>
      </c>
      <c r="H131" s="173"/>
      <c r="I131" s="174">
        <f t="shared" si="50"/>
        <v>0</v>
      </c>
      <c r="J131" s="173"/>
      <c r="K131" s="174">
        <f t="shared" si="51"/>
        <v>0</v>
      </c>
      <c r="L131" s="174">
        <v>21</v>
      </c>
      <c r="M131" s="174">
        <f t="shared" si="52"/>
        <v>0</v>
      </c>
      <c r="N131" s="166">
        <v>2.8999999999999998E-3</v>
      </c>
      <c r="O131" s="166">
        <f t="shared" si="53"/>
        <v>0.21568999999999999</v>
      </c>
      <c r="P131" s="166">
        <v>0</v>
      </c>
      <c r="Q131" s="166">
        <f t="shared" si="54"/>
        <v>0</v>
      </c>
      <c r="R131" s="166"/>
      <c r="S131" s="166"/>
      <c r="T131" s="167">
        <v>0</v>
      </c>
      <c r="U131" s="166">
        <f t="shared" si="55"/>
        <v>0</v>
      </c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 t="s">
        <v>290</v>
      </c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</row>
    <row r="132" spans="1:60" ht="22.5" outlineLevel="1" x14ac:dyDescent="0.2">
      <c r="A132" s="157">
        <v>106</v>
      </c>
      <c r="B132" s="163" t="s">
        <v>349</v>
      </c>
      <c r="C132" s="196" t="s">
        <v>350</v>
      </c>
      <c r="D132" s="165" t="s">
        <v>160</v>
      </c>
      <c r="E132" s="171">
        <v>73</v>
      </c>
      <c r="F132" s="173"/>
      <c r="G132" s="174">
        <f t="shared" si="49"/>
        <v>0</v>
      </c>
      <c r="H132" s="173"/>
      <c r="I132" s="174">
        <f t="shared" si="50"/>
        <v>0</v>
      </c>
      <c r="J132" s="173"/>
      <c r="K132" s="174">
        <f t="shared" si="51"/>
        <v>0</v>
      </c>
      <c r="L132" s="174">
        <v>21</v>
      </c>
      <c r="M132" s="174">
        <f t="shared" si="52"/>
        <v>0</v>
      </c>
      <c r="N132" s="166">
        <v>8.0000000000000007E-5</v>
      </c>
      <c r="O132" s="166">
        <f t="shared" si="53"/>
        <v>5.8399999999999997E-3</v>
      </c>
      <c r="P132" s="166">
        <v>0</v>
      </c>
      <c r="Q132" s="166">
        <f t="shared" si="54"/>
        <v>0</v>
      </c>
      <c r="R132" s="166"/>
      <c r="S132" s="166"/>
      <c r="T132" s="167">
        <v>0.13719999999999999</v>
      </c>
      <c r="U132" s="166">
        <f t="shared" si="55"/>
        <v>10.02</v>
      </c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 t="s">
        <v>133</v>
      </c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</row>
    <row r="133" spans="1:60" ht="22.5" outlineLevel="1" x14ac:dyDescent="0.2">
      <c r="A133" s="157">
        <v>107</v>
      </c>
      <c r="B133" s="163" t="s">
        <v>351</v>
      </c>
      <c r="C133" s="196" t="s">
        <v>352</v>
      </c>
      <c r="D133" s="165" t="s">
        <v>141</v>
      </c>
      <c r="E133" s="171">
        <v>70.834999999999994</v>
      </c>
      <c r="F133" s="173"/>
      <c r="G133" s="174">
        <f t="shared" si="49"/>
        <v>0</v>
      </c>
      <c r="H133" s="173"/>
      <c r="I133" s="174">
        <f t="shared" si="50"/>
        <v>0</v>
      </c>
      <c r="J133" s="173"/>
      <c r="K133" s="174">
        <f t="shared" si="51"/>
        <v>0</v>
      </c>
      <c r="L133" s="174">
        <v>21</v>
      </c>
      <c r="M133" s="174">
        <f t="shared" si="52"/>
        <v>0</v>
      </c>
      <c r="N133" s="166">
        <v>0</v>
      </c>
      <c r="O133" s="166">
        <f t="shared" si="53"/>
        <v>0</v>
      </c>
      <c r="P133" s="166">
        <v>0</v>
      </c>
      <c r="Q133" s="166">
        <f t="shared" si="54"/>
        <v>0</v>
      </c>
      <c r="R133" s="166"/>
      <c r="S133" s="166"/>
      <c r="T133" s="167">
        <v>1.6E-2</v>
      </c>
      <c r="U133" s="166">
        <f t="shared" si="55"/>
        <v>1.1299999999999999</v>
      </c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 t="s">
        <v>133</v>
      </c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</row>
    <row r="134" spans="1:60" x14ac:dyDescent="0.2">
      <c r="A134" s="158" t="s">
        <v>128</v>
      </c>
      <c r="B134" s="164" t="s">
        <v>95</v>
      </c>
      <c r="C134" s="197" t="s">
        <v>96</v>
      </c>
      <c r="D134" s="168"/>
      <c r="E134" s="172"/>
      <c r="F134" s="175"/>
      <c r="G134" s="175">
        <f>SUMIF(AE135:AE138,"&lt;&gt;NOR",G135:G138)</f>
        <v>0</v>
      </c>
      <c r="H134" s="175"/>
      <c r="I134" s="175">
        <f>SUM(I135:I138)</f>
        <v>0</v>
      </c>
      <c r="J134" s="175"/>
      <c r="K134" s="175">
        <f>SUM(K135:K138)</f>
        <v>0</v>
      </c>
      <c r="L134" s="175"/>
      <c r="M134" s="175">
        <f>SUM(M135:M138)</f>
        <v>0</v>
      </c>
      <c r="N134" s="169"/>
      <c r="O134" s="169">
        <f>SUM(O135:O138)</f>
        <v>0.61760999999999999</v>
      </c>
      <c r="P134" s="169"/>
      <c r="Q134" s="169">
        <f>SUM(Q135:Q138)</f>
        <v>0</v>
      </c>
      <c r="R134" s="169"/>
      <c r="S134" s="169"/>
      <c r="T134" s="170"/>
      <c r="U134" s="169">
        <f>SUM(U135:U138)</f>
        <v>26.130000000000003</v>
      </c>
      <c r="AE134" t="s">
        <v>129</v>
      </c>
    </row>
    <row r="135" spans="1:60" outlineLevel="1" x14ac:dyDescent="0.2">
      <c r="A135" s="157">
        <v>108</v>
      </c>
      <c r="B135" s="163" t="s">
        <v>353</v>
      </c>
      <c r="C135" s="196" t="s">
        <v>354</v>
      </c>
      <c r="D135" s="165" t="s">
        <v>141</v>
      </c>
      <c r="E135" s="171">
        <v>25.14</v>
      </c>
      <c r="F135" s="173"/>
      <c r="G135" s="174">
        <f>ROUND(E135*F135,2)</f>
        <v>0</v>
      </c>
      <c r="H135" s="173"/>
      <c r="I135" s="174">
        <f>ROUND(E135*H135,2)</f>
        <v>0</v>
      </c>
      <c r="J135" s="173"/>
      <c r="K135" s="174">
        <f>ROUND(E135*J135,2)</f>
        <v>0</v>
      </c>
      <c r="L135" s="174">
        <v>21</v>
      </c>
      <c r="M135" s="174">
        <f>G135*(1+L135/100)</f>
        <v>0</v>
      </c>
      <c r="N135" s="166">
        <v>2.1000000000000001E-4</v>
      </c>
      <c r="O135" s="166">
        <f>ROUND(E135*N135,5)</f>
        <v>5.28E-3</v>
      </c>
      <c r="P135" s="166">
        <v>0</v>
      </c>
      <c r="Q135" s="166">
        <f>ROUND(E135*P135,5)</f>
        <v>0</v>
      </c>
      <c r="R135" s="166"/>
      <c r="S135" s="166"/>
      <c r="T135" s="167">
        <v>0.05</v>
      </c>
      <c r="U135" s="166">
        <f>ROUND(E135*T135,2)</f>
        <v>1.26</v>
      </c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 t="s">
        <v>133</v>
      </c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</row>
    <row r="136" spans="1:60" outlineLevel="1" x14ac:dyDescent="0.2">
      <c r="A136" s="157">
        <v>109</v>
      </c>
      <c r="B136" s="163" t="s">
        <v>355</v>
      </c>
      <c r="C136" s="196" t="s">
        <v>356</v>
      </c>
      <c r="D136" s="165" t="s">
        <v>141</v>
      </c>
      <c r="E136" s="171">
        <v>25.14</v>
      </c>
      <c r="F136" s="173"/>
      <c r="G136" s="174">
        <f>ROUND(E136*F136,2)</f>
        <v>0</v>
      </c>
      <c r="H136" s="173"/>
      <c r="I136" s="174">
        <f>ROUND(E136*H136,2)</f>
        <v>0</v>
      </c>
      <c r="J136" s="173"/>
      <c r="K136" s="174">
        <f>ROUND(E136*J136,2)</f>
        <v>0</v>
      </c>
      <c r="L136" s="174">
        <v>21</v>
      </c>
      <c r="M136" s="174">
        <f>G136*(1+L136/100)</f>
        <v>0</v>
      </c>
      <c r="N136" s="166">
        <v>5.2399999999999999E-3</v>
      </c>
      <c r="O136" s="166">
        <f>ROUND(E136*N136,5)</f>
        <v>0.13173000000000001</v>
      </c>
      <c r="P136" s="166">
        <v>0</v>
      </c>
      <c r="Q136" s="166">
        <f>ROUND(E136*P136,5)</f>
        <v>0</v>
      </c>
      <c r="R136" s="166"/>
      <c r="S136" s="166"/>
      <c r="T136" s="167">
        <v>0.95840000000000003</v>
      </c>
      <c r="U136" s="166">
        <f>ROUND(E136*T136,2)</f>
        <v>24.09</v>
      </c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 t="s">
        <v>133</v>
      </c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</row>
    <row r="137" spans="1:60" outlineLevel="1" x14ac:dyDescent="0.2">
      <c r="A137" s="157">
        <v>110</v>
      </c>
      <c r="B137" s="163" t="s">
        <v>357</v>
      </c>
      <c r="C137" s="196" t="s">
        <v>334</v>
      </c>
      <c r="D137" s="165" t="s">
        <v>141</v>
      </c>
      <c r="E137" s="171">
        <v>27</v>
      </c>
      <c r="F137" s="173"/>
      <c r="G137" s="174">
        <f>ROUND(E137*F137,2)</f>
        <v>0</v>
      </c>
      <c r="H137" s="173"/>
      <c r="I137" s="174">
        <f>ROUND(E137*H137,2)</f>
        <v>0</v>
      </c>
      <c r="J137" s="173"/>
      <c r="K137" s="174">
        <f>ROUND(E137*J137,2)</f>
        <v>0</v>
      </c>
      <c r="L137" s="174">
        <v>21</v>
      </c>
      <c r="M137" s="174">
        <f>G137*(1+L137/100)</f>
        <v>0</v>
      </c>
      <c r="N137" s="166">
        <v>1.78E-2</v>
      </c>
      <c r="O137" s="166">
        <f>ROUND(E137*N137,5)</f>
        <v>0.48060000000000003</v>
      </c>
      <c r="P137" s="166">
        <v>0</v>
      </c>
      <c r="Q137" s="166">
        <f>ROUND(E137*P137,5)</f>
        <v>0</v>
      </c>
      <c r="R137" s="166"/>
      <c r="S137" s="166"/>
      <c r="T137" s="167">
        <v>0</v>
      </c>
      <c r="U137" s="166">
        <f>ROUND(E137*T137,2)</f>
        <v>0</v>
      </c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 t="s">
        <v>290</v>
      </c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</row>
    <row r="138" spans="1:60" outlineLevel="1" x14ac:dyDescent="0.2">
      <c r="A138" s="157">
        <v>111</v>
      </c>
      <c r="B138" s="163" t="s">
        <v>358</v>
      </c>
      <c r="C138" s="196" t="s">
        <v>359</v>
      </c>
      <c r="D138" s="165" t="s">
        <v>173</v>
      </c>
      <c r="E138" s="171">
        <v>0.61799999999999999</v>
      </c>
      <c r="F138" s="173"/>
      <c r="G138" s="174">
        <f>ROUND(E138*F138,2)</f>
        <v>0</v>
      </c>
      <c r="H138" s="173"/>
      <c r="I138" s="174">
        <f>ROUND(E138*H138,2)</f>
        <v>0</v>
      </c>
      <c r="J138" s="173"/>
      <c r="K138" s="174">
        <f>ROUND(E138*J138,2)</f>
        <v>0</v>
      </c>
      <c r="L138" s="174">
        <v>21</v>
      </c>
      <c r="M138" s="174">
        <f>G138*(1+L138/100)</f>
        <v>0</v>
      </c>
      <c r="N138" s="166">
        <v>0</v>
      </c>
      <c r="O138" s="166">
        <f>ROUND(E138*N138,5)</f>
        <v>0</v>
      </c>
      <c r="P138" s="166">
        <v>0</v>
      </c>
      <c r="Q138" s="166">
        <f>ROUND(E138*P138,5)</f>
        <v>0</v>
      </c>
      <c r="R138" s="166"/>
      <c r="S138" s="166"/>
      <c r="T138" s="167">
        <v>1.2649999999999999</v>
      </c>
      <c r="U138" s="166">
        <f>ROUND(E138*T138,2)</f>
        <v>0.78</v>
      </c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 t="s">
        <v>133</v>
      </c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</row>
    <row r="139" spans="1:60" x14ac:dyDescent="0.2">
      <c r="A139" s="158" t="s">
        <v>128</v>
      </c>
      <c r="B139" s="164" t="s">
        <v>97</v>
      </c>
      <c r="C139" s="197" t="s">
        <v>98</v>
      </c>
      <c r="D139" s="168"/>
      <c r="E139" s="172"/>
      <c r="F139" s="175"/>
      <c r="G139" s="175">
        <f>SUMIF(AE140:AE143,"&lt;&gt;NOR",G140:G143)</f>
        <v>0</v>
      </c>
      <c r="H139" s="175"/>
      <c r="I139" s="175">
        <f>SUM(I140:I143)</f>
        <v>0</v>
      </c>
      <c r="J139" s="175"/>
      <c r="K139" s="175">
        <f>SUM(K140:K143)</f>
        <v>0</v>
      </c>
      <c r="L139" s="175"/>
      <c r="M139" s="175">
        <f>SUM(M140:M143)</f>
        <v>0</v>
      </c>
      <c r="N139" s="169"/>
      <c r="O139" s="169">
        <f>SUM(O140:O143)</f>
        <v>0.12169000000000001</v>
      </c>
      <c r="P139" s="169"/>
      <c r="Q139" s="169">
        <f>SUM(Q140:Q143)</f>
        <v>0</v>
      </c>
      <c r="R139" s="169"/>
      <c r="S139" s="169"/>
      <c r="T139" s="170"/>
      <c r="U139" s="169">
        <f>SUM(U140:U143)</f>
        <v>71.599999999999994</v>
      </c>
      <c r="AE139" t="s">
        <v>129</v>
      </c>
    </row>
    <row r="140" spans="1:60" outlineLevel="1" x14ac:dyDescent="0.2">
      <c r="A140" s="157">
        <v>112</v>
      </c>
      <c r="B140" s="163" t="s">
        <v>360</v>
      </c>
      <c r="C140" s="196" t="s">
        <v>361</v>
      </c>
      <c r="D140" s="165" t="s">
        <v>141</v>
      </c>
      <c r="E140" s="171">
        <v>312.95</v>
      </c>
      <c r="F140" s="173"/>
      <c r="G140" s="174">
        <f>ROUND(E140*F140,2)</f>
        <v>0</v>
      </c>
      <c r="H140" s="173"/>
      <c r="I140" s="174">
        <f>ROUND(E140*H140,2)</f>
        <v>0</v>
      </c>
      <c r="J140" s="173"/>
      <c r="K140" s="174">
        <f>ROUND(E140*J140,2)</f>
        <v>0</v>
      </c>
      <c r="L140" s="174">
        <v>21</v>
      </c>
      <c r="M140" s="174">
        <f>G140*(1+L140/100)</f>
        <v>0</v>
      </c>
      <c r="N140" s="166">
        <v>0</v>
      </c>
      <c r="O140" s="166">
        <f>ROUND(E140*N140,5)</f>
        <v>0</v>
      </c>
      <c r="P140" s="166">
        <v>0</v>
      </c>
      <c r="Q140" s="166">
        <f>ROUND(E140*P140,5)</f>
        <v>0</v>
      </c>
      <c r="R140" s="166"/>
      <c r="S140" s="166"/>
      <c r="T140" s="167">
        <v>6.9709999999999994E-2</v>
      </c>
      <c r="U140" s="166">
        <f>ROUND(E140*T140,2)</f>
        <v>21.82</v>
      </c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 t="s">
        <v>133</v>
      </c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</row>
    <row r="141" spans="1:60" outlineLevel="1" x14ac:dyDescent="0.2">
      <c r="A141" s="157">
        <v>113</v>
      </c>
      <c r="B141" s="163" t="s">
        <v>362</v>
      </c>
      <c r="C141" s="196" t="s">
        <v>363</v>
      </c>
      <c r="D141" s="165" t="s">
        <v>141</v>
      </c>
      <c r="E141" s="171">
        <v>312.95</v>
      </c>
      <c r="F141" s="173"/>
      <c r="G141" s="174">
        <f>ROUND(E141*F141,2)</f>
        <v>0</v>
      </c>
      <c r="H141" s="173"/>
      <c r="I141" s="174">
        <f>ROUND(E141*H141,2)</f>
        <v>0</v>
      </c>
      <c r="J141" s="173"/>
      <c r="K141" s="174">
        <f>ROUND(E141*J141,2)</f>
        <v>0</v>
      </c>
      <c r="L141" s="174">
        <v>21</v>
      </c>
      <c r="M141" s="174">
        <f>G141*(1+L141/100)</f>
        <v>0</v>
      </c>
      <c r="N141" s="166">
        <v>1.4999999999999999E-4</v>
      </c>
      <c r="O141" s="166">
        <f>ROUND(E141*N141,5)</f>
        <v>4.6940000000000003E-2</v>
      </c>
      <c r="P141" s="166">
        <v>0</v>
      </c>
      <c r="Q141" s="166">
        <f>ROUND(E141*P141,5)</f>
        <v>0</v>
      </c>
      <c r="R141" s="166"/>
      <c r="S141" s="166"/>
      <c r="T141" s="167">
        <v>3.2480000000000002E-2</v>
      </c>
      <c r="U141" s="166">
        <f>ROUND(E141*T141,2)</f>
        <v>10.16</v>
      </c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 t="s">
        <v>133</v>
      </c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</row>
    <row r="142" spans="1:60" outlineLevel="1" x14ac:dyDescent="0.2">
      <c r="A142" s="157">
        <v>114</v>
      </c>
      <c r="B142" s="163" t="s">
        <v>364</v>
      </c>
      <c r="C142" s="196" t="s">
        <v>365</v>
      </c>
      <c r="D142" s="165" t="s">
        <v>141</v>
      </c>
      <c r="E142" s="171">
        <v>238.01</v>
      </c>
      <c r="F142" s="173"/>
      <c r="G142" s="174">
        <f>ROUND(E142*F142,2)</f>
        <v>0</v>
      </c>
      <c r="H142" s="173"/>
      <c r="I142" s="174">
        <f>ROUND(E142*H142,2)</f>
        <v>0</v>
      </c>
      <c r="J142" s="173"/>
      <c r="K142" s="174">
        <f>ROUND(E142*J142,2)</f>
        <v>0</v>
      </c>
      <c r="L142" s="174">
        <v>21</v>
      </c>
      <c r="M142" s="174">
        <f>G142*(1+L142/100)</f>
        <v>0</v>
      </c>
      <c r="N142" s="166">
        <v>1.2999999999999999E-4</v>
      </c>
      <c r="O142" s="166">
        <f>ROUND(E142*N142,5)</f>
        <v>3.0939999999999999E-2</v>
      </c>
      <c r="P142" s="166">
        <v>0</v>
      </c>
      <c r="Q142" s="166">
        <f>ROUND(E142*P142,5)</f>
        <v>0</v>
      </c>
      <c r="R142" s="166"/>
      <c r="S142" s="166"/>
      <c r="T142" s="167">
        <v>3.2480000000000002E-2</v>
      </c>
      <c r="U142" s="166">
        <f>ROUND(E142*T142,2)</f>
        <v>7.73</v>
      </c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 t="s">
        <v>133</v>
      </c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</row>
    <row r="143" spans="1:60" outlineLevel="1" x14ac:dyDescent="0.2">
      <c r="A143" s="157">
        <v>115</v>
      </c>
      <c r="B143" s="163" t="s">
        <v>366</v>
      </c>
      <c r="C143" s="196" t="s">
        <v>367</v>
      </c>
      <c r="D143" s="165" t="s">
        <v>141</v>
      </c>
      <c r="E143" s="171">
        <v>312.95</v>
      </c>
      <c r="F143" s="173"/>
      <c r="G143" s="174">
        <f>ROUND(E143*F143,2)</f>
        <v>0</v>
      </c>
      <c r="H143" s="173"/>
      <c r="I143" s="174">
        <f>ROUND(E143*H143,2)</f>
        <v>0</v>
      </c>
      <c r="J143" s="173"/>
      <c r="K143" s="174">
        <f>ROUND(E143*J143,2)</f>
        <v>0</v>
      </c>
      <c r="L143" s="174">
        <v>21</v>
      </c>
      <c r="M143" s="174">
        <f>G143*(1+L143/100)</f>
        <v>0</v>
      </c>
      <c r="N143" s="166">
        <v>1.3999999999999999E-4</v>
      </c>
      <c r="O143" s="166">
        <f>ROUND(E143*N143,5)</f>
        <v>4.3810000000000002E-2</v>
      </c>
      <c r="P143" s="166">
        <v>0</v>
      </c>
      <c r="Q143" s="166">
        <f>ROUND(E143*P143,5)</f>
        <v>0</v>
      </c>
      <c r="R143" s="166"/>
      <c r="S143" s="166"/>
      <c r="T143" s="167">
        <v>0.10191</v>
      </c>
      <c r="U143" s="166">
        <f>ROUND(E143*T143,2)</f>
        <v>31.89</v>
      </c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 t="s">
        <v>133</v>
      </c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</row>
    <row r="144" spans="1:60" x14ac:dyDescent="0.2">
      <c r="A144" s="158" t="s">
        <v>128</v>
      </c>
      <c r="B144" s="164" t="s">
        <v>99</v>
      </c>
      <c r="C144" s="197" t="s">
        <v>100</v>
      </c>
      <c r="D144" s="168"/>
      <c r="E144" s="172"/>
      <c r="F144" s="175"/>
      <c r="G144" s="175">
        <f>SUMIF(AE145:AE147,"&lt;&gt;NOR",G145:G147)</f>
        <v>0</v>
      </c>
      <c r="H144" s="175"/>
      <c r="I144" s="175">
        <f>SUM(I145:I147)</f>
        <v>0</v>
      </c>
      <c r="J144" s="175"/>
      <c r="K144" s="175">
        <f>SUM(K145:K147)</f>
        <v>0</v>
      </c>
      <c r="L144" s="175"/>
      <c r="M144" s="175">
        <f>SUM(M145:M147)</f>
        <v>0</v>
      </c>
      <c r="N144" s="169"/>
      <c r="O144" s="169">
        <f>SUM(O145:O147)</f>
        <v>1.98E-3</v>
      </c>
      <c r="P144" s="169"/>
      <c r="Q144" s="169">
        <f>SUM(Q145:Q147)</f>
        <v>0</v>
      </c>
      <c r="R144" s="169"/>
      <c r="S144" s="169"/>
      <c r="T144" s="170"/>
      <c r="U144" s="169">
        <f>SUM(U145:U147)</f>
        <v>13.49</v>
      </c>
      <c r="AE144" t="s">
        <v>129</v>
      </c>
    </row>
    <row r="145" spans="1:60" outlineLevel="1" x14ac:dyDescent="0.2">
      <c r="A145" s="157">
        <v>116</v>
      </c>
      <c r="B145" s="163" t="s">
        <v>368</v>
      </c>
      <c r="C145" s="196" t="s">
        <v>369</v>
      </c>
      <c r="D145" s="165" t="s">
        <v>370</v>
      </c>
      <c r="E145" s="171">
        <v>1</v>
      </c>
      <c r="F145" s="173"/>
      <c r="G145" s="174">
        <f>ROUND(E145*F145,2)</f>
        <v>0</v>
      </c>
      <c r="H145" s="173"/>
      <c r="I145" s="174">
        <f>ROUND(E145*H145,2)</f>
        <v>0</v>
      </c>
      <c r="J145" s="173"/>
      <c r="K145" s="174">
        <f>ROUND(E145*J145,2)</f>
        <v>0</v>
      </c>
      <c r="L145" s="174">
        <v>21</v>
      </c>
      <c r="M145" s="174">
        <f>G145*(1+L145/100)</f>
        <v>0</v>
      </c>
      <c r="N145" s="166">
        <v>0</v>
      </c>
      <c r="O145" s="166">
        <f>ROUND(E145*N145,5)</f>
        <v>0</v>
      </c>
      <c r="P145" s="166">
        <v>0</v>
      </c>
      <c r="Q145" s="166">
        <f>ROUND(E145*P145,5)</f>
        <v>0</v>
      </c>
      <c r="R145" s="166"/>
      <c r="S145" s="166"/>
      <c r="T145" s="167">
        <v>0.26</v>
      </c>
      <c r="U145" s="166">
        <f>ROUND(E145*T145,2)</f>
        <v>0.26</v>
      </c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 t="s">
        <v>133</v>
      </c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</row>
    <row r="146" spans="1:60" ht="22.5" outlineLevel="1" x14ac:dyDescent="0.2">
      <c r="A146" s="157">
        <v>117</v>
      </c>
      <c r="B146" s="163" t="s">
        <v>371</v>
      </c>
      <c r="C146" s="196" t="s">
        <v>372</v>
      </c>
      <c r="D146" s="165" t="s">
        <v>136</v>
      </c>
      <c r="E146" s="171">
        <v>22</v>
      </c>
      <c r="F146" s="173"/>
      <c r="G146" s="174">
        <f>ROUND(E146*F146,2)</f>
        <v>0</v>
      </c>
      <c r="H146" s="173"/>
      <c r="I146" s="174">
        <f>ROUND(E146*H146,2)</f>
        <v>0</v>
      </c>
      <c r="J146" s="173"/>
      <c r="K146" s="174">
        <f>ROUND(E146*J146,2)</f>
        <v>0</v>
      </c>
      <c r="L146" s="174">
        <v>21</v>
      </c>
      <c r="M146" s="174">
        <f>G146*(1+L146/100)</f>
        <v>0</v>
      </c>
      <c r="N146" s="166">
        <v>9.0000000000000006E-5</v>
      </c>
      <c r="O146" s="166">
        <f>ROUND(E146*N146,5)</f>
        <v>1.98E-3</v>
      </c>
      <c r="P146" s="166">
        <v>0</v>
      </c>
      <c r="Q146" s="166">
        <f>ROUND(E146*P146,5)</f>
        <v>0</v>
      </c>
      <c r="R146" s="166"/>
      <c r="S146" s="166"/>
      <c r="T146" s="167">
        <v>0.2475</v>
      </c>
      <c r="U146" s="166">
        <f>ROUND(E146*T146,2)</f>
        <v>5.45</v>
      </c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 t="s">
        <v>133</v>
      </c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</row>
    <row r="147" spans="1:60" outlineLevel="1" x14ac:dyDescent="0.2">
      <c r="A147" s="157">
        <v>118</v>
      </c>
      <c r="B147" s="163" t="s">
        <v>373</v>
      </c>
      <c r="C147" s="196" t="s">
        <v>374</v>
      </c>
      <c r="D147" s="165" t="s">
        <v>136</v>
      </c>
      <c r="E147" s="171">
        <v>9</v>
      </c>
      <c r="F147" s="173"/>
      <c r="G147" s="174">
        <f>ROUND(E147*F147,2)</f>
        <v>0</v>
      </c>
      <c r="H147" s="173"/>
      <c r="I147" s="174">
        <f>ROUND(E147*H147,2)</f>
        <v>0</v>
      </c>
      <c r="J147" s="173"/>
      <c r="K147" s="174">
        <f>ROUND(E147*J147,2)</f>
        <v>0</v>
      </c>
      <c r="L147" s="174">
        <v>21</v>
      </c>
      <c r="M147" s="174">
        <f>G147*(1+L147/100)</f>
        <v>0</v>
      </c>
      <c r="N147" s="166">
        <v>0</v>
      </c>
      <c r="O147" s="166">
        <f>ROUND(E147*N147,5)</f>
        <v>0</v>
      </c>
      <c r="P147" s="166">
        <v>0</v>
      </c>
      <c r="Q147" s="166">
        <f>ROUND(E147*P147,5)</f>
        <v>0</v>
      </c>
      <c r="R147" s="166"/>
      <c r="S147" s="166"/>
      <c r="T147" s="167">
        <v>0.86433000000000004</v>
      </c>
      <c r="U147" s="166">
        <f>ROUND(E147*T147,2)</f>
        <v>7.78</v>
      </c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 t="s">
        <v>133</v>
      </c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</row>
    <row r="148" spans="1:60" x14ac:dyDescent="0.2">
      <c r="A148" s="158" t="s">
        <v>128</v>
      </c>
      <c r="B148" s="164" t="s">
        <v>101</v>
      </c>
      <c r="C148" s="197" t="s">
        <v>26</v>
      </c>
      <c r="D148" s="168"/>
      <c r="E148" s="172"/>
      <c r="F148" s="175"/>
      <c r="G148" s="175">
        <f>SUMIF(AE149:AE150,"&lt;&gt;NOR",G149:G150)</f>
        <v>0</v>
      </c>
      <c r="H148" s="175"/>
      <c r="I148" s="175">
        <f>SUM(I149:I150)</f>
        <v>0</v>
      </c>
      <c r="J148" s="175"/>
      <c r="K148" s="175">
        <f>SUM(K149:K150)</f>
        <v>0</v>
      </c>
      <c r="L148" s="175"/>
      <c r="M148" s="175">
        <f>SUM(M149:M150)</f>
        <v>0</v>
      </c>
      <c r="N148" s="169"/>
      <c r="O148" s="169">
        <f>SUM(O149:O150)</f>
        <v>0</v>
      </c>
      <c r="P148" s="169"/>
      <c r="Q148" s="169">
        <f>SUM(Q149:Q150)</f>
        <v>0</v>
      </c>
      <c r="R148" s="169"/>
      <c r="S148" s="169"/>
      <c r="T148" s="170"/>
      <c r="U148" s="169">
        <f>SUM(U149:U150)</f>
        <v>0</v>
      </c>
      <c r="AE148" t="s">
        <v>129</v>
      </c>
    </row>
    <row r="149" spans="1:60" outlineLevel="1" x14ac:dyDescent="0.2">
      <c r="A149" s="157">
        <v>119</v>
      </c>
      <c r="B149" s="163" t="s">
        <v>375</v>
      </c>
      <c r="C149" s="196" t="s">
        <v>376</v>
      </c>
      <c r="D149" s="165" t="s">
        <v>377</v>
      </c>
      <c r="E149" s="171">
        <v>1</v>
      </c>
      <c r="F149" s="173"/>
      <c r="G149" s="174">
        <f>ROUND(E149*F149,2)</f>
        <v>0</v>
      </c>
      <c r="H149" s="173"/>
      <c r="I149" s="174">
        <f>ROUND(E149*H149,2)</f>
        <v>0</v>
      </c>
      <c r="J149" s="173"/>
      <c r="K149" s="174">
        <f>ROUND(E149*J149,2)</f>
        <v>0</v>
      </c>
      <c r="L149" s="174">
        <v>21</v>
      </c>
      <c r="M149" s="174">
        <f>G149*(1+L149/100)</f>
        <v>0</v>
      </c>
      <c r="N149" s="166">
        <v>0</v>
      </c>
      <c r="O149" s="166">
        <f>ROUND(E149*N149,5)</f>
        <v>0</v>
      </c>
      <c r="P149" s="166">
        <v>0</v>
      </c>
      <c r="Q149" s="166">
        <f>ROUND(E149*P149,5)</f>
        <v>0</v>
      </c>
      <c r="R149" s="166"/>
      <c r="S149" s="166"/>
      <c r="T149" s="167">
        <v>0</v>
      </c>
      <c r="U149" s="166">
        <f>ROUND(E149*T149,2)</f>
        <v>0</v>
      </c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 t="s">
        <v>133</v>
      </c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</row>
    <row r="150" spans="1:60" outlineLevel="1" x14ac:dyDescent="0.2">
      <c r="A150" s="184">
        <v>120</v>
      </c>
      <c r="B150" s="185" t="s">
        <v>378</v>
      </c>
      <c r="C150" s="198" t="s">
        <v>379</v>
      </c>
      <c r="D150" s="186" t="s">
        <v>377</v>
      </c>
      <c r="E150" s="187">
        <v>1</v>
      </c>
      <c r="F150" s="188"/>
      <c r="G150" s="189">
        <f>ROUND(E150*F150,2)</f>
        <v>0</v>
      </c>
      <c r="H150" s="188"/>
      <c r="I150" s="189">
        <f>ROUND(E150*H150,2)</f>
        <v>0</v>
      </c>
      <c r="J150" s="188"/>
      <c r="K150" s="189">
        <f>ROUND(E150*J150,2)</f>
        <v>0</v>
      </c>
      <c r="L150" s="189">
        <v>21</v>
      </c>
      <c r="M150" s="189">
        <f>G150*(1+L150/100)</f>
        <v>0</v>
      </c>
      <c r="N150" s="190">
        <v>0</v>
      </c>
      <c r="O150" s="190">
        <f>ROUND(E150*N150,5)</f>
        <v>0</v>
      </c>
      <c r="P150" s="190">
        <v>0</v>
      </c>
      <c r="Q150" s="190">
        <f>ROUND(E150*P150,5)</f>
        <v>0</v>
      </c>
      <c r="R150" s="190"/>
      <c r="S150" s="190"/>
      <c r="T150" s="191">
        <v>0</v>
      </c>
      <c r="U150" s="190">
        <f>ROUND(E150*T150,2)</f>
        <v>0</v>
      </c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 t="s">
        <v>133</v>
      </c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</row>
    <row r="151" spans="1:60" x14ac:dyDescent="0.2">
      <c r="A151" s="6"/>
      <c r="B151" s="7" t="s">
        <v>380</v>
      </c>
      <c r="C151" s="199" t="s">
        <v>380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AC151">
        <v>15</v>
      </c>
      <c r="AD151">
        <v>21</v>
      </c>
    </row>
    <row r="152" spans="1:60" x14ac:dyDescent="0.2">
      <c r="A152" s="192"/>
      <c r="B152" s="193">
        <v>26</v>
      </c>
      <c r="C152" s="200" t="s">
        <v>380</v>
      </c>
      <c r="D152" s="194"/>
      <c r="E152" s="194"/>
      <c r="F152" s="194"/>
      <c r="G152" s="195">
        <f>G8+G11+G18+G21+G26+G36+G38+G43+G50+G61+G70+G89+G96+G102+G108+G113+G115+G121+G127+G134+G139+G144+G148</f>
        <v>0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AC152">
        <f>SUMIF(L7:L150,AC151,G7:G150)</f>
        <v>0</v>
      </c>
      <c r="AD152">
        <f>SUMIF(L7:L150,AD151,G7:G150)</f>
        <v>0</v>
      </c>
      <c r="AE152" t="s">
        <v>381</v>
      </c>
    </row>
    <row r="153" spans="1:60" x14ac:dyDescent="0.2">
      <c r="A153" s="6"/>
      <c r="B153" s="7" t="s">
        <v>380</v>
      </c>
      <c r="C153" s="199" t="s">
        <v>380</v>
      </c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60" x14ac:dyDescent="0.2">
      <c r="A154" s="6"/>
      <c r="B154" s="7" t="s">
        <v>380</v>
      </c>
      <c r="C154" s="199" t="s">
        <v>380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60" x14ac:dyDescent="0.2">
      <c r="A155" s="260">
        <v>33</v>
      </c>
      <c r="B155" s="260"/>
      <c r="C155" s="261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60" x14ac:dyDescent="0.2">
      <c r="A156" s="262"/>
      <c r="B156" s="263"/>
      <c r="C156" s="264"/>
      <c r="D156" s="263"/>
      <c r="E156" s="263"/>
      <c r="F156" s="263"/>
      <c r="G156" s="265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AE156" t="s">
        <v>382</v>
      </c>
    </row>
    <row r="157" spans="1:60" x14ac:dyDescent="0.2">
      <c r="A157" s="266"/>
      <c r="B157" s="267"/>
      <c r="C157" s="268"/>
      <c r="D157" s="267"/>
      <c r="E157" s="267"/>
      <c r="F157" s="267"/>
      <c r="G157" s="269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60" x14ac:dyDescent="0.2">
      <c r="A158" s="266"/>
      <c r="B158" s="267"/>
      <c r="C158" s="268"/>
      <c r="D158" s="267"/>
      <c r="E158" s="267"/>
      <c r="F158" s="267"/>
      <c r="G158" s="269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60" x14ac:dyDescent="0.2">
      <c r="A159" s="266"/>
      <c r="B159" s="267"/>
      <c r="C159" s="268"/>
      <c r="D159" s="267"/>
      <c r="E159" s="267"/>
      <c r="F159" s="267"/>
      <c r="G159" s="269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60" x14ac:dyDescent="0.2">
      <c r="A160" s="270"/>
      <c r="B160" s="271"/>
      <c r="C160" s="272"/>
      <c r="D160" s="271"/>
      <c r="E160" s="271"/>
      <c r="F160" s="271"/>
      <c r="G160" s="273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31" x14ac:dyDescent="0.2">
      <c r="A161" s="6"/>
      <c r="B161" s="7" t="s">
        <v>380</v>
      </c>
      <c r="C161" s="199" t="s">
        <v>380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31" x14ac:dyDescent="0.2">
      <c r="C162" s="201"/>
      <c r="AE162" t="s">
        <v>383</v>
      </c>
    </row>
  </sheetData>
  <mergeCells count="6">
    <mergeCell ref="A156:G160"/>
    <mergeCell ref="A1:G1"/>
    <mergeCell ref="C2:G2"/>
    <mergeCell ref="C3:G3"/>
    <mergeCell ref="C4:G4"/>
    <mergeCell ref="A155:C155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Dušková Jaroslava Ing.</cp:lastModifiedBy>
  <cp:lastPrinted>2014-02-28T09:52:57Z</cp:lastPrinted>
  <dcterms:created xsi:type="dcterms:W3CDTF">2009-04-08T07:15:50Z</dcterms:created>
  <dcterms:modified xsi:type="dcterms:W3CDTF">2020-09-17T12:32:55Z</dcterms:modified>
</cp:coreProperties>
</file>