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390" yWindow="555" windowWidth="19815" windowHeight="9405" activeTab="1"/>
  </bookViews>
  <sheets>
    <sheet name="Rekapitulace zakázky" sheetId="1" r:id="rId1"/>
    <sheet name="29-08-2020 - Úprava výlep..." sheetId="2" r:id="rId2"/>
  </sheets>
  <definedNames>
    <definedName name="_xlnm._FilterDatabase" localSheetId="1" hidden="1">'29-08-2020 - Úprava výlep...'!$C$121:$K$148</definedName>
    <definedName name="_xlnm.Print_Area" localSheetId="1">'29-08-2020 - Úprava výlep...'!$C$111:$J$148</definedName>
    <definedName name="_xlnm.Print_Area" localSheetId="0">'Rekapitulace zakázky'!$D$4:$AO$76,'Rekapitulace zakázky'!$C$82:$AQ$96</definedName>
    <definedName name="_xlnm.Print_Titles" localSheetId="0">'Rekapitulace zakázky'!$92:$92</definedName>
    <definedName name="_xlnm.Print_Titles" localSheetId="1">'29-08-2020 - Úprava výlep...'!$121:$121</definedName>
  </definedNames>
  <calcPr calcId="145621"/>
</workbook>
</file>

<file path=xl/sharedStrings.xml><?xml version="1.0" encoding="utf-8"?>
<sst xmlns="http://schemas.openxmlformats.org/spreadsheetml/2006/main" count="540" uniqueCount="198">
  <si>
    <t>Export Komplet</t>
  </si>
  <si>
    <t/>
  </si>
  <si>
    <t>2.0</t>
  </si>
  <si>
    <t>ZAMOK</t>
  </si>
  <si>
    <t>False</t>
  </si>
  <si>
    <t>{7c9e3c33-5276-4560-b4d0-80e8fd498b84}</t>
  </si>
  <si>
    <t>0,01</t>
  </si>
  <si>
    <t>21</t>
  </si>
  <si>
    <t>15</t>
  </si>
  <si>
    <t>REKAPITULACE ZAKÁZKY</t>
  </si>
  <si>
    <t>v ---  níže se nacházejí doplnkové a pomocné údaje k sestavám  --- v</t>
  </si>
  <si>
    <t>Návod na vyplnění</t>
  </si>
  <si>
    <t>0,001</t>
  </si>
  <si>
    <t>Kód:</t>
  </si>
  <si>
    <t>29-08-2020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</si>
  <si>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</si>
  <si>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Zakázka:</t>
  </si>
  <si>
    <t>Úprava výlepových ploch</t>
  </si>
  <si>
    <t>KSO:</t>
  </si>
  <si>
    <t>CC-CZ:</t>
  </si>
  <si>
    <t>Místo:</t>
  </si>
  <si>
    <t xml:space="preserve"> </t>
  </si>
  <si>
    <t>Datum:</t>
  </si>
  <si>
    <t>22. 8. 2020</t>
  </si>
  <si>
    <t>Zadavatel:</t>
  </si>
  <si>
    <t>IČ:</t>
  </si>
  <si>
    <t>Město Bílina-KC Bílina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</si>
  <si>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</si>
  <si>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</si>
  <si>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</si>
  <si>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</si>
  <si>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</si>
  <si>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</si>
  <si>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</si>
  <si>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</si>
  <si>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</si>
  <si>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</si>
  <si>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</si>
  <si>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</si>
  <si>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</si>
  <si>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</si>
  <si>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</si>
  <si>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</si>
  <si>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</si>
  <si>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</si>
  <si>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</si>
  <si>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</si>
  <si>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</si>
  <si>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</si>
  <si>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</si>
  <si>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</si>
  <si>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</si>
  <si>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</si>
  <si>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ZAKÁZKY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</si>
  <si>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</si>
  <si>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</si>
  <si>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</si>
  <si>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</si>
  <si>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</si>
  <si>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</si>
  <si>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</si>
  <si>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</si>
  <si>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</si>
  <si>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</si>
  <si>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</si>
  <si>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</si>
  <si>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</si>
  <si>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</si>
  <si>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</si>
  <si>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</si>
  <si>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</si>
  <si>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</si>
  <si>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</si>
  <si>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</si>
  <si>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</si>
  <si>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</si>
  <si>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</si>
  <si>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</si>
  <si>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</si>
  <si>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</si>
  <si>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</si>
  <si>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</si>
  <si>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</si>
  <si>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</si>
  <si>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</si>
  <si>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</si>
  <si>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</si>
  <si>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</si>
  <si>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</si>
  <si>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</si>
  <si>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</si>
  <si>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8 - Trubní vedení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</si>
  <si>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</si>
  <si>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</si>
  <si>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</si>
  <si>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</si>
  <si>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</si>
  <si>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VRN4 - Inženýrská činnost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</si>
  <si>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</si>
  <si>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</si>
  <si>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</si>
  <si>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</si>
  <si>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</si>
  <si>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</si>
  <si>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</si>
  <si>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</si>
  <si>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</si>
  <si>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</si>
  <si>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</si>
  <si>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</si>
  <si>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</si>
  <si>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</si>
  <si>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</si>
  <si>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</si>
  <si>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</si>
  <si>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</si>
  <si>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131111333</t>
  </si>
  <si>
    <t xml:space="preserve">Vrtání jamek pro plotové sloupky D do 300 mm - ručně </t>
  </si>
  <si>
    <t>m</t>
  </si>
  <si>
    <t>4</t>
  </si>
  <si>
    <t>253676860</t>
  </si>
  <si>
    <t>181911101</t>
  </si>
  <si>
    <t>Úprava pláně v hornině třídy těžitelnosti I, skupiny 1 až 2 bez zhutnění ručně-rozprostření výkopku</t>
  </si>
  <si>
    <t>m2</t>
  </si>
  <si>
    <t>1942861343</t>
  </si>
  <si>
    <t>3</t>
  </si>
  <si>
    <t>Svislé a kompletní konstrukce</t>
  </si>
  <si>
    <t>338171123</t>
  </si>
  <si>
    <t>Osazování sloupků a vzpěr ocelových v do 2,60 m se zabetonováním</t>
  </si>
  <si>
    <t>kus</t>
  </si>
  <si>
    <t>-150047197</t>
  </si>
  <si>
    <t>M</t>
  </si>
  <si>
    <t>40445628</t>
  </si>
  <si>
    <t>desková výlepová plocha 7500x1250mm, výška 2300 mm, se stříškou,viz. vzor plocha v Pražské ul.</t>
  </si>
  <si>
    <t>8</t>
  </si>
  <si>
    <t>1947544149</t>
  </si>
  <si>
    <t>5</t>
  </si>
  <si>
    <t>40445627</t>
  </si>
  <si>
    <t xml:space="preserve">desková výlepová plocha 5000x1250mm, výška 2300 mm, se stříškou,viz. vzor plocha u Zimního stadionu </t>
  </si>
  <si>
    <t>1113600879</t>
  </si>
  <si>
    <t>Trubní vedení</t>
  </si>
  <si>
    <t>6</t>
  </si>
  <si>
    <t>820571811</t>
  </si>
  <si>
    <t xml:space="preserve">Demontáž  stávajícíh výlepových válců -žb.potrubí prům.1000 mm </t>
  </si>
  <si>
    <t>1215528608</t>
  </si>
  <si>
    <t>997</t>
  </si>
  <si>
    <t>Přesun sutě</t>
  </si>
  <si>
    <t>7</t>
  </si>
  <si>
    <t>997002611</t>
  </si>
  <si>
    <t>Nakládání suti a vybouraných hmot</t>
  </si>
  <si>
    <t>t</t>
  </si>
  <si>
    <t>-851779675</t>
  </si>
  <si>
    <t>997013501</t>
  </si>
  <si>
    <t>Odvoz suti a vybouraných hmot na skládku nebo meziskládku do 1 km se složením</t>
  </si>
  <si>
    <t>-460867668</t>
  </si>
  <si>
    <t>9</t>
  </si>
  <si>
    <t>997013509</t>
  </si>
  <si>
    <t>Příplatek k odvozu suti a vybouraných hmot na skládku ZKD 1 km přes 1 km</t>
  </si>
  <si>
    <t>601901892</t>
  </si>
  <si>
    <t>10</t>
  </si>
  <si>
    <t>997013862</t>
  </si>
  <si>
    <t>Poplatek za uložení stavebního odpadu na recyklační skládce (skládkovné) z armovaného betonu kód odpadu  17 01 01</t>
  </si>
  <si>
    <t>-853593501</t>
  </si>
  <si>
    <t>11</t>
  </si>
  <si>
    <t>997211699R</t>
  </si>
  <si>
    <t xml:space="preserve">Ekologická likvidace válců - drcení </t>
  </si>
  <si>
    <t>2043889854</t>
  </si>
  <si>
    <t>12</t>
  </si>
  <si>
    <t>997231511</t>
  </si>
  <si>
    <t>Nakládání, překládání nebo manipulace se sutí a vybouranými hmotami</t>
  </si>
  <si>
    <t>1250884821</t>
  </si>
  <si>
    <t>998</t>
  </si>
  <si>
    <t>Přesun hmot</t>
  </si>
  <si>
    <t>13</t>
  </si>
  <si>
    <t>998001099R</t>
  </si>
  <si>
    <t>Přesun hmot pro sloupky betonované na místě</t>
  </si>
  <si>
    <t>194935082</t>
  </si>
  <si>
    <t>PSV</t>
  </si>
  <si>
    <t>Práce a dodávky PSV</t>
  </si>
  <si>
    <t>767</t>
  </si>
  <si>
    <t>Konstrukce zámečnické</t>
  </si>
  <si>
    <t>14</t>
  </si>
  <si>
    <t>767131112</t>
  </si>
  <si>
    <t>Montáž stěn svařovaných - výlepové plochy</t>
  </si>
  <si>
    <t>16</t>
  </si>
  <si>
    <t>1257376517</t>
  </si>
  <si>
    <t>998767101</t>
  </si>
  <si>
    <t>Přesun hmot tonážní pro zámečnické konstrukce v objektech v do 6 m</t>
  </si>
  <si>
    <t>37005104</t>
  </si>
  <si>
    <t>VRN</t>
  </si>
  <si>
    <t>Vedlejší rozpočtové náklady</t>
  </si>
  <si>
    <t>VRN4</t>
  </si>
  <si>
    <t>Inženýrská činnost</t>
  </si>
  <si>
    <t>043194000</t>
  </si>
  <si>
    <t>Zaměření ing sítí v prostoru montáže výlepových ploch</t>
  </si>
  <si>
    <t>…</t>
  </si>
  <si>
    <t>1024</t>
  </si>
  <si>
    <t>1667162925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</si>
</sst>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7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8" xfId="0" applyNumberFormat="1" applyFont="1" applyBorder="1" applyAlignment="1" applyProtection="1">
      <alignment vertical="center"/>
      <protection/>
    </xf>
    <xf numFmtId="4" fontId="26" fillId="0" borderId="19" xfId="0" applyNumberFormat="1" applyFont="1" applyBorder="1" applyAlignment="1" applyProtection="1">
      <alignment vertical="center"/>
      <protection/>
    </xf>
    <xf numFmtId="166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3" xfId="0" applyFont="1" applyFill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9" fillId="0" borderId="10" xfId="0" applyNumberFormat="1" applyFont="1" applyBorder="1" applyAlignment="1" applyProtection="1">
      <alignment/>
      <protection/>
    </xf>
    <xf numFmtId="166" fontId="29" fillId="0" borderId="11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7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/>
    </xf>
    <xf numFmtId="49" fontId="31" fillId="0" borderId="22" xfId="0" applyNumberFormat="1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left" vertical="center" wrapText="1"/>
      <protection/>
    </xf>
    <xf numFmtId="0" fontId="31" fillId="0" borderId="22" xfId="0" applyFont="1" applyBorder="1" applyAlignment="1" applyProtection="1">
      <alignment horizontal="center" vertical="center" wrapText="1"/>
      <protection/>
    </xf>
    <xf numFmtId="167" fontId="31" fillId="0" borderId="22" xfId="0" applyNumberFormat="1" applyFont="1" applyBorder="1" applyAlignment="1" applyProtection="1">
      <alignment vertical="center"/>
      <protection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/>
    </xf>
    <xf numFmtId="0" fontId="32" fillId="0" borderId="22" xfId="0" applyFont="1" applyBorder="1" applyAlignment="1" applyProtection="1">
      <alignment vertical="center"/>
      <protection/>
    </xf>
    <xf numFmtId="0" fontId="32" fillId="0" borderId="3" xfId="0" applyFont="1" applyBorder="1" applyAlignment="1">
      <alignment vertical="center"/>
    </xf>
    <xf numFmtId="0" fontId="31" fillId="2" borderId="17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1" fillId="0" borderId="19" xfId="0" applyNumberFormat="1" applyFont="1" applyBorder="1" applyAlignment="1" applyProtection="1">
      <alignment vertical="center"/>
      <protection/>
    </xf>
    <xf numFmtId="166" fontId="21" fillId="0" borderId="20" xfId="0" applyNumberFormat="1" applyFont="1" applyBorder="1" applyAlignment="1" applyProtection="1">
      <alignment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7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21" xfId="0" applyFont="1" applyFill="1" applyBorder="1" applyAlignment="1" applyProtection="1">
      <alignment horizontal="lef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7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249"/>
      <c r="AS2" s="249"/>
      <c r="AT2" s="249"/>
      <c r="AU2" s="249"/>
      <c r="AV2" s="249"/>
      <c r="AW2" s="249"/>
      <c r="AX2" s="249"/>
      <c r="AY2" s="249"/>
      <c r="AZ2" s="249"/>
      <c r="BA2" s="249"/>
      <c r="BB2" s="249"/>
      <c r="BC2" s="249"/>
      <c r="BD2" s="249"/>
      <c r="BE2" s="249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12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P5" s="19"/>
      <c r="AQ5" s="19"/>
      <c r="AR5" s="17"/>
      <c r="BE5" s="209" t="s">
        <v>15</v>
      </c>
      <c r="BS5" s="14" t="s">
        <v>6</v>
      </c>
    </row>
    <row r="6" spans="2:71" s="1" customFormat="1" ht="36.95" customHeight="1">
      <c r="B6" s="18"/>
      <c r="C6" s="19"/>
      <c r="D6" s="25" t="s">
        <v>16</v>
      </c>
      <c r="E6" s="19"/>
      <c r="F6" s="19"/>
      <c r="G6" s="19"/>
      <c r="H6" s="19"/>
      <c r="I6" s="19"/>
      <c r="J6" s="19"/>
      <c r="K6" s="21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P6" s="19"/>
      <c r="AQ6" s="19"/>
      <c r="AR6" s="17"/>
      <c r="BE6" s="210"/>
      <c r="BS6" s="14" t="s">
        <v>6</v>
      </c>
    </row>
    <row r="7" spans="2:71" s="1" customFormat="1" ht="12" customHeight="1">
      <c r="B7" s="18"/>
      <c r="C7" s="19"/>
      <c r="D7" s="26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6" t="s">
        <v>19</v>
      </c>
      <c r="AL7" s="19"/>
      <c r="AM7" s="19"/>
      <c r="AN7" s="24" t="s">
        <v>1</v>
      </c>
      <c r="AO7" s="19"/>
      <c r="AP7" s="19"/>
      <c r="AQ7" s="19"/>
      <c r="AR7" s="17"/>
      <c r="BE7" s="210"/>
      <c r="BS7" s="14" t="s">
        <v>6</v>
      </c>
    </row>
    <row r="8" spans="2:71" s="1" customFormat="1" ht="12" customHeight="1">
      <c r="B8" s="18"/>
      <c r="C8" s="19"/>
      <c r="D8" s="26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6" t="s">
        <v>22</v>
      </c>
      <c r="AL8" s="19"/>
      <c r="AM8" s="19"/>
      <c r="AN8" s="27" t="s">
        <v>23</v>
      </c>
      <c r="AO8" s="19"/>
      <c r="AP8" s="19"/>
      <c r="AQ8" s="19"/>
      <c r="AR8" s="17"/>
      <c r="BE8" s="210"/>
      <c r="BS8" s="14" t="s">
        <v>6</v>
      </c>
    </row>
    <row r="9" spans="2:71" s="1" customFormat="1" ht="14.45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10"/>
      <c r="BS9" s="14" t="s">
        <v>6</v>
      </c>
    </row>
    <row r="10" spans="2:71" s="1" customFormat="1" ht="12" customHeight="1">
      <c r="B10" s="18"/>
      <c r="C10" s="19"/>
      <c r="D10" s="26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6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10"/>
      <c r="BS10" s="14" t="s">
        <v>6</v>
      </c>
    </row>
    <row r="11" spans="2:71" s="1" customFormat="1" ht="18.4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6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10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10"/>
      <c r="BS12" s="14" t="s">
        <v>6</v>
      </c>
    </row>
    <row r="13" spans="2:71" s="1" customFormat="1" ht="12" customHeight="1">
      <c r="B13" s="18"/>
      <c r="C13" s="19"/>
      <c r="D13" s="26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6" t="s">
        <v>25</v>
      </c>
      <c r="AL13" s="19"/>
      <c r="AM13" s="19"/>
      <c r="AN13" s="28" t="s">
        <v>29</v>
      </c>
      <c r="AO13" s="19"/>
      <c r="AP13" s="19"/>
      <c r="AQ13" s="19"/>
      <c r="AR13" s="17"/>
      <c r="BE13" s="210"/>
      <c r="BS13" s="14" t="s">
        <v>6</v>
      </c>
    </row>
    <row r="14" spans="2:71" ht="12.75">
      <c r="B14" s="18"/>
      <c r="C14" s="19"/>
      <c r="D14" s="19"/>
      <c r="E14" s="215" t="s">
        <v>29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26" t="s">
        <v>27</v>
      </c>
      <c r="AL14" s="19"/>
      <c r="AM14" s="19"/>
      <c r="AN14" s="28" t="s">
        <v>29</v>
      </c>
      <c r="AO14" s="19"/>
      <c r="AP14" s="19"/>
      <c r="AQ14" s="19"/>
      <c r="AR14" s="17"/>
      <c r="BE14" s="210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10"/>
      <c r="BS15" s="14" t="s">
        <v>4</v>
      </c>
    </row>
    <row r="16" spans="2:71" s="1" customFormat="1" ht="12" customHeight="1">
      <c r="B16" s="18"/>
      <c r="C16" s="19"/>
      <c r="D16" s="26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6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10"/>
      <c r="BS16" s="14" t="s">
        <v>4</v>
      </c>
    </row>
    <row r="17" spans="2:71" s="1" customFormat="1" ht="18.4" customHeight="1">
      <c r="B17" s="18"/>
      <c r="C17" s="19"/>
      <c r="D17" s="19"/>
      <c r="E17" s="24" t="s">
        <v>21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6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10"/>
      <c r="BS17" s="14" t="s">
        <v>31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10"/>
      <c r="BS18" s="14" t="s">
        <v>6</v>
      </c>
    </row>
    <row r="19" spans="2:71" s="1" customFormat="1" ht="12" customHeight="1">
      <c r="B19" s="18"/>
      <c r="C19" s="19"/>
      <c r="D19" s="26" t="s">
        <v>32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6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10"/>
      <c r="BS19" s="14" t="s">
        <v>6</v>
      </c>
    </row>
    <row r="20" spans="2:71" s="1" customFormat="1" ht="18.4" customHeight="1">
      <c r="B20" s="18"/>
      <c r="C20" s="19"/>
      <c r="D20" s="19"/>
      <c r="E20" s="24" t="s">
        <v>21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6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10"/>
      <c r="BS20" s="14" t="s">
        <v>31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10"/>
    </row>
    <row r="22" spans="2:57" s="1" customFormat="1" ht="12" customHeight="1">
      <c r="B22" s="18"/>
      <c r="C22" s="19"/>
      <c r="D22" s="26" t="s">
        <v>33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10"/>
    </row>
    <row r="23" spans="2:57" s="1" customFormat="1" ht="16.5" customHeight="1">
      <c r="B23" s="18"/>
      <c r="C23" s="19"/>
      <c r="D23" s="19"/>
      <c r="E23" s="217" t="s">
        <v>1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7"/>
      <c r="AD23" s="217"/>
      <c r="AE23" s="217"/>
      <c r="AF23" s="217"/>
      <c r="AG23" s="217"/>
      <c r="AH23" s="217"/>
      <c r="AI23" s="217"/>
      <c r="AJ23" s="217"/>
      <c r="AK23" s="217"/>
      <c r="AL23" s="217"/>
      <c r="AM23" s="217"/>
      <c r="AN23" s="217"/>
      <c r="AO23" s="19"/>
      <c r="AP23" s="19"/>
      <c r="AQ23" s="19"/>
      <c r="AR23" s="17"/>
      <c r="BE23" s="210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10"/>
    </row>
    <row r="25" spans="2:57" s="1" customFormat="1" ht="6.95" customHeight="1">
      <c r="B25" s="18"/>
      <c r="C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19"/>
      <c r="AQ25" s="19"/>
      <c r="AR25" s="17"/>
      <c r="BE25" s="210"/>
    </row>
    <row r="26" spans="1:57" s="2" customFormat="1" ht="25.9" customHeight="1">
      <c r="A26" s="31"/>
      <c r="B26" s="32"/>
      <c r="C26" s="33"/>
      <c r="D26" s="34" t="s">
        <v>34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8">
        <f>ROUND(AG94,2)</f>
        <v>0</v>
      </c>
      <c r="AL26" s="219"/>
      <c r="AM26" s="219"/>
      <c r="AN26" s="219"/>
      <c r="AO26" s="219"/>
      <c r="AP26" s="33"/>
      <c r="AQ26" s="33"/>
      <c r="AR26" s="36"/>
      <c r="BE26" s="210"/>
    </row>
    <row r="27" spans="1:57" s="2" customFormat="1" ht="6.95" customHeight="1">
      <c r="A27" s="31"/>
      <c r="B27" s="32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6"/>
      <c r="BE27" s="210"/>
    </row>
    <row r="28" spans="1:57" s="2" customFormat="1" ht="12.75">
      <c r="A28" s="31"/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220" t="s">
        <v>35</v>
      </c>
      <c r="M28" s="220"/>
      <c r="N28" s="220"/>
      <c r="O28" s="220"/>
      <c r="P28" s="220"/>
      <c r="Q28" s="33"/>
      <c r="R28" s="33"/>
      <c r="S28" s="33"/>
      <c r="T28" s="33"/>
      <c r="U28" s="33"/>
      <c r="V28" s="33"/>
      <c r="W28" s="220" t="s">
        <v>36</v>
      </c>
      <c r="X28" s="220"/>
      <c r="Y28" s="220"/>
      <c r="Z28" s="220"/>
      <c r="AA28" s="220"/>
      <c r="AB28" s="220"/>
      <c r="AC28" s="220"/>
      <c r="AD28" s="220"/>
      <c r="AE28" s="220"/>
      <c r="AF28" s="33"/>
      <c r="AG28" s="33"/>
      <c r="AH28" s="33"/>
      <c r="AI28" s="33"/>
      <c r="AJ28" s="33"/>
      <c r="AK28" s="220" t="s">
        <v>37</v>
      </c>
      <c r="AL28" s="220"/>
      <c r="AM28" s="220"/>
      <c r="AN28" s="220"/>
      <c r="AO28" s="220"/>
      <c r="AP28" s="33"/>
      <c r="AQ28" s="33"/>
      <c r="AR28" s="36"/>
      <c r="BE28" s="210"/>
    </row>
    <row r="29" spans="2:57" s="3" customFormat="1" ht="14.45" customHeight="1">
      <c r="B29" s="37"/>
      <c r="C29" s="38"/>
      <c r="D29" s="26" t="s">
        <v>38</v>
      </c>
      <c r="E29" s="38"/>
      <c r="F29" s="26" t="s">
        <v>39</v>
      </c>
      <c r="G29" s="38"/>
      <c r="H29" s="38"/>
      <c r="I29" s="38"/>
      <c r="J29" s="38"/>
      <c r="K29" s="38"/>
      <c r="L29" s="223">
        <v>0.21</v>
      </c>
      <c r="M29" s="222"/>
      <c r="N29" s="222"/>
      <c r="O29" s="222"/>
      <c r="P29" s="222"/>
      <c r="Q29" s="38"/>
      <c r="R29" s="38"/>
      <c r="S29" s="38"/>
      <c r="T29" s="38"/>
      <c r="U29" s="38"/>
      <c r="V29" s="38"/>
      <c r="W29" s="221">
        <f>ROUND(AZ94,2)</f>
        <v>0</v>
      </c>
      <c r="X29" s="222"/>
      <c r="Y29" s="222"/>
      <c r="Z29" s="222"/>
      <c r="AA29" s="222"/>
      <c r="AB29" s="222"/>
      <c r="AC29" s="222"/>
      <c r="AD29" s="222"/>
      <c r="AE29" s="222"/>
      <c r="AF29" s="38"/>
      <c r="AG29" s="38"/>
      <c r="AH29" s="38"/>
      <c r="AI29" s="38"/>
      <c r="AJ29" s="38"/>
      <c r="AK29" s="221">
        <f>ROUND(AV94,2)</f>
        <v>0</v>
      </c>
      <c r="AL29" s="222"/>
      <c r="AM29" s="222"/>
      <c r="AN29" s="222"/>
      <c r="AO29" s="222"/>
      <c r="AP29" s="38"/>
      <c r="AQ29" s="38"/>
      <c r="AR29" s="39"/>
      <c r="BE29" s="211"/>
    </row>
    <row r="30" spans="2:57" s="3" customFormat="1" ht="14.45" customHeight="1">
      <c r="B30" s="37"/>
      <c r="C30" s="38"/>
      <c r="D30" s="38"/>
      <c r="E30" s="38"/>
      <c r="F30" s="26" t="s">
        <v>40</v>
      </c>
      <c r="G30" s="38"/>
      <c r="H30" s="38"/>
      <c r="I30" s="38"/>
      <c r="J30" s="38"/>
      <c r="K30" s="38"/>
      <c r="L30" s="223">
        <v>0.15</v>
      </c>
      <c r="M30" s="222"/>
      <c r="N30" s="222"/>
      <c r="O30" s="222"/>
      <c r="P30" s="222"/>
      <c r="Q30" s="38"/>
      <c r="R30" s="38"/>
      <c r="S30" s="38"/>
      <c r="T30" s="38"/>
      <c r="U30" s="38"/>
      <c r="V30" s="38"/>
      <c r="W30" s="221">
        <f>ROUND(BA94,2)</f>
        <v>0</v>
      </c>
      <c r="X30" s="222"/>
      <c r="Y30" s="222"/>
      <c r="Z30" s="222"/>
      <c r="AA30" s="222"/>
      <c r="AB30" s="222"/>
      <c r="AC30" s="222"/>
      <c r="AD30" s="222"/>
      <c r="AE30" s="222"/>
      <c r="AF30" s="38"/>
      <c r="AG30" s="38"/>
      <c r="AH30" s="38"/>
      <c r="AI30" s="38"/>
      <c r="AJ30" s="38"/>
      <c r="AK30" s="221">
        <f>ROUND(AW94,2)</f>
        <v>0</v>
      </c>
      <c r="AL30" s="222"/>
      <c r="AM30" s="222"/>
      <c r="AN30" s="222"/>
      <c r="AO30" s="222"/>
      <c r="AP30" s="38"/>
      <c r="AQ30" s="38"/>
      <c r="AR30" s="39"/>
      <c r="BE30" s="211"/>
    </row>
    <row r="31" spans="2:57" s="3" customFormat="1" ht="14.45" customHeight="1" hidden="1">
      <c r="B31" s="37"/>
      <c r="C31" s="38"/>
      <c r="D31" s="38"/>
      <c r="E31" s="38"/>
      <c r="F31" s="26" t="s">
        <v>41</v>
      </c>
      <c r="G31" s="38"/>
      <c r="H31" s="38"/>
      <c r="I31" s="38"/>
      <c r="J31" s="38"/>
      <c r="K31" s="38"/>
      <c r="L31" s="223">
        <v>0.21</v>
      </c>
      <c r="M31" s="222"/>
      <c r="N31" s="222"/>
      <c r="O31" s="222"/>
      <c r="P31" s="222"/>
      <c r="Q31" s="38"/>
      <c r="R31" s="38"/>
      <c r="S31" s="38"/>
      <c r="T31" s="38"/>
      <c r="U31" s="38"/>
      <c r="V31" s="38"/>
      <c r="W31" s="221">
        <f>ROUND(BB94,2)</f>
        <v>0</v>
      </c>
      <c r="X31" s="222"/>
      <c r="Y31" s="222"/>
      <c r="Z31" s="222"/>
      <c r="AA31" s="222"/>
      <c r="AB31" s="222"/>
      <c r="AC31" s="222"/>
      <c r="AD31" s="222"/>
      <c r="AE31" s="222"/>
      <c r="AF31" s="38"/>
      <c r="AG31" s="38"/>
      <c r="AH31" s="38"/>
      <c r="AI31" s="38"/>
      <c r="AJ31" s="38"/>
      <c r="AK31" s="221">
        <v>0</v>
      </c>
      <c r="AL31" s="222"/>
      <c r="AM31" s="222"/>
      <c r="AN31" s="222"/>
      <c r="AO31" s="222"/>
      <c r="AP31" s="38"/>
      <c r="AQ31" s="38"/>
      <c r="AR31" s="39"/>
      <c r="BE31" s="211"/>
    </row>
    <row r="32" spans="2:57" s="3" customFormat="1" ht="14.45" customHeight="1" hidden="1">
      <c r="B32" s="37"/>
      <c r="C32" s="38"/>
      <c r="D32" s="38"/>
      <c r="E32" s="38"/>
      <c r="F32" s="26" t="s">
        <v>42</v>
      </c>
      <c r="G32" s="38"/>
      <c r="H32" s="38"/>
      <c r="I32" s="38"/>
      <c r="J32" s="38"/>
      <c r="K32" s="38"/>
      <c r="L32" s="223">
        <v>0.15</v>
      </c>
      <c r="M32" s="222"/>
      <c r="N32" s="222"/>
      <c r="O32" s="222"/>
      <c r="P32" s="222"/>
      <c r="Q32" s="38"/>
      <c r="R32" s="38"/>
      <c r="S32" s="38"/>
      <c r="T32" s="38"/>
      <c r="U32" s="38"/>
      <c r="V32" s="38"/>
      <c r="W32" s="221">
        <f>ROUND(BC94,2)</f>
        <v>0</v>
      </c>
      <c r="X32" s="222"/>
      <c r="Y32" s="222"/>
      <c r="Z32" s="222"/>
      <c r="AA32" s="222"/>
      <c r="AB32" s="222"/>
      <c r="AC32" s="222"/>
      <c r="AD32" s="222"/>
      <c r="AE32" s="222"/>
      <c r="AF32" s="38"/>
      <c r="AG32" s="38"/>
      <c r="AH32" s="38"/>
      <c r="AI32" s="38"/>
      <c r="AJ32" s="38"/>
      <c r="AK32" s="221">
        <v>0</v>
      </c>
      <c r="AL32" s="222"/>
      <c r="AM32" s="222"/>
      <c r="AN32" s="222"/>
      <c r="AO32" s="222"/>
      <c r="AP32" s="38"/>
      <c r="AQ32" s="38"/>
      <c r="AR32" s="39"/>
      <c r="BE32" s="211"/>
    </row>
    <row r="33" spans="2:57" s="3" customFormat="1" ht="14.45" customHeight="1" hidden="1">
      <c r="B33" s="37"/>
      <c r="C33" s="38"/>
      <c r="D33" s="38"/>
      <c r="E33" s="38"/>
      <c r="F33" s="26" t="s">
        <v>43</v>
      </c>
      <c r="G33" s="38"/>
      <c r="H33" s="38"/>
      <c r="I33" s="38"/>
      <c r="J33" s="38"/>
      <c r="K33" s="38"/>
      <c r="L33" s="223">
        <v>0</v>
      </c>
      <c r="M33" s="222"/>
      <c r="N33" s="222"/>
      <c r="O33" s="222"/>
      <c r="P33" s="222"/>
      <c r="Q33" s="38"/>
      <c r="R33" s="38"/>
      <c r="S33" s="38"/>
      <c r="T33" s="38"/>
      <c r="U33" s="38"/>
      <c r="V33" s="38"/>
      <c r="W33" s="221">
        <f>ROUND(BD94,2)</f>
        <v>0</v>
      </c>
      <c r="X33" s="222"/>
      <c r="Y33" s="222"/>
      <c r="Z33" s="222"/>
      <c r="AA33" s="222"/>
      <c r="AB33" s="222"/>
      <c r="AC33" s="222"/>
      <c r="AD33" s="222"/>
      <c r="AE33" s="222"/>
      <c r="AF33" s="38"/>
      <c r="AG33" s="38"/>
      <c r="AH33" s="38"/>
      <c r="AI33" s="38"/>
      <c r="AJ33" s="38"/>
      <c r="AK33" s="221">
        <v>0</v>
      </c>
      <c r="AL33" s="222"/>
      <c r="AM33" s="222"/>
      <c r="AN33" s="222"/>
      <c r="AO33" s="222"/>
      <c r="AP33" s="38"/>
      <c r="AQ33" s="38"/>
      <c r="AR33" s="39"/>
      <c r="BE33" s="211"/>
    </row>
    <row r="34" spans="1:57" s="2" customFormat="1" ht="6.95" customHeight="1">
      <c r="A34" s="31"/>
      <c r="B34" s="32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6"/>
      <c r="BE34" s="210"/>
    </row>
    <row r="35" spans="1:57" s="2" customFormat="1" ht="25.9" customHeight="1">
      <c r="A35" s="31"/>
      <c r="B35" s="32"/>
      <c r="C35" s="40"/>
      <c r="D35" s="41" t="s">
        <v>44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45</v>
      </c>
      <c r="U35" s="42"/>
      <c r="V35" s="42"/>
      <c r="W35" s="42"/>
      <c r="X35" s="224" t="s">
        <v>46</v>
      </c>
      <c r="Y35" s="225"/>
      <c r="Z35" s="225"/>
      <c r="AA35" s="225"/>
      <c r="AB35" s="225"/>
      <c r="AC35" s="42"/>
      <c r="AD35" s="42"/>
      <c r="AE35" s="42"/>
      <c r="AF35" s="42"/>
      <c r="AG35" s="42"/>
      <c r="AH35" s="42"/>
      <c r="AI35" s="42"/>
      <c r="AJ35" s="42"/>
      <c r="AK35" s="226">
        <f>SUM(AK26:AK33)</f>
        <v>0</v>
      </c>
      <c r="AL35" s="225"/>
      <c r="AM35" s="225"/>
      <c r="AN35" s="225"/>
      <c r="AO35" s="227"/>
      <c r="AP35" s="40"/>
      <c r="AQ35" s="40"/>
      <c r="AR35" s="36"/>
      <c r="BE35" s="31"/>
    </row>
    <row r="36" spans="1:57" s="2" customFormat="1" ht="6.95" customHeight="1">
      <c r="A36" s="31"/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6"/>
      <c r="BE36" s="31"/>
    </row>
    <row r="37" spans="1:57" s="2" customFormat="1" ht="14.45" customHeight="1">
      <c r="A37" s="31"/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6"/>
      <c r="BE37" s="31"/>
    </row>
    <row r="38" spans="2:44" s="1" customFormat="1" ht="14.45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5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5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5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5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5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5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5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5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5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5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5" customHeight="1">
      <c r="B49" s="44"/>
      <c r="C49" s="45"/>
      <c r="D49" s="46" t="s">
        <v>47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6" t="s">
        <v>48</v>
      </c>
      <c r="AI49" s="47"/>
      <c r="AJ49" s="47"/>
      <c r="AK49" s="47"/>
      <c r="AL49" s="47"/>
      <c r="AM49" s="47"/>
      <c r="AN49" s="47"/>
      <c r="AO49" s="47"/>
      <c r="AP49" s="45"/>
      <c r="AQ49" s="45"/>
      <c r="AR49" s="48"/>
    </row>
    <row r="50" spans="2:44" ht="11.25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1.25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1.25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1.25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1.25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1.2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1.25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1.25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1.25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1.25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.75">
      <c r="A60" s="31"/>
      <c r="B60" s="32"/>
      <c r="C60" s="33"/>
      <c r="D60" s="49" t="s">
        <v>49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9" t="s">
        <v>50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9" t="s">
        <v>49</v>
      </c>
      <c r="AI60" s="35"/>
      <c r="AJ60" s="35"/>
      <c r="AK60" s="35"/>
      <c r="AL60" s="35"/>
      <c r="AM60" s="49" t="s">
        <v>50</v>
      </c>
      <c r="AN60" s="35"/>
      <c r="AO60" s="35"/>
      <c r="AP60" s="33"/>
      <c r="AQ60" s="33"/>
      <c r="AR60" s="36"/>
      <c r="BE60" s="31"/>
    </row>
    <row r="61" spans="2:44" ht="11.25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1.25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1.25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.75">
      <c r="A64" s="31"/>
      <c r="B64" s="32"/>
      <c r="C64" s="33"/>
      <c r="D64" s="46" t="s">
        <v>51</v>
      </c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6" t="s">
        <v>52</v>
      </c>
      <c r="AI64" s="50"/>
      <c r="AJ64" s="50"/>
      <c r="AK64" s="50"/>
      <c r="AL64" s="50"/>
      <c r="AM64" s="50"/>
      <c r="AN64" s="50"/>
      <c r="AO64" s="50"/>
      <c r="AP64" s="33"/>
      <c r="AQ64" s="33"/>
      <c r="AR64" s="36"/>
      <c r="BE64" s="31"/>
    </row>
    <row r="65" spans="2:44" ht="11.2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1.25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1.25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1.25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1.25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1.25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1.25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1.25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1.25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1.25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.75">
      <c r="A75" s="31"/>
      <c r="B75" s="32"/>
      <c r="C75" s="33"/>
      <c r="D75" s="49" t="s">
        <v>49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 t="s">
        <v>50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9" t="s">
        <v>49</v>
      </c>
      <c r="AI75" s="35"/>
      <c r="AJ75" s="35"/>
      <c r="AK75" s="35"/>
      <c r="AL75" s="35"/>
      <c r="AM75" s="49" t="s">
        <v>50</v>
      </c>
      <c r="AN75" s="35"/>
      <c r="AO75" s="35"/>
      <c r="AP75" s="33"/>
      <c r="AQ75" s="33"/>
      <c r="AR75" s="36"/>
      <c r="BE75" s="31"/>
    </row>
    <row r="76" spans="1:57" s="2" customFormat="1" ht="11.25">
      <c r="A76" s="31"/>
      <c r="B76" s="32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6"/>
      <c r="BE76" s="31"/>
    </row>
    <row r="77" spans="1:57" s="2" customFormat="1" ht="6.95" customHeight="1">
      <c r="A77" s="3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36"/>
      <c r="BE77" s="31"/>
    </row>
    <row r="81" spans="1:57" s="2" customFormat="1" ht="6.95" customHeight="1">
      <c r="A81" s="31"/>
      <c r="B81" s="53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AP81" s="54"/>
      <c r="AQ81" s="54"/>
      <c r="AR81" s="36"/>
      <c r="BE81" s="31"/>
    </row>
    <row r="82" spans="1:57" s="2" customFormat="1" ht="24.95" customHeight="1">
      <c r="A82" s="31"/>
      <c r="B82" s="32"/>
      <c r="C82" s="20" t="s">
        <v>53</v>
      </c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6"/>
      <c r="BE82" s="31"/>
    </row>
    <row r="83" spans="1:57" s="2" customFormat="1" ht="6.95" customHeight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6"/>
      <c r="BE83" s="31"/>
    </row>
    <row r="84" spans="2:44" s="4" customFormat="1" ht="12" customHeight="1">
      <c r="B84" s="55"/>
      <c r="C84" s="26" t="s">
        <v>13</v>
      </c>
      <c r="D84" s="56"/>
      <c r="E84" s="56"/>
      <c r="F84" s="56"/>
      <c r="G84" s="56"/>
      <c r="H84" s="56"/>
      <c r="I84" s="56"/>
      <c r="J84" s="56"/>
      <c r="K84" s="56"/>
      <c r="L84" s="56" t="str">
        <f>K5</f>
        <v>29-08-2020</v>
      </c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7"/>
    </row>
    <row r="85" spans="2:44" s="5" customFormat="1" ht="36.95" customHeight="1">
      <c r="B85" s="58"/>
      <c r="C85" s="59" t="s">
        <v>16</v>
      </c>
      <c r="D85" s="60"/>
      <c r="E85" s="60"/>
      <c r="F85" s="60"/>
      <c r="G85" s="60"/>
      <c r="H85" s="60"/>
      <c r="I85" s="60"/>
      <c r="J85" s="60"/>
      <c r="K85" s="60"/>
      <c r="L85" s="228" t="str">
        <f>K6</f>
        <v>Úprava výlepových ploch</v>
      </c>
      <c r="M85" s="229"/>
      <c r="N85" s="229"/>
      <c r="O85" s="229"/>
      <c r="P85" s="229"/>
      <c r="Q85" s="229"/>
      <c r="R85" s="229"/>
      <c r="S85" s="229"/>
      <c r="T85" s="229"/>
      <c r="U85" s="229"/>
      <c r="V85" s="229"/>
      <c r="W85" s="229"/>
      <c r="X85" s="229"/>
      <c r="Y85" s="229"/>
      <c r="Z85" s="229"/>
      <c r="AA85" s="229"/>
      <c r="AB85" s="229"/>
      <c r="AC85" s="229"/>
      <c r="AD85" s="229"/>
      <c r="AE85" s="229"/>
      <c r="AF85" s="229"/>
      <c r="AG85" s="229"/>
      <c r="AH85" s="229"/>
      <c r="AI85" s="229"/>
      <c r="AJ85" s="229"/>
      <c r="AK85" s="229"/>
      <c r="AL85" s="229"/>
      <c r="AM85" s="229"/>
      <c r="AN85" s="229"/>
      <c r="AO85" s="229"/>
      <c r="AP85" s="60"/>
      <c r="AQ85" s="60"/>
      <c r="AR85" s="61"/>
    </row>
    <row r="86" spans="1:57" s="2" customFormat="1" ht="6.95" customHeight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6"/>
      <c r="BE86" s="31"/>
    </row>
    <row r="87" spans="1:57" s="2" customFormat="1" ht="12" customHeight="1">
      <c r="A87" s="31"/>
      <c r="B87" s="32"/>
      <c r="C87" s="26" t="s">
        <v>20</v>
      </c>
      <c r="D87" s="33"/>
      <c r="E87" s="33"/>
      <c r="F87" s="33"/>
      <c r="G87" s="33"/>
      <c r="H87" s="33"/>
      <c r="I87" s="33"/>
      <c r="J87" s="33"/>
      <c r="K87" s="33"/>
      <c r="L87" s="62" t="str">
        <f>IF(K8="","",K8)</f>
        <v xml:space="preserve"> </v>
      </c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26" t="s">
        <v>22</v>
      </c>
      <c r="AJ87" s="33"/>
      <c r="AK87" s="33"/>
      <c r="AL87" s="33"/>
      <c r="AM87" s="230" t="str">
        <f>IF(AN8="","",AN8)</f>
        <v>22. 8. 2020</v>
      </c>
      <c r="AN87" s="230"/>
      <c r="AO87" s="33"/>
      <c r="AP87" s="33"/>
      <c r="AQ87" s="33"/>
      <c r="AR87" s="36"/>
      <c r="BE87" s="31"/>
    </row>
    <row r="88" spans="1:57" s="2" customFormat="1" ht="6.95" customHeight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6"/>
      <c r="BE88" s="31"/>
    </row>
    <row r="89" spans="1:57" s="2" customFormat="1" ht="15.2" customHeight="1">
      <c r="A89" s="31"/>
      <c r="B89" s="32"/>
      <c r="C89" s="26" t="s">
        <v>24</v>
      </c>
      <c r="D89" s="33"/>
      <c r="E89" s="33"/>
      <c r="F89" s="33"/>
      <c r="G89" s="33"/>
      <c r="H89" s="33"/>
      <c r="I89" s="33"/>
      <c r="J89" s="33"/>
      <c r="K89" s="33"/>
      <c r="L89" s="56" t="str">
        <f>IF(E11="","",E11)</f>
        <v>Město Bílina-KC Bílina</v>
      </c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26" t="s">
        <v>30</v>
      </c>
      <c r="AJ89" s="33"/>
      <c r="AK89" s="33"/>
      <c r="AL89" s="33"/>
      <c r="AM89" s="231" t="str">
        <f>IF(E17="","",E17)</f>
        <v xml:space="preserve"> </v>
      </c>
      <c r="AN89" s="232"/>
      <c r="AO89" s="232"/>
      <c r="AP89" s="232"/>
      <c r="AQ89" s="33"/>
      <c r="AR89" s="36"/>
      <c r="AS89" s="233" t="s">
        <v>54</v>
      </c>
      <c r="AT89" s="234"/>
      <c r="AU89" s="64"/>
      <c r="AV89" s="64"/>
      <c r="AW89" s="64"/>
      <c r="AX89" s="64"/>
      <c r="AY89" s="64"/>
      <c r="AZ89" s="64"/>
      <c r="BA89" s="64"/>
      <c r="BB89" s="64"/>
      <c r="BC89" s="64"/>
      <c r="BD89" s="65"/>
      <c r="BE89" s="31"/>
    </row>
    <row r="90" spans="1:57" s="2" customFormat="1" ht="15.2" customHeight="1">
      <c r="A90" s="31"/>
      <c r="B90" s="32"/>
      <c r="C90" s="26" t="s">
        <v>28</v>
      </c>
      <c r="D90" s="33"/>
      <c r="E90" s="33"/>
      <c r="F90" s="33"/>
      <c r="G90" s="33"/>
      <c r="H90" s="33"/>
      <c r="I90" s="33"/>
      <c r="J90" s="33"/>
      <c r="K90" s="33"/>
      <c r="L90" s="56" t="str">
        <f>IF(E14="Vyplň údaj","",E14)</f>
        <v/>
      </c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26" t="s">
        <v>32</v>
      </c>
      <c r="AJ90" s="33"/>
      <c r="AK90" s="33"/>
      <c r="AL90" s="33"/>
      <c r="AM90" s="231" t="str">
        <f>IF(E20="","",E20)</f>
        <v xml:space="preserve"> </v>
      </c>
      <c r="AN90" s="232"/>
      <c r="AO90" s="232"/>
      <c r="AP90" s="232"/>
      <c r="AQ90" s="33"/>
      <c r="AR90" s="36"/>
      <c r="AS90" s="235"/>
      <c r="AT90" s="236"/>
      <c r="AU90" s="66"/>
      <c r="AV90" s="66"/>
      <c r="AW90" s="66"/>
      <c r="AX90" s="66"/>
      <c r="AY90" s="66"/>
      <c r="AZ90" s="66"/>
      <c r="BA90" s="66"/>
      <c r="BB90" s="66"/>
      <c r="BC90" s="66"/>
      <c r="BD90" s="67"/>
      <c r="BE90" s="31"/>
    </row>
    <row r="91" spans="1:57" s="2" customFormat="1" ht="10.9" customHeight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6"/>
      <c r="AS91" s="237"/>
      <c r="AT91" s="238"/>
      <c r="AU91" s="68"/>
      <c r="AV91" s="68"/>
      <c r="AW91" s="68"/>
      <c r="AX91" s="68"/>
      <c r="AY91" s="68"/>
      <c r="AZ91" s="68"/>
      <c r="BA91" s="68"/>
      <c r="BB91" s="68"/>
      <c r="BC91" s="68"/>
      <c r="BD91" s="69"/>
      <c r="BE91" s="31"/>
    </row>
    <row r="92" spans="1:57" s="2" customFormat="1" ht="29.25" customHeight="1">
      <c r="A92" s="31"/>
      <c r="B92" s="32"/>
      <c r="C92" s="239" t="s">
        <v>55</v>
      </c>
      <c r="D92" s="240"/>
      <c r="E92" s="240"/>
      <c r="F92" s="240"/>
      <c r="G92" s="240"/>
      <c r="H92" s="70"/>
      <c r="I92" s="241" t="s">
        <v>56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2" t="s">
        <v>57</v>
      </c>
      <c r="AH92" s="240"/>
      <c r="AI92" s="240"/>
      <c r="AJ92" s="240"/>
      <c r="AK92" s="240"/>
      <c r="AL92" s="240"/>
      <c r="AM92" s="240"/>
      <c r="AN92" s="241" t="s">
        <v>58</v>
      </c>
      <c r="AO92" s="240"/>
      <c r="AP92" s="243"/>
      <c r="AQ92" s="71" t="s">
        <v>59</v>
      </c>
      <c r="AR92" s="36"/>
      <c r="AS92" s="72" t="s">
        <v>60</v>
      </c>
      <c r="AT92" s="73" t="s">
        <v>61</v>
      </c>
      <c r="AU92" s="73" t="s">
        <v>62</v>
      </c>
      <c r="AV92" s="73" t="s">
        <v>63</v>
      </c>
      <c r="AW92" s="73" t="s">
        <v>64</v>
      </c>
      <c r="AX92" s="73" t="s">
        <v>65</v>
      </c>
      <c r="AY92" s="73" t="s">
        <v>66</v>
      </c>
      <c r="AZ92" s="73" t="s">
        <v>67</v>
      </c>
      <c r="BA92" s="73" t="s">
        <v>68</v>
      </c>
      <c r="BB92" s="73" t="s">
        <v>69</v>
      </c>
      <c r="BC92" s="73" t="s">
        <v>70</v>
      </c>
      <c r="BD92" s="74" t="s">
        <v>71</v>
      </c>
      <c r="BE92" s="31"/>
    </row>
    <row r="93" spans="1:57" s="2" customFormat="1" ht="10.9" customHeight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6"/>
      <c r="AS93" s="75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7"/>
      <c r="BE93" s="31"/>
    </row>
    <row r="94" spans="2:90" s="6" customFormat="1" ht="32.45" customHeight="1">
      <c r="B94" s="78"/>
      <c r="C94" s="79" t="s">
        <v>72</v>
      </c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247">
        <f>ROUND(AG95,2)</f>
        <v>0</v>
      </c>
      <c r="AH94" s="247"/>
      <c r="AI94" s="247"/>
      <c r="AJ94" s="247"/>
      <c r="AK94" s="247"/>
      <c r="AL94" s="247"/>
      <c r="AM94" s="247"/>
      <c r="AN94" s="248">
        <f>SUM(AG94,AT94)</f>
        <v>0</v>
      </c>
      <c r="AO94" s="248"/>
      <c r="AP94" s="248"/>
      <c r="AQ94" s="82" t="s">
        <v>1</v>
      </c>
      <c r="AR94" s="83"/>
      <c r="AS94" s="84">
        <f>ROUND(AS95,2)</f>
        <v>0</v>
      </c>
      <c r="AT94" s="85">
        <f>ROUND(SUM(AV94:AW94),2)</f>
        <v>0</v>
      </c>
      <c r="AU94" s="86">
        <f>ROUND(AU95,5)</f>
        <v>0</v>
      </c>
      <c r="AV94" s="85">
        <f>ROUND(AZ94*L29,2)</f>
        <v>0</v>
      </c>
      <c r="AW94" s="85">
        <f>ROUND(BA94*L30,2)</f>
        <v>0</v>
      </c>
      <c r="AX94" s="85">
        <f>ROUND(BB94*L29,2)</f>
        <v>0</v>
      </c>
      <c r="AY94" s="85">
        <f>ROUND(BC94*L30,2)</f>
        <v>0</v>
      </c>
      <c r="AZ94" s="85">
        <f>ROUND(AZ95,2)</f>
        <v>0</v>
      </c>
      <c r="BA94" s="85">
        <f>ROUND(BA95,2)</f>
        <v>0</v>
      </c>
      <c r="BB94" s="85">
        <f>ROUND(BB95,2)</f>
        <v>0</v>
      </c>
      <c r="BC94" s="85">
        <f>ROUND(BC95,2)</f>
        <v>0</v>
      </c>
      <c r="BD94" s="87">
        <f>ROUND(BD95,2)</f>
        <v>0</v>
      </c>
      <c r="BS94" s="88" t="s">
        <v>73</v>
      </c>
      <c r="BT94" s="88" t="s">
        <v>74</v>
      </c>
      <c r="BV94" s="88" t="s">
        <v>75</v>
      </c>
      <c r="BW94" s="88" t="s">
        <v>5</v>
      </c>
      <c r="BX94" s="88" t="s">
        <v>76</v>
      </c>
      <c r="CL94" s="88" t="s">
        <v>1</v>
      </c>
    </row>
    <row r="95" spans="1:90" s="7" customFormat="1" ht="24.75" customHeight="1">
      <c r="A95" s="89" t="s">
        <v>77</v>
      </c>
      <c r="B95" s="90"/>
      <c r="C95" s="91"/>
      <c r="D95" s="246" t="s">
        <v>14</v>
      </c>
      <c r="E95" s="246"/>
      <c r="F95" s="246"/>
      <c r="G95" s="246"/>
      <c r="H95" s="246"/>
      <c r="I95" s="92"/>
      <c r="J95" s="246" t="s">
        <v>17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4">
        <f>'29-08-2020 - Úprava výlep...'!J28</f>
        <v>0</v>
      </c>
      <c r="AH95" s="245"/>
      <c r="AI95" s="245"/>
      <c r="AJ95" s="245"/>
      <c r="AK95" s="245"/>
      <c r="AL95" s="245"/>
      <c r="AM95" s="245"/>
      <c r="AN95" s="244">
        <f>SUM(AG95,AT95)</f>
        <v>0</v>
      </c>
      <c r="AO95" s="245"/>
      <c r="AP95" s="245"/>
      <c r="AQ95" s="93" t="s">
        <v>78</v>
      </c>
      <c r="AR95" s="94"/>
      <c r="AS95" s="95">
        <v>0</v>
      </c>
      <c r="AT95" s="96">
        <f>ROUND(SUM(AV95:AW95),2)</f>
        <v>0</v>
      </c>
      <c r="AU95" s="97">
        <f>'29-08-2020 - Úprava výlep...'!P122</f>
        <v>0</v>
      </c>
      <c r="AV95" s="96">
        <f>'29-08-2020 - Úprava výlep...'!J31</f>
        <v>0</v>
      </c>
      <c r="AW95" s="96">
        <f>'29-08-2020 - Úprava výlep...'!J32</f>
        <v>0</v>
      </c>
      <c r="AX95" s="96">
        <f>'29-08-2020 - Úprava výlep...'!J33</f>
        <v>0</v>
      </c>
      <c r="AY95" s="96">
        <f>'29-08-2020 - Úprava výlep...'!J34</f>
        <v>0</v>
      </c>
      <c r="AZ95" s="96">
        <f>'29-08-2020 - Úprava výlep...'!F31</f>
        <v>0</v>
      </c>
      <c r="BA95" s="96">
        <f>'29-08-2020 - Úprava výlep...'!F32</f>
        <v>0</v>
      </c>
      <c r="BB95" s="96">
        <f>'29-08-2020 - Úprava výlep...'!F33</f>
        <v>0</v>
      </c>
      <c r="BC95" s="96">
        <f>'29-08-2020 - Úprava výlep...'!F34</f>
        <v>0</v>
      </c>
      <c r="BD95" s="98">
        <f>'29-08-2020 - Úprava výlep...'!F35</f>
        <v>0</v>
      </c>
      <c r="BT95" s="99" t="s">
        <v>79</v>
      </c>
      <c r="BU95" s="99" t="s">
        <v>80</v>
      </c>
      <c r="BV95" s="99" t="s">
        <v>75</v>
      </c>
      <c r="BW95" s="99" t="s">
        <v>5</v>
      </c>
      <c r="BX95" s="99" t="s">
        <v>76</v>
      </c>
      <c r="CL95" s="99" t="s">
        <v>1</v>
      </c>
    </row>
    <row r="96" spans="1:57" s="2" customFormat="1" ht="30" customHeight="1">
      <c r="A96" s="31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6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</row>
    <row r="97" spans="1:57" s="2" customFormat="1" ht="6.95" customHeight="1">
      <c r="A97" s="31"/>
      <c r="B97" s="51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36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</row>
  </sheetData>
  <sheetProtection algorithmName="SHA-512" hashValue="lLaXdYXPdBf5/58JWuMx7pZSTueU/3O75+6NnpZ7NVsm4aWJl4g0CVk7qc+aYA5gPw6Q8NyT10BVfbBrgytrjA==" saltValue="QR/8RDAmkZk33geZUlh8TiEYWp0dTuE4aOTZVnY7d4YrjOiIqODcvOmPcPjm4Z1hwU9XKkNlYRmtnRUWc8ezbw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29-08-2020 - Úprava výlep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AT2" s="14" t="s">
        <v>5</v>
      </c>
    </row>
    <row r="3" spans="2:46" s="1" customFormat="1" ht="6.95" customHeight="1" hidden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7"/>
      <c r="AT3" s="14" t="s">
        <v>81</v>
      </c>
    </row>
    <row r="4" spans="2:46" s="1" customFormat="1" ht="24.95" customHeight="1" hidden="1">
      <c r="B4" s="17"/>
      <c r="D4" s="102" t="s">
        <v>82</v>
      </c>
      <c r="L4" s="17"/>
      <c r="M4" s="103" t="s">
        <v>10</v>
      </c>
      <c r="AT4" s="14" t="s">
        <v>4</v>
      </c>
    </row>
    <row r="5" spans="2:12" s="1" customFormat="1" ht="6.95" customHeight="1" hidden="1">
      <c r="B5" s="17"/>
      <c r="L5" s="17"/>
    </row>
    <row r="6" spans="1:31" s="2" customFormat="1" ht="12" customHeight="1" hidden="1">
      <c r="A6" s="31"/>
      <c r="B6" s="36"/>
      <c r="C6" s="31"/>
      <c r="D6" s="104" t="s">
        <v>16</v>
      </c>
      <c r="E6" s="31"/>
      <c r="F6" s="31"/>
      <c r="G6" s="31"/>
      <c r="H6" s="31"/>
      <c r="I6" s="31"/>
      <c r="J6" s="31"/>
      <c r="K6" s="31"/>
      <c r="L6" s="48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31" s="2" customFormat="1" ht="16.5" customHeight="1" hidden="1">
      <c r="A7" s="31"/>
      <c r="B7" s="36"/>
      <c r="C7" s="31"/>
      <c r="D7" s="31"/>
      <c r="E7" s="250" t="s">
        <v>17</v>
      </c>
      <c r="F7" s="251"/>
      <c r="G7" s="251"/>
      <c r="H7" s="251"/>
      <c r="I7" s="31"/>
      <c r="J7" s="31"/>
      <c r="K7" s="31"/>
      <c r="L7" s="48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</row>
    <row r="8" spans="1:31" s="2" customFormat="1" ht="11.25" hidden="1">
      <c r="A8" s="31"/>
      <c r="B8" s="36"/>
      <c r="C8" s="31"/>
      <c r="D8" s="31"/>
      <c r="E8" s="31"/>
      <c r="F8" s="31"/>
      <c r="G8" s="31"/>
      <c r="H8" s="31"/>
      <c r="I8" s="31"/>
      <c r="J8" s="31"/>
      <c r="K8" s="31"/>
      <c r="L8" s="48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31" s="2" customFormat="1" ht="12" customHeight="1" hidden="1">
      <c r="A9" s="31"/>
      <c r="B9" s="36"/>
      <c r="C9" s="31"/>
      <c r="D9" s="104" t="s">
        <v>18</v>
      </c>
      <c r="E9" s="31"/>
      <c r="F9" s="105" t="s">
        <v>1</v>
      </c>
      <c r="G9" s="31"/>
      <c r="H9" s="31"/>
      <c r="I9" s="104" t="s">
        <v>19</v>
      </c>
      <c r="J9" s="105" t="s">
        <v>1</v>
      </c>
      <c r="K9" s="31"/>
      <c r="L9" s="48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31" s="2" customFormat="1" ht="12" customHeight="1" hidden="1">
      <c r="A10" s="31"/>
      <c r="B10" s="36"/>
      <c r="C10" s="31"/>
      <c r="D10" s="104" t="s">
        <v>20</v>
      </c>
      <c r="E10" s="31"/>
      <c r="F10" s="105" t="s">
        <v>21</v>
      </c>
      <c r="G10" s="31"/>
      <c r="H10" s="31"/>
      <c r="I10" s="104" t="s">
        <v>22</v>
      </c>
      <c r="J10" s="106" t="str">
        <f>'Rekapitulace zakázky'!AN8</f>
        <v>22. 8. 2020</v>
      </c>
      <c r="K10" s="31"/>
      <c r="L10" s="48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31" s="2" customFormat="1" ht="10.9" customHeight="1" hidden="1">
      <c r="A11" s="31"/>
      <c r="B11" s="36"/>
      <c r="C11" s="31"/>
      <c r="D11" s="31"/>
      <c r="E11" s="31"/>
      <c r="F11" s="31"/>
      <c r="G11" s="31"/>
      <c r="H11" s="31"/>
      <c r="I11" s="31"/>
      <c r="J11" s="31"/>
      <c r="K11" s="31"/>
      <c r="L11" s="48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31" s="2" customFormat="1" ht="12" customHeight="1" hidden="1">
      <c r="A12" s="31"/>
      <c r="B12" s="36"/>
      <c r="C12" s="31"/>
      <c r="D12" s="104" t="s">
        <v>24</v>
      </c>
      <c r="E12" s="31"/>
      <c r="F12" s="31"/>
      <c r="G12" s="31"/>
      <c r="H12" s="31"/>
      <c r="I12" s="104" t="s">
        <v>25</v>
      </c>
      <c r="J12" s="105" t="s">
        <v>1</v>
      </c>
      <c r="K12" s="31"/>
      <c r="L12" s="4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31" s="2" customFormat="1" ht="18" customHeight="1" hidden="1">
      <c r="A13" s="31"/>
      <c r="B13" s="36"/>
      <c r="C13" s="31"/>
      <c r="D13" s="31"/>
      <c r="E13" s="105" t="s">
        <v>26</v>
      </c>
      <c r="F13" s="31"/>
      <c r="G13" s="31"/>
      <c r="H13" s="31"/>
      <c r="I13" s="104" t="s">
        <v>27</v>
      </c>
      <c r="J13" s="105" t="s">
        <v>1</v>
      </c>
      <c r="K13" s="31"/>
      <c r="L13" s="48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31" s="2" customFormat="1" ht="6.95" customHeight="1" hidden="1">
      <c r="A14" s="31"/>
      <c r="B14" s="36"/>
      <c r="C14" s="31"/>
      <c r="D14" s="31"/>
      <c r="E14" s="31"/>
      <c r="F14" s="31"/>
      <c r="G14" s="31"/>
      <c r="H14" s="31"/>
      <c r="I14" s="31"/>
      <c r="J14" s="31"/>
      <c r="K14" s="31"/>
      <c r="L14" s="48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31" s="2" customFormat="1" ht="12" customHeight="1" hidden="1">
      <c r="A15" s="31"/>
      <c r="B15" s="36"/>
      <c r="C15" s="31"/>
      <c r="D15" s="104" t="s">
        <v>28</v>
      </c>
      <c r="E15" s="31"/>
      <c r="F15" s="31"/>
      <c r="G15" s="31"/>
      <c r="H15" s="31"/>
      <c r="I15" s="104" t="s">
        <v>25</v>
      </c>
      <c r="J15" s="27" t="str">
        <f>'Rekapitulace zakázky'!AN13</f>
        <v>Vyplň údaj</v>
      </c>
      <c r="K15" s="31"/>
      <c r="L15" s="48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31" s="2" customFormat="1" ht="18" customHeight="1" hidden="1">
      <c r="A16" s="31"/>
      <c r="B16" s="36"/>
      <c r="C16" s="31"/>
      <c r="D16" s="31"/>
      <c r="E16" s="252" t="str">
        <f>'Rekapitulace zakázky'!E14</f>
        <v>Vyplň údaj</v>
      </c>
      <c r="F16" s="253"/>
      <c r="G16" s="253"/>
      <c r="H16" s="253"/>
      <c r="I16" s="104" t="s">
        <v>27</v>
      </c>
      <c r="J16" s="27" t="str">
        <f>'Rekapitulace zakázky'!AN14</f>
        <v>Vyplň údaj</v>
      </c>
      <c r="K16" s="31"/>
      <c r="L16" s="48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6.95" customHeight="1" hidden="1">
      <c r="A17" s="31"/>
      <c r="B17" s="36"/>
      <c r="C17" s="31"/>
      <c r="D17" s="31"/>
      <c r="E17" s="31"/>
      <c r="F17" s="31"/>
      <c r="G17" s="31"/>
      <c r="H17" s="31"/>
      <c r="I17" s="31"/>
      <c r="J17" s="31"/>
      <c r="K17" s="31"/>
      <c r="L17" s="48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2" customHeight="1" hidden="1">
      <c r="A18" s="31"/>
      <c r="B18" s="36"/>
      <c r="C18" s="31"/>
      <c r="D18" s="104" t="s">
        <v>30</v>
      </c>
      <c r="E18" s="31"/>
      <c r="F18" s="31"/>
      <c r="G18" s="31"/>
      <c r="H18" s="31"/>
      <c r="I18" s="104" t="s">
        <v>25</v>
      </c>
      <c r="J18" s="105" t="str">
        <f>IF('Rekapitulace zakázky'!AN16="","",'Rekapitulace zakázky'!AN16)</f>
        <v/>
      </c>
      <c r="K18" s="31"/>
      <c r="L18" s="48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18" customHeight="1" hidden="1">
      <c r="A19" s="31"/>
      <c r="B19" s="36"/>
      <c r="C19" s="31"/>
      <c r="D19" s="31"/>
      <c r="E19" s="105" t="str">
        <f>IF('Rekapitulace zakázky'!E17="","",'Rekapitulace zakázky'!E17)</f>
        <v xml:space="preserve"> </v>
      </c>
      <c r="F19" s="31"/>
      <c r="G19" s="31"/>
      <c r="H19" s="31"/>
      <c r="I19" s="104" t="s">
        <v>27</v>
      </c>
      <c r="J19" s="105" t="str">
        <f>IF('Rekapitulace zakázky'!AN17="","",'Rekapitulace zakázky'!AN17)</f>
        <v/>
      </c>
      <c r="K19" s="31"/>
      <c r="L19" s="48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6.95" customHeight="1" hidden="1">
      <c r="A20" s="31"/>
      <c r="B20" s="36"/>
      <c r="C20" s="31"/>
      <c r="D20" s="31"/>
      <c r="E20" s="31"/>
      <c r="F20" s="31"/>
      <c r="G20" s="31"/>
      <c r="H20" s="31"/>
      <c r="I20" s="31"/>
      <c r="J20" s="31"/>
      <c r="K20" s="31"/>
      <c r="L20" s="48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2" customHeight="1" hidden="1">
      <c r="A21" s="31"/>
      <c r="B21" s="36"/>
      <c r="C21" s="31"/>
      <c r="D21" s="104" t="s">
        <v>32</v>
      </c>
      <c r="E21" s="31"/>
      <c r="F21" s="31"/>
      <c r="G21" s="31"/>
      <c r="H21" s="31"/>
      <c r="I21" s="104" t="s">
        <v>25</v>
      </c>
      <c r="J21" s="105" t="str">
        <f>IF('Rekapitulace zakázky'!AN19="","",'Rekapitulace zakázky'!AN19)</f>
        <v/>
      </c>
      <c r="K21" s="31"/>
      <c r="L21" s="48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18" customHeight="1" hidden="1">
      <c r="A22" s="31"/>
      <c r="B22" s="36"/>
      <c r="C22" s="31"/>
      <c r="D22" s="31"/>
      <c r="E22" s="105" t="str">
        <f>IF('Rekapitulace zakázky'!E20="","",'Rekapitulace zakázky'!E20)</f>
        <v xml:space="preserve"> </v>
      </c>
      <c r="F22" s="31"/>
      <c r="G22" s="31"/>
      <c r="H22" s="31"/>
      <c r="I22" s="104" t="s">
        <v>27</v>
      </c>
      <c r="J22" s="105" t="str">
        <f>IF('Rekapitulace zakázky'!AN20="","",'Rekapitulace zakázky'!AN20)</f>
        <v/>
      </c>
      <c r="K22" s="31"/>
      <c r="L22" s="48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6.95" customHeight="1" hidden="1">
      <c r="A23" s="31"/>
      <c r="B23" s="36"/>
      <c r="C23" s="31"/>
      <c r="D23" s="31"/>
      <c r="E23" s="31"/>
      <c r="F23" s="31"/>
      <c r="G23" s="31"/>
      <c r="H23" s="31"/>
      <c r="I23" s="31"/>
      <c r="J23" s="31"/>
      <c r="K23" s="31"/>
      <c r="L23" s="48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2" customHeight="1" hidden="1">
      <c r="A24" s="31"/>
      <c r="B24" s="36"/>
      <c r="C24" s="31"/>
      <c r="D24" s="104" t="s">
        <v>33</v>
      </c>
      <c r="E24" s="31"/>
      <c r="F24" s="31"/>
      <c r="G24" s="31"/>
      <c r="H24" s="31"/>
      <c r="I24" s="31"/>
      <c r="J24" s="31"/>
      <c r="K24" s="31"/>
      <c r="L24" s="48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8" customFormat="1" ht="16.5" customHeight="1" hidden="1">
      <c r="A25" s="107"/>
      <c r="B25" s="108"/>
      <c r="C25" s="107"/>
      <c r="D25" s="107"/>
      <c r="E25" s="254" t="s">
        <v>1</v>
      </c>
      <c r="F25" s="254"/>
      <c r="G25" s="254"/>
      <c r="H25" s="254"/>
      <c r="I25" s="107"/>
      <c r="J25" s="107"/>
      <c r="K25" s="107"/>
      <c r="L25" s="109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</row>
    <row r="26" spans="1:31" s="2" customFormat="1" ht="6.95" customHeight="1" hidden="1">
      <c r="A26" s="31"/>
      <c r="B26" s="36"/>
      <c r="C26" s="31"/>
      <c r="D26" s="31"/>
      <c r="E26" s="31"/>
      <c r="F26" s="31"/>
      <c r="G26" s="31"/>
      <c r="H26" s="31"/>
      <c r="I26" s="31"/>
      <c r="J26" s="31"/>
      <c r="K26" s="31"/>
      <c r="L26" s="48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2" customFormat="1" ht="6.95" customHeight="1" hidden="1">
      <c r="A27" s="31"/>
      <c r="B27" s="36"/>
      <c r="C27" s="31"/>
      <c r="D27" s="110"/>
      <c r="E27" s="110"/>
      <c r="F27" s="110"/>
      <c r="G27" s="110"/>
      <c r="H27" s="110"/>
      <c r="I27" s="110"/>
      <c r="J27" s="110"/>
      <c r="K27" s="110"/>
      <c r="L27" s="48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</row>
    <row r="28" spans="1:31" s="2" customFormat="1" ht="25.35" customHeight="1" hidden="1">
      <c r="A28" s="31"/>
      <c r="B28" s="36"/>
      <c r="C28" s="31"/>
      <c r="D28" s="111" t="s">
        <v>34</v>
      </c>
      <c r="E28" s="31"/>
      <c r="F28" s="31"/>
      <c r="G28" s="31"/>
      <c r="H28" s="31"/>
      <c r="I28" s="31"/>
      <c r="J28" s="112">
        <f>ROUND(J122,2)</f>
        <v>0</v>
      </c>
      <c r="K28" s="31"/>
      <c r="L28" s="48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5" customHeight="1" hidden="1">
      <c r="A29" s="31"/>
      <c r="B29" s="36"/>
      <c r="C29" s="31"/>
      <c r="D29" s="110"/>
      <c r="E29" s="110"/>
      <c r="F29" s="110"/>
      <c r="G29" s="110"/>
      <c r="H29" s="110"/>
      <c r="I29" s="110"/>
      <c r="J29" s="110"/>
      <c r="K29" s="110"/>
      <c r="L29" s="48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14.45" customHeight="1" hidden="1">
      <c r="A30" s="31"/>
      <c r="B30" s="36"/>
      <c r="C30" s="31"/>
      <c r="D30" s="31"/>
      <c r="E30" s="31"/>
      <c r="F30" s="113" t="s">
        <v>36</v>
      </c>
      <c r="G30" s="31"/>
      <c r="H30" s="31"/>
      <c r="I30" s="113" t="s">
        <v>35</v>
      </c>
      <c r="J30" s="113" t="s">
        <v>37</v>
      </c>
      <c r="K30" s="31"/>
      <c r="L30" s="48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14.45" customHeight="1" hidden="1">
      <c r="A31" s="31"/>
      <c r="B31" s="36"/>
      <c r="C31" s="31"/>
      <c r="D31" s="114" t="s">
        <v>38</v>
      </c>
      <c r="E31" s="104" t="s">
        <v>39</v>
      </c>
      <c r="F31" s="115">
        <f>ROUND((SUM(BE122:BE148)),2)</f>
        <v>0</v>
      </c>
      <c r="G31" s="31"/>
      <c r="H31" s="31"/>
      <c r="I31" s="116">
        <v>0.21</v>
      </c>
      <c r="J31" s="115">
        <f>ROUND(((SUM(BE122:BE148))*I31),2)</f>
        <v>0</v>
      </c>
      <c r="K31" s="31"/>
      <c r="L31" s="48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5" customHeight="1" hidden="1">
      <c r="A32" s="31"/>
      <c r="B32" s="36"/>
      <c r="C32" s="31"/>
      <c r="D32" s="31"/>
      <c r="E32" s="104" t="s">
        <v>40</v>
      </c>
      <c r="F32" s="115">
        <f>ROUND((SUM(BF122:BF148)),2)</f>
        <v>0</v>
      </c>
      <c r="G32" s="31"/>
      <c r="H32" s="31"/>
      <c r="I32" s="116">
        <v>0.15</v>
      </c>
      <c r="J32" s="115">
        <f>ROUND(((SUM(BF122:BF148))*I32),2)</f>
        <v>0</v>
      </c>
      <c r="K32" s="31"/>
      <c r="L32" s="48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5" customHeight="1" hidden="1">
      <c r="A33" s="31"/>
      <c r="B33" s="36"/>
      <c r="C33" s="31"/>
      <c r="D33" s="31"/>
      <c r="E33" s="104" t="s">
        <v>41</v>
      </c>
      <c r="F33" s="115">
        <f>ROUND((SUM(BG122:BG148)),2)</f>
        <v>0</v>
      </c>
      <c r="G33" s="31"/>
      <c r="H33" s="31"/>
      <c r="I33" s="116">
        <v>0.21</v>
      </c>
      <c r="J33" s="115">
        <f>0</f>
        <v>0</v>
      </c>
      <c r="K33" s="31"/>
      <c r="L33" s="48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5" customHeight="1" hidden="1">
      <c r="A34" s="31"/>
      <c r="B34" s="36"/>
      <c r="C34" s="31"/>
      <c r="D34" s="31"/>
      <c r="E34" s="104" t="s">
        <v>42</v>
      </c>
      <c r="F34" s="115">
        <f>ROUND((SUM(BH122:BH148)),2)</f>
        <v>0</v>
      </c>
      <c r="G34" s="31"/>
      <c r="H34" s="31"/>
      <c r="I34" s="116">
        <v>0.15</v>
      </c>
      <c r="J34" s="115">
        <f>0</f>
        <v>0</v>
      </c>
      <c r="K34" s="31"/>
      <c r="L34" s="48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5" customHeight="1" hidden="1">
      <c r="A35" s="31"/>
      <c r="B35" s="36"/>
      <c r="C35" s="31"/>
      <c r="D35" s="31"/>
      <c r="E35" s="104" t="s">
        <v>43</v>
      </c>
      <c r="F35" s="115">
        <f>ROUND((SUM(BI122:BI148)),2)</f>
        <v>0</v>
      </c>
      <c r="G35" s="31"/>
      <c r="H35" s="31"/>
      <c r="I35" s="116">
        <v>0</v>
      </c>
      <c r="J35" s="115">
        <f>0</f>
        <v>0</v>
      </c>
      <c r="K35" s="31"/>
      <c r="L35" s="48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6.95" customHeight="1" hidden="1">
      <c r="A36" s="31"/>
      <c r="B36" s="36"/>
      <c r="C36" s="31"/>
      <c r="D36" s="31"/>
      <c r="E36" s="31"/>
      <c r="F36" s="31"/>
      <c r="G36" s="31"/>
      <c r="H36" s="31"/>
      <c r="I36" s="31"/>
      <c r="J36" s="31"/>
      <c r="K36" s="31"/>
      <c r="L36" s="48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25.35" customHeight="1" hidden="1">
      <c r="A37" s="31"/>
      <c r="B37" s="36"/>
      <c r="C37" s="117"/>
      <c r="D37" s="118" t="s">
        <v>44</v>
      </c>
      <c r="E37" s="119"/>
      <c r="F37" s="119"/>
      <c r="G37" s="120" t="s">
        <v>45</v>
      </c>
      <c r="H37" s="121" t="s">
        <v>46</v>
      </c>
      <c r="I37" s="119"/>
      <c r="J37" s="122">
        <f>SUM(J28:J35)</f>
        <v>0</v>
      </c>
      <c r="K37" s="123"/>
      <c r="L37" s="48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14.45" customHeight="1" hidden="1">
      <c r="A38" s="31"/>
      <c r="B38" s="36"/>
      <c r="C38" s="31"/>
      <c r="D38" s="31"/>
      <c r="E38" s="31"/>
      <c r="F38" s="31"/>
      <c r="G38" s="31"/>
      <c r="H38" s="31"/>
      <c r="I38" s="31"/>
      <c r="J38" s="31"/>
      <c r="K38" s="31"/>
      <c r="L38" s="48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2:12" s="1" customFormat="1" ht="14.45" customHeight="1" hidden="1">
      <c r="B39" s="17"/>
      <c r="L39" s="17"/>
    </row>
    <row r="40" spans="2:12" s="1" customFormat="1" ht="14.45" customHeight="1" hidden="1">
      <c r="B40" s="17"/>
      <c r="L40" s="17"/>
    </row>
    <row r="41" spans="2:12" s="1" customFormat="1" ht="14.45" customHeight="1" hidden="1">
      <c r="B41" s="17"/>
      <c r="L41" s="17"/>
    </row>
    <row r="42" spans="2:12" s="1" customFormat="1" ht="14.45" customHeight="1" hidden="1">
      <c r="B42" s="17"/>
      <c r="L42" s="17"/>
    </row>
    <row r="43" spans="2:12" s="1" customFormat="1" ht="14.45" customHeight="1" hidden="1">
      <c r="B43" s="17"/>
      <c r="L43" s="17"/>
    </row>
    <row r="44" spans="2:12" s="1" customFormat="1" ht="14.45" customHeight="1" hidden="1">
      <c r="B44" s="17"/>
      <c r="L44" s="17"/>
    </row>
    <row r="45" spans="2:12" s="1" customFormat="1" ht="14.45" customHeight="1" hidden="1">
      <c r="B45" s="17"/>
      <c r="L45" s="17"/>
    </row>
    <row r="46" spans="2:12" s="1" customFormat="1" ht="14.45" customHeight="1" hidden="1">
      <c r="B46" s="17"/>
      <c r="L46" s="17"/>
    </row>
    <row r="47" spans="2:12" s="1" customFormat="1" ht="14.45" customHeight="1" hidden="1">
      <c r="B47" s="17"/>
      <c r="L47" s="17"/>
    </row>
    <row r="48" spans="2:12" s="1" customFormat="1" ht="14.45" customHeight="1" hidden="1">
      <c r="B48" s="17"/>
      <c r="L48" s="17"/>
    </row>
    <row r="49" spans="2:12" s="1" customFormat="1" ht="14.45" customHeight="1" hidden="1">
      <c r="B49" s="17"/>
      <c r="L49" s="17"/>
    </row>
    <row r="50" spans="2:12" s="2" customFormat="1" ht="14.45" customHeight="1" hidden="1">
      <c r="B50" s="48"/>
      <c r="D50" s="124" t="s">
        <v>47</v>
      </c>
      <c r="E50" s="125"/>
      <c r="F50" s="125"/>
      <c r="G50" s="124" t="s">
        <v>48</v>
      </c>
      <c r="H50" s="125"/>
      <c r="I50" s="125"/>
      <c r="J50" s="125"/>
      <c r="K50" s="125"/>
      <c r="L50" s="48"/>
    </row>
    <row r="51" spans="2:12" ht="11.25" hidden="1">
      <c r="B51" s="17"/>
      <c r="L51" s="17"/>
    </row>
    <row r="52" spans="2:12" ht="11.25" hidden="1">
      <c r="B52" s="17"/>
      <c r="L52" s="17"/>
    </row>
    <row r="53" spans="2:12" ht="11.25" hidden="1">
      <c r="B53" s="17"/>
      <c r="L53" s="17"/>
    </row>
    <row r="54" spans="2:12" ht="11.25" hidden="1">
      <c r="B54" s="17"/>
      <c r="L54" s="17"/>
    </row>
    <row r="55" spans="2:12" ht="11.25" hidden="1">
      <c r="B55" s="17"/>
      <c r="L55" s="17"/>
    </row>
    <row r="56" spans="2:12" ht="11.25" hidden="1">
      <c r="B56" s="17"/>
      <c r="L56" s="17"/>
    </row>
    <row r="57" spans="2:12" ht="11.25" hidden="1">
      <c r="B57" s="17"/>
      <c r="L57" s="17"/>
    </row>
    <row r="58" spans="2:12" ht="11.25" hidden="1">
      <c r="B58" s="17"/>
      <c r="L58" s="17"/>
    </row>
    <row r="59" spans="2:12" ht="11.25" hidden="1">
      <c r="B59" s="17"/>
      <c r="L59" s="17"/>
    </row>
    <row r="60" spans="2:12" ht="11.25" hidden="1">
      <c r="B60" s="17"/>
      <c r="L60" s="17"/>
    </row>
    <row r="61" spans="1:31" s="2" customFormat="1" ht="12.75" hidden="1">
      <c r="A61" s="31"/>
      <c r="B61" s="36"/>
      <c r="C61" s="31"/>
      <c r="D61" s="126" t="s">
        <v>49</v>
      </c>
      <c r="E61" s="127"/>
      <c r="F61" s="128" t="s">
        <v>50</v>
      </c>
      <c r="G61" s="126" t="s">
        <v>49</v>
      </c>
      <c r="H61" s="127"/>
      <c r="I61" s="127"/>
      <c r="J61" s="129" t="s">
        <v>50</v>
      </c>
      <c r="K61" s="127"/>
      <c r="L61" s="48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2:12" ht="11.25" hidden="1">
      <c r="B62" s="17"/>
      <c r="L62" s="17"/>
    </row>
    <row r="63" spans="2:12" ht="11.25" hidden="1">
      <c r="B63" s="17"/>
      <c r="L63" s="17"/>
    </row>
    <row r="64" spans="2:12" ht="11.25" hidden="1">
      <c r="B64" s="17"/>
      <c r="L64" s="17"/>
    </row>
    <row r="65" spans="1:31" s="2" customFormat="1" ht="12.75" hidden="1">
      <c r="A65" s="31"/>
      <c r="B65" s="36"/>
      <c r="C65" s="31"/>
      <c r="D65" s="124" t="s">
        <v>51</v>
      </c>
      <c r="E65" s="130"/>
      <c r="F65" s="130"/>
      <c r="G65" s="124" t="s">
        <v>52</v>
      </c>
      <c r="H65" s="130"/>
      <c r="I65" s="130"/>
      <c r="J65" s="130"/>
      <c r="K65" s="130"/>
      <c r="L65" s="48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2:12" ht="11.25" hidden="1">
      <c r="B66" s="17"/>
      <c r="L66" s="17"/>
    </row>
    <row r="67" spans="2:12" ht="11.25" hidden="1">
      <c r="B67" s="17"/>
      <c r="L67" s="17"/>
    </row>
    <row r="68" spans="2:12" ht="11.25" hidden="1">
      <c r="B68" s="17"/>
      <c r="L68" s="17"/>
    </row>
    <row r="69" spans="2:12" ht="11.25" hidden="1">
      <c r="B69" s="17"/>
      <c r="L69" s="17"/>
    </row>
    <row r="70" spans="2:12" ht="11.25" hidden="1">
      <c r="B70" s="17"/>
      <c r="L70" s="17"/>
    </row>
    <row r="71" spans="2:12" ht="11.25" hidden="1">
      <c r="B71" s="17"/>
      <c r="L71" s="17"/>
    </row>
    <row r="72" spans="2:12" ht="11.25" hidden="1">
      <c r="B72" s="17"/>
      <c r="L72" s="17"/>
    </row>
    <row r="73" spans="2:12" ht="11.25" hidden="1">
      <c r="B73" s="17"/>
      <c r="L73" s="17"/>
    </row>
    <row r="74" spans="2:12" ht="11.25" hidden="1">
      <c r="B74" s="17"/>
      <c r="L74" s="17"/>
    </row>
    <row r="75" spans="2:12" ht="11.25" hidden="1">
      <c r="B75" s="17"/>
      <c r="L75" s="17"/>
    </row>
    <row r="76" spans="1:31" s="2" customFormat="1" ht="12.75" hidden="1">
      <c r="A76" s="31"/>
      <c r="B76" s="36"/>
      <c r="C76" s="31"/>
      <c r="D76" s="126" t="s">
        <v>49</v>
      </c>
      <c r="E76" s="127"/>
      <c r="F76" s="128" t="s">
        <v>50</v>
      </c>
      <c r="G76" s="126" t="s">
        <v>49</v>
      </c>
      <c r="H76" s="127"/>
      <c r="I76" s="127"/>
      <c r="J76" s="129" t="s">
        <v>50</v>
      </c>
      <c r="K76" s="127"/>
      <c r="L76" s="48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5" customHeight="1" hidden="1">
      <c r="A77" s="31"/>
      <c r="B77" s="131"/>
      <c r="C77" s="132"/>
      <c r="D77" s="132"/>
      <c r="E77" s="132"/>
      <c r="F77" s="132"/>
      <c r="G77" s="132"/>
      <c r="H77" s="132"/>
      <c r="I77" s="132"/>
      <c r="J77" s="132"/>
      <c r="K77" s="132"/>
      <c r="L77" s="48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78" ht="11.25" hidden="1"/>
    <row r="79" ht="11.25" hidden="1"/>
    <row r="80" ht="11.25" hidden="1"/>
    <row r="81" spans="1:31" s="2" customFormat="1" ht="6.95" customHeight="1" hidden="1">
      <c r="A81" s="31"/>
      <c r="B81" s="133"/>
      <c r="C81" s="134"/>
      <c r="D81" s="134"/>
      <c r="E81" s="134"/>
      <c r="F81" s="134"/>
      <c r="G81" s="134"/>
      <c r="H81" s="134"/>
      <c r="I81" s="134"/>
      <c r="J81" s="134"/>
      <c r="K81" s="134"/>
      <c r="L81" s="48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31" s="2" customFormat="1" ht="24.95" customHeight="1" hidden="1">
      <c r="A82" s="31"/>
      <c r="B82" s="32"/>
      <c r="C82" s="20" t="s">
        <v>83</v>
      </c>
      <c r="D82" s="33"/>
      <c r="E82" s="33"/>
      <c r="F82" s="33"/>
      <c r="G82" s="33"/>
      <c r="H82" s="33"/>
      <c r="I82" s="33"/>
      <c r="J82" s="33"/>
      <c r="K82" s="33"/>
      <c r="L82" s="48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31" s="2" customFormat="1" ht="6.95" customHeight="1" hidden="1">
      <c r="A83" s="31"/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48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31" s="2" customFormat="1" ht="12" customHeight="1" hidden="1">
      <c r="A84" s="31"/>
      <c r="B84" s="32"/>
      <c r="C84" s="26" t="s">
        <v>16</v>
      </c>
      <c r="D84" s="33"/>
      <c r="E84" s="33"/>
      <c r="F84" s="33"/>
      <c r="G84" s="33"/>
      <c r="H84" s="33"/>
      <c r="I84" s="33"/>
      <c r="J84" s="33"/>
      <c r="K84" s="33"/>
      <c r="L84" s="48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31" s="2" customFormat="1" ht="16.5" customHeight="1" hidden="1">
      <c r="A85" s="31"/>
      <c r="B85" s="32"/>
      <c r="C85" s="33"/>
      <c r="D85" s="33"/>
      <c r="E85" s="228" t="str">
        <f>E7</f>
        <v>Úprava výlepových ploch</v>
      </c>
      <c r="F85" s="255"/>
      <c r="G85" s="255"/>
      <c r="H85" s="255"/>
      <c r="I85" s="33"/>
      <c r="J85" s="33"/>
      <c r="K85" s="33"/>
      <c r="L85" s="48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31" s="2" customFormat="1" ht="6.95" customHeight="1" hidden="1">
      <c r="A86" s="31"/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48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31" s="2" customFormat="1" ht="12" customHeight="1" hidden="1">
      <c r="A87" s="31"/>
      <c r="B87" s="32"/>
      <c r="C87" s="26" t="s">
        <v>20</v>
      </c>
      <c r="D87" s="33"/>
      <c r="E87" s="33"/>
      <c r="F87" s="24" t="str">
        <f>F10</f>
        <v xml:space="preserve"> </v>
      </c>
      <c r="G87" s="33"/>
      <c r="H87" s="33"/>
      <c r="I87" s="26" t="s">
        <v>22</v>
      </c>
      <c r="J87" s="63" t="str">
        <f>IF(J10="","",J10)</f>
        <v>22. 8. 2020</v>
      </c>
      <c r="K87" s="33"/>
      <c r="L87" s="48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31" s="2" customFormat="1" ht="6.95" customHeight="1" hidden="1">
      <c r="A88" s="31"/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48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31" s="2" customFormat="1" ht="15.2" customHeight="1" hidden="1">
      <c r="A89" s="31"/>
      <c r="B89" s="32"/>
      <c r="C89" s="26" t="s">
        <v>24</v>
      </c>
      <c r="D89" s="33"/>
      <c r="E89" s="33"/>
      <c r="F89" s="24" t="str">
        <f>E13</f>
        <v>Město Bílina-KC Bílina</v>
      </c>
      <c r="G89" s="33"/>
      <c r="H89" s="33"/>
      <c r="I89" s="26" t="s">
        <v>30</v>
      </c>
      <c r="J89" s="29" t="str">
        <f>E19</f>
        <v xml:space="preserve"> </v>
      </c>
      <c r="K89" s="33"/>
      <c r="L89" s="48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31" s="2" customFormat="1" ht="15.2" customHeight="1" hidden="1">
      <c r="A90" s="31"/>
      <c r="B90" s="32"/>
      <c r="C90" s="26" t="s">
        <v>28</v>
      </c>
      <c r="D90" s="33"/>
      <c r="E90" s="33"/>
      <c r="F90" s="24" t="str">
        <f>IF(E16="","",E16)</f>
        <v>Vyplň údaj</v>
      </c>
      <c r="G90" s="33"/>
      <c r="H90" s="33"/>
      <c r="I90" s="26" t="s">
        <v>32</v>
      </c>
      <c r="J90" s="29" t="str">
        <f>E22</f>
        <v xml:space="preserve"> </v>
      </c>
      <c r="K90" s="33"/>
      <c r="L90" s="48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31" s="2" customFormat="1" ht="10.35" customHeight="1" hidden="1">
      <c r="A91" s="31"/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48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31" s="2" customFormat="1" ht="29.25" customHeight="1" hidden="1">
      <c r="A92" s="31"/>
      <c r="B92" s="32"/>
      <c r="C92" s="135" t="s">
        <v>84</v>
      </c>
      <c r="D92" s="136"/>
      <c r="E92" s="136"/>
      <c r="F92" s="136"/>
      <c r="G92" s="136"/>
      <c r="H92" s="136"/>
      <c r="I92" s="136"/>
      <c r="J92" s="137" t="s">
        <v>85</v>
      </c>
      <c r="K92" s="136"/>
      <c r="L92" s="48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31" s="2" customFormat="1" ht="10.35" customHeight="1" hidden="1">
      <c r="A93" s="31"/>
      <c r="B93" s="32"/>
      <c r="C93" s="33"/>
      <c r="D93" s="33"/>
      <c r="E93" s="33"/>
      <c r="F93" s="33"/>
      <c r="G93" s="33"/>
      <c r="H93" s="33"/>
      <c r="I93" s="33"/>
      <c r="J93" s="33"/>
      <c r="K93" s="33"/>
      <c r="L93" s="48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2.9" customHeight="1" hidden="1">
      <c r="A94" s="31"/>
      <c r="B94" s="32"/>
      <c r="C94" s="138" t="s">
        <v>86</v>
      </c>
      <c r="D94" s="33"/>
      <c r="E94" s="33"/>
      <c r="F94" s="33"/>
      <c r="G94" s="33"/>
      <c r="H94" s="33"/>
      <c r="I94" s="33"/>
      <c r="J94" s="81">
        <f>J122</f>
        <v>0</v>
      </c>
      <c r="K94" s="33"/>
      <c r="L94" s="48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U94" s="14" t="s">
        <v>87</v>
      </c>
    </row>
    <row r="95" spans="2:12" s="9" customFormat="1" ht="24.95" customHeight="1" hidden="1">
      <c r="B95" s="139"/>
      <c r="C95" s="140"/>
      <c r="D95" s="141" t="s">
        <v>88</v>
      </c>
      <c r="E95" s="142"/>
      <c r="F95" s="142"/>
      <c r="G95" s="142"/>
      <c r="H95" s="142"/>
      <c r="I95" s="142"/>
      <c r="J95" s="143">
        <f>J123</f>
        <v>0</v>
      </c>
      <c r="K95" s="140"/>
      <c r="L95" s="144"/>
    </row>
    <row r="96" spans="2:12" s="10" customFormat="1" ht="19.9" customHeight="1" hidden="1">
      <c r="B96" s="145"/>
      <c r="C96" s="146"/>
      <c r="D96" s="147" t="s">
        <v>89</v>
      </c>
      <c r="E96" s="148"/>
      <c r="F96" s="148"/>
      <c r="G96" s="148"/>
      <c r="H96" s="148"/>
      <c r="I96" s="148"/>
      <c r="J96" s="149">
        <f>J124</f>
        <v>0</v>
      </c>
      <c r="K96" s="146"/>
      <c r="L96" s="150"/>
    </row>
    <row r="97" spans="2:12" s="10" customFormat="1" ht="19.9" customHeight="1" hidden="1">
      <c r="B97" s="145"/>
      <c r="C97" s="146"/>
      <c r="D97" s="147" t="s">
        <v>90</v>
      </c>
      <c r="E97" s="148"/>
      <c r="F97" s="148"/>
      <c r="G97" s="148"/>
      <c r="H97" s="148"/>
      <c r="I97" s="148"/>
      <c r="J97" s="149">
        <f>J127</f>
        <v>0</v>
      </c>
      <c r="K97" s="146"/>
      <c r="L97" s="150"/>
    </row>
    <row r="98" spans="2:12" s="10" customFormat="1" ht="19.9" customHeight="1" hidden="1">
      <c r="B98" s="145"/>
      <c r="C98" s="146"/>
      <c r="D98" s="147" t="s">
        <v>91</v>
      </c>
      <c r="E98" s="148"/>
      <c r="F98" s="148"/>
      <c r="G98" s="148"/>
      <c r="H98" s="148"/>
      <c r="I98" s="148"/>
      <c r="J98" s="149">
        <f>J131</f>
        <v>0</v>
      </c>
      <c r="K98" s="146"/>
      <c r="L98" s="150"/>
    </row>
    <row r="99" spans="2:12" s="10" customFormat="1" ht="19.9" customHeight="1" hidden="1">
      <c r="B99" s="145"/>
      <c r="C99" s="146"/>
      <c r="D99" s="147" t="s">
        <v>92</v>
      </c>
      <c r="E99" s="148"/>
      <c r="F99" s="148"/>
      <c r="G99" s="148"/>
      <c r="H99" s="148"/>
      <c r="I99" s="148"/>
      <c r="J99" s="149">
        <f>J133</f>
        <v>0</v>
      </c>
      <c r="K99" s="146"/>
      <c r="L99" s="150"/>
    </row>
    <row r="100" spans="2:12" s="10" customFormat="1" ht="19.9" customHeight="1" hidden="1">
      <c r="B100" s="145"/>
      <c r="C100" s="146"/>
      <c r="D100" s="147" t="s">
        <v>93</v>
      </c>
      <c r="E100" s="148"/>
      <c r="F100" s="148"/>
      <c r="G100" s="148"/>
      <c r="H100" s="148"/>
      <c r="I100" s="148"/>
      <c r="J100" s="149">
        <f>J140</f>
        <v>0</v>
      </c>
      <c r="K100" s="146"/>
      <c r="L100" s="150"/>
    </row>
    <row r="101" spans="2:12" s="9" customFormat="1" ht="24.95" customHeight="1" hidden="1">
      <c r="B101" s="139"/>
      <c r="C101" s="140"/>
      <c r="D101" s="141" t="s">
        <v>94</v>
      </c>
      <c r="E101" s="142"/>
      <c r="F101" s="142"/>
      <c r="G101" s="142"/>
      <c r="H101" s="142"/>
      <c r="I101" s="142"/>
      <c r="J101" s="143">
        <f>J142</f>
        <v>0</v>
      </c>
      <c r="K101" s="140"/>
      <c r="L101" s="144"/>
    </row>
    <row r="102" spans="2:12" s="10" customFormat="1" ht="19.9" customHeight="1" hidden="1">
      <c r="B102" s="145"/>
      <c r="C102" s="146"/>
      <c r="D102" s="147" t="s">
        <v>95</v>
      </c>
      <c r="E102" s="148"/>
      <c r="F102" s="148"/>
      <c r="G102" s="148"/>
      <c r="H102" s="148"/>
      <c r="I102" s="148"/>
      <c r="J102" s="149">
        <f>J143</f>
        <v>0</v>
      </c>
      <c r="K102" s="146"/>
      <c r="L102" s="150"/>
    </row>
    <row r="103" spans="2:12" s="9" customFormat="1" ht="24.95" customHeight="1" hidden="1">
      <c r="B103" s="139"/>
      <c r="C103" s="140"/>
      <c r="D103" s="141" t="s">
        <v>96</v>
      </c>
      <c r="E103" s="142"/>
      <c r="F103" s="142"/>
      <c r="G103" s="142"/>
      <c r="H103" s="142"/>
      <c r="I103" s="142"/>
      <c r="J103" s="143">
        <f>J146</f>
        <v>0</v>
      </c>
      <c r="K103" s="140"/>
      <c r="L103" s="144"/>
    </row>
    <row r="104" spans="2:12" s="10" customFormat="1" ht="19.9" customHeight="1" hidden="1">
      <c r="B104" s="145"/>
      <c r="C104" s="146"/>
      <c r="D104" s="147" t="s">
        <v>97</v>
      </c>
      <c r="E104" s="148"/>
      <c r="F104" s="148"/>
      <c r="G104" s="148"/>
      <c r="H104" s="148"/>
      <c r="I104" s="148"/>
      <c r="J104" s="149">
        <f>J147</f>
        <v>0</v>
      </c>
      <c r="K104" s="146"/>
      <c r="L104" s="150"/>
    </row>
    <row r="105" spans="1:31" s="2" customFormat="1" ht="21.75" customHeight="1" hidden="1">
      <c r="A105" s="31"/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48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6.95" customHeight="1" hidden="1">
      <c r="A106" s="31"/>
      <c r="B106" s="51"/>
      <c r="C106" s="52"/>
      <c r="D106" s="52"/>
      <c r="E106" s="52"/>
      <c r="F106" s="52"/>
      <c r="G106" s="52"/>
      <c r="H106" s="52"/>
      <c r="I106" s="52"/>
      <c r="J106" s="52"/>
      <c r="K106" s="52"/>
      <c r="L106" s="48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ht="11.25" hidden="1"/>
    <row r="108" ht="11.25" hidden="1"/>
    <row r="109" ht="11.25" hidden="1"/>
    <row r="110" spans="1:31" s="2" customFormat="1" ht="6.95" customHeight="1">
      <c r="A110" s="31"/>
      <c r="B110" s="53"/>
      <c r="C110" s="54"/>
      <c r="D110" s="54"/>
      <c r="E110" s="54"/>
      <c r="F110" s="54"/>
      <c r="G110" s="54"/>
      <c r="H110" s="54"/>
      <c r="I110" s="54"/>
      <c r="J110" s="54"/>
      <c r="K110" s="54"/>
      <c r="L110" s="48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24.95" customHeight="1">
      <c r="A111" s="31"/>
      <c r="B111" s="32"/>
      <c r="C111" s="20" t="s">
        <v>98</v>
      </c>
      <c r="D111" s="33"/>
      <c r="E111" s="33"/>
      <c r="F111" s="33"/>
      <c r="G111" s="33"/>
      <c r="H111" s="33"/>
      <c r="I111" s="33"/>
      <c r="J111" s="33"/>
      <c r="K111" s="33"/>
      <c r="L111" s="48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5" customHeight="1">
      <c r="A112" s="31"/>
      <c r="B112" s="32"/>
      <c r="C112" s="33"/>
      <c r="D112" s="33"/>
      <c r="E112" s="33"/>
      <c r="F112" s="33"/>
      <c r="G112" s="33"/>
      <c r="H112" s="33"/>
      <c r="I112" s="33"/>
      <c r="J112" s="33"/>
      <c r="K112" s="33"/>
      <c r="L112" s="48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31" s="2" customFormat="1" ht="12" customHeight="1">
      <c r="A113" s="31"/>
      <c r="B113" s="32"/>
      <c r="C113" s="26" t="s">
        <v>16</v>
      </c>
      <c r="D113" s="33"/>
      <c r="E113" s="33"/>
      <c r="F113" s="33"/>
      <c r="G113" s="33"/>
      <c r="H113" s="33"/>
      <c r="I113" s="33"/>
      <c r="J113" s="33"/>
      <c r="K113" s="33"/>
      <c r="L113" s="48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31" s="2" customFormat="1" ht="16.5" customHeight="1">
      <c r="A114" s="31"/>
      <c r="B114" s="32"/>
      <c r="C114" s="33"/>
      <c r="D114" s="33"/>
      <c r="E114" s="228" t="str">
        <f>E7</f>
        <v>Úprava výlepových ploch</v>
      </c>
      <c r="F114" s="255"/>
      <c r="G114" s="255"/>
      <c r="H114" s="255"/>
      <c r="I114" s="33"/>
      <c r="J114" s="33"/>
      <c r="K114" s="33"/>
      <c r="L114" s="48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31" s="2" customFormat="1" ht="6.95" customHeight="1">
      <c r="A115" s="31"/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48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31" s="2" customFormat="1" ht="12" customHeight="1">
      <c r="A116" s="31"/>
      <c r="B116" s="32"/>
      <c r="C116" s="26" t="s">
        <v>20</v>
      </c>
      <c r="D116" s="33"/>
      <c r="E116" s="33"/>
      <c r="F116" s="24" t="str">
        <f>F10</f>
        <v xml:space="preserve"> </v>
      </c>
      <c r="G116" s="33"/>
      <c r="H116" s="33"/>
      <c r="I116" s="26" t="s">
        <v>22</v>
      </c>
      <c r="J116" s="63" t="str">
        <f>IF(J10="","",J10)</f>
        <v>22. 8. 2020</v>
      </c>
      <c r="K116" s="33"/>
      <c r="L116" s="48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31" s="2" customFormat="1" ht="6.95" customHeight="1">
      <c r="A117" s="31"/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48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31" s="2" customFormat="1" ht="15.2" customHeight="1">
      <c r="A118" s="31"/>
      <c r="B118" s="32"/>
      <c r="C118" s="26" t="s">
        <v>24</v>
      </c>
      <c r="D118" s="33"/>
      <c r="E118" s="33"/>
      <c r="F118" s="24" t="str">
        <f>E13</f>
        <v>Město Bílina-KC Bílina</v>
      </c>
      <c r="G118" s="33"/>
      <c r="H118" s="33"/>
      <c r="I118" s="26" t="s">
        <v>30</v>
      </c>
      <c r="J118" s="29" t="str">
        <f>E19</f>
        <v xml:space="preserve"> </v>
      </c>
      <c r="K118" s="33"/>
      <c r="L118" s="48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31" s="2" customFormat="1" ht="15.2" customHeight="1">
      <c r="A119" s="31"/>
      <c r="B119" s="32"/>
      <c r="C119" s="26" t="s">
        <v>28</v>
      </c>
      <c r="D119" s="33"/>
      <c r="E119" s="33"/>
      <c r="F119" s="24" t="str">
        <f>IF(E16="","",E16)</f>
        <v>Vyplň údaj</v>
      </c>
      <c r="G119" s="33"/>
      <c r="H119" s="33"/>
      <c r="I119" s="26" t="s">
        <v>32</v>
      </c>
      <c r="J119" s="29" t="str">
        <f>E22</f>
        <v xml:space="preserve"> </v>
      </c>
      <c r="K119" s="33"/>
      <c r="L119" s="48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31" s="2" customFormat="1" ht="10.35" customHeight="1">
      <c r="A120" s="31"/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48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11" customFormat="1" ht="29.25" customHeight="1">
      <c r="A121" s="151"/>
      <c r="B121" s="152"/>
      <c r="C121" s="153" t="s">
        <v>99</v>
      </c>
      <c r="D121" s="154" t="s">
        <v>59</v>
      </c>
      <c r="E121" s="154" t="s">
        <v>55</v>
      </c>
      <c r="F121" s="154" t="s">
        <v>56</v>
      </c>
      <c r="G121" s="154" t="s">
        <v>100</v>
      </c>
      <c r="H121" s="154" t="s">
        <v>101</v>
      </c>
      <c r="I121" s="154" t="s">
        <v>102</v>
      </c>
      <c r="J121" s="155" t="s">
        <v>85</v>
      </c>
      <c r="K121" s="156" t="s">
        <v>103</v>
      </c>
      <c r="L121" s="157"/>
      <c r="M121" s="72" t="s">
        <v>1</v>
      </c>
      <c r="N121" s="73" t="s">
        <v>38</v>
      </c>
      <c r="O121" s="73" t="s">
        <v>104</v>
      </c>
      <c r="P121" s="73" t="s">
        <v>105</v>
      </c>
      <c r="Q121" s="73" t="s">
        <v>106</v>
      </c>
      <c r="R121" s="73" t="s">
        <v>107</v>
      </c>
      <c r="S121" s="73" t="s">
        <v>108</v>
      </c>
      <c r="T121" s="74" t="s">
        <v>109</v>
      </c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1"/>
      <c r="AE121" s="151"/>
    </row>
    <row r="122" spans="1:63" s="2" customFormat="1" ht="22.9" customHeight="1">
      <c r="A122" s="31"/>
      <c r="B122" s="32"/>
      <c r="C122" s="79" t="s">
        <v>110</v>
      </c>
      <c r="D122" s="33"/>
      <c r="E122" s="33"/>
      <c r="F122" s="33"/>
      <c r="G122" s="33"/>
      <c r="H122" s="33"/>
      <c r="I122" s="33"/>
      <c r="J122" s="158">
        <f>BK122</f>
        <v>0</v>
      </c>
      <c r="K122" s="33"/>
      <c r="L122" s="36"/>
      <c r="M122" s="75"/>
      <c r="N122" s="159"/>
      <c r="O122" s="76"/>
      <c r="P122" s="160">
        <f>P123+P142+P146</f>
        <v>0</v>
      </c>
      <c r="Q122" s="76"/>
      <c r="R122" s="160">
        <f>R123+R142+R146</f>
        <v>7.7830900000000005</v>
      </c>
      <c r="S122" s="76"/>
      <c r="T122" s="161">
        <f>T123+T142+T146</f>
        <v>50.505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4" t="s">
        <v>73</v>
      </c>
      <c r="AU122" s="14" t="s">
        <v>87</v>
      </c>
      <c r="BK122" s="162">
        <f>BK123+BK142+BK146</f>
        <v>0</v>
      </c>
    </row>
    <row r="123" spans="2:63" s="12" customFormat="1" ht="25.9" customHeight="1">
      <c r="B123" s="163"/>
      <c r="C123" s="164"/>
      <c r="D123" s="165" t="s">
        <v>73</v>
      </c>
      <c r="E123" s="166" t="s">
        <v>111</v>
      </c>
      <c r="F123" s="166" t="s">
        <v>112</v>
      </c>
      <c r="G123" s="164"/>
      <c r="H123" s="164"/>
      <c r="I123" s="167"/>
      <c r="J123" s="168">
        <f>BK123</f>
        <v>0</v>
      </c>
      <c r="K123" s="164"/>
      <c r="L123" s="169"/>
      <c r="M123" s="170"/>
      <c r="N123" s="171"/>
      <c r="O123" s="171"/>
      <c r="P123" s="172">
        <f>P124+P127+P131+P133+P140</f>
        <v>0</v>
      </c>
      <c r="Q123" s="171"/>
      <c r="R123" s="172">
        <f>R124+R127+R131+R133+R140</f>
        <v>6.3455900000000005</v>
      </c>
      <c r="S123" s="171"/>
      <c r="T123" s="173">
        <f>T124+T127+T131+T133+T140</f>
        <v>50.505</v>
      </c>
      <c r="AR123" s="174" t="s">
        <v>79</v>
      </c>
      <c r="AT123" s="175" t="s">
        <v>73</v>
      </c>
      <c r="AU123" s="175" t="s">
        <v>74</v>
      </c>
      <c r="AY123" s="174" t="s">
        <v>113</v>
      </c>
      <c r="BK123" s="176">
        <f>BK124+BK127+BK131+BK133+BK140</f>
        <v>0</v>
      </c>
    </row>
    <row r="124" spans="2:63" s="12" customFormat="1" ht="22.9" customHeight="1">
      <c r="B124" s="163"/>
      <c r="C124" s="164"/>
      <c r="D124" s="165" t="s">
        <v>73</v>
      </c>
      <c r="E124" s="177" t="s">
        <v>79</v>
      </c>
      <c r="F124" s="177" t="s">
        <v>114</v>
      </c>
      <c r="G124" s="164"/>
      <c r="H124" s="164"/>
      <c r="I124" s="167"/>
      <c r="J124" s="178">
        <f>BK124</f>
        <v>0</v>
      </c>
      <c r="K124" s="164"/>
      <c r="L124" s="169"/>
      <c r="M124" s="170"/>
      <c r="N124" s="171"/>
      <c r="O124" s="171"/>
      <c r="P124" s="172">
        <f>SUM(P125:P126)</f>
        <v>0</v>
      </c>
      <c r="Q124" s="171"/>
      <c r="R124" s="172">
        <f>SUM(R125:R126)</f>
        <v>0</v>
      </c>
      <c r="S124" s="171"/>
      <c r="T124" s="173">
        <f>SUM(T125:T126)</f>
        <v>0</v>
      </c>
      <c r="AR124" s="174" t="s">
        <v>79</v>
      </c>
      <c r="AT124" s="175" t="s">
        <v>73</v>
      </c>
      <c r="AU124" s="175" t="s">
        <v>79</v>
      </c>
      <c r="AY124" s="174" t="s">
        <v>113</v>
      </c>
      <c r="BK124" s="176">
        <f>SUM(BK125:BK126)</f>
        <v>0</v>
      </c>
    </row>
    <row r="125" spans="1:65" s="2" customFormat="1" ht="14.45" customHeight="1">
      <c r="A125" s="31"/>
      <c r="B125" s="32"/>
      <c r="C125" s="179" t="s">
        <v>79</v>
      </c>
      <c r="D125" s="179" t="s">
        <v>115</v>
      </c>
      <c r="E125" s="180" t="s">
        <v>116</v>
      </c>
      <c r="F125" s="181" t="s">
        <v>117</v>
      </c>
      <c r="G125" s="182" t="s">
        <v>118</v>
      </c>
      <c r="H125" s="183">
        <v>15.5</v>
      </c>
      <c r="I125" s="184"/>
      <c r="J125" s="185">
        <f>ROUND(I125*H125,2)</f>
        <v>0</v>
      </c>
      <c r="K125" s="186"/>
      <c r="L125" s="36"/>
      <c r="M125" s="187" t="s">
        <v>1</v>
      </c>
      <c r="N125" s="188" t="s">
        <v>39</v>
      </c>
      <c r="O125" s="68"/>
      <c r="P125" s="189">
        <f>O125*H125</f>
        <v>0</v>
      </c>
      <c r="Q125" s="189">
        <v>0</v>
      </c>
      <c r="R125" s="189">
        <f>Q125*H125</f>
        <v>0</v>
      </c>
      <c r="S125" s="189">
        <v>0</v>
      </c>
      <c r="T125" s="190">
        <f>S125*H125</f>
        <v>0</v>
      </c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R125" s="191" t="s">
        <v>119</v>
      </c>
      <c r="AT125" s="191" t="s">
        <v>115</v>
      </c>
      <c r="AU125" s="191" t="s">
        <v>81</v>
      </c>
      <c r="AY125" s="14" t="s">
        <v>113</v>
      </c>
      <c r="BE125" s="192">
        <f>IF(N125="základní",J125,0)</f>
        <v>0</v>
      </c>
      <c r="BF125" s="192">
        <f>IF(N125="snížená",J125,0)</f>
        <v>0</v>
      </c>
      <c r="BG125" s="192">
        <f>IF(N125="zákl. přenesená",J125,0)</f>
        <v>0</v>
      </c>
      <c r="BH125" s="192">
        <f>IF(N125="sníž. přenesená",J125,0)</f>
        <v>0</v>
      </c>
      <c r="BI125" s="192">
        <f>IF(N125="nulová",J125,0)</f>
        <v>0</v>
      </c>
      <c r="BJ125" s="14" t="s">
        <v>79</v>
      </c>
      <c r="BK125" s="192">
        <f>ROUND(I125*H125,2)</f>
        <v>0</v>
      </c>
      <c r="BL125" s="14" t="s">
        <v>119</v>
      </c>
      <c r="BM125" s="191" t="s">
        <v>120</v>
      </c>
    </row>
    <row r="126" spans="1:65" s="2" customFormat="1" ht="14.45" customHeight="1">
      <c r="A126" s="31"/>
      <c r="B126" s="32"/>
      <c r="C126" s="179" t="s">
        <v>81</v>
      </c>
      <c r="D126" s="179" t="s">
        <v>115</v>
      </c>
      <c r="E126" s="180" t="s">
        <v>121</v>
      </c>
      <c r="F126" s="181" t="s">
        <v>122</v>
      </c>
      <c r="G126" s="182" t="s">
        <v>123</v>
      </c>
      <c r="H126" s="183">
        <v>62</v>
      </c>
      <c r="I126" s="184"/>
      <c r="J126" s="185">
        <f>ROUND(I126*H126,2)</f>
        <v>0</v>
      </c>
      <c r="K126" s="186"/>
      <c r="L126" s="36"/>
      <c r="M126" s="187" t="s">
        <v>1</v>
      </c>
      <c r="N126" s="188" t="s">
        <v>39</v>
      </c>
      <c r="O126" s="68"/>
      <c r="P126" s="189">
        <f>O126*H126</f>
        <v>0</v>
      </c>
      <c r="Q126" s="189">
        <v>0</v>
      </c>
      <c r="R126" s="189">
        <f>Q126*H126</f>
        <v>0</v>
      </c>
      <c r="S126" s="189">
        <v>0</v>
      </c>
      <c r="T126" s="190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91" t="s">
        <v>119</v>
      </c>
      <c r="AT126" s="191" t="s">
        <v>115</v>
      </c>
      <c r="AU126" s="191" t="s">
        <v>81</v>
      </c>
      <c r="AY126" s="14" t="s">
        <v>113</v>
      </c>
      <c r="BE126" s="192">
        <f>IF(N126="základní",J126,0)</f>
        <v>0</v>
      </c>
      <c r="BF126" s="192">
        <f>IF(N126="snížená",J126,0)</f>
        <v>0</v>
      </c>
      <c r="BG126" s="192">
        <f>IF(N126="zákl. přenesená",J126,0)</f>
        <v>0</v>
      </c>
      <c r="BH126" s="192">
        <f>IF(N126="sníž. přenesená",J126,0)</f>
        <v>0</v>
      </c>
      <c r="BI126" s="192">
        <f>IF(N126="nulová",J126,0)</f>
        <v>0</v>
      </c>
      <c r="BJ126" s="14" t="s">
        <v>79</v>
      </c>
      <c r="BK126" s="192">
        <f>ROUND(I126*H126,2)</f>
        <v>0</v>
      </c>
      <c r="BL126" s="14" t="s">
        <v>119</v>
      </c>
      <c r="BM126" s="191" t="s">
        <v>124</v>
      </c>
    </row>
    <row r="127" spans="2:63" s="12" customFormat="1" ht="22.9" customHeight="1">
      <c r="B127" s="163"/>
      <c r="C127" s="164"/>
      <c r="D127" s="165" t="s">
        <v>73</v>
      </c>
      <c r="E127" s="177" t="s">
        <v>125</v>
      </c>
      <c r="F127" s="177" t="s">
        <v>126</v>
      </c>
      <c r="G127" s="164"/>
      <c r="H127" s="164"/>
      <c r="I127" s="167"/>
      <c r="J127" s="178">
        <f>BK127</f>
        <v>0</v>
      </c>
      <c r="K127" s="164"/>
      <c r="L127" s="169"/>
      <c r="M127" s="170"/>
      <c r="N127" s="171"/>
      <c r="O127" s="171"/>
      <c r="P127" s="172">
        <f>SUM(P128:P130)</f>
        <v>0</v>
      </c>
      <c r="Q127" s="171"/>
      <c r="R127" s="172">
        <f>SUM(R128:R130)</f>
        <v>6.3455900000000005</v>
      </c>
      <c r="S127" s="171"/>
      <c r="T127" s="173">
        <f>SUM(T128:T130)</f>
        <v>0</v>
      </c>
      <c r="AR127" s="174" t="s">
        <v>79</v>
      </c>
      <c r="AT127" s="175" t="s">
        <v>73</v>
      </c>
      <c r="AU127" s="175" t="s">
        <v>79</v>
      </c>
      <c r="AY127" s="174" t="s">
        <v>113</v>
      </c>
      <c r="BK127" s="176">
        <f>SUM(BK128:BK130)</f>
        <v>0</v>
      </c>
    </row>
    <row r="128" spans="1:65" s="2" customFormat="1" ht="14.45" customHeight="1">
      <c r="A128" s="31"/>
      <c r="B128" s="32"/>
      <c r="C128" s="179" t="s">
        <v>125</v>
      </c>
      <c r="D128" s="179" t="s">
        <v>115</v>
      </c>
      <c r="E128" s="180" t="s">
        <v>127</v>
      </c>
      <c r="F128" s="181" t="s">
        <v>128</v>
      </c>
      <c r="G128" s="182" t="s">
        <v>129</v>
      </c>
      <c r="H128" s="183">
        <v>31</v>
      </c>
      <c r="I128" s="184"/>
      <c r="J128" s="185">
        <f>ROUND(I128*H128,2)</f>
        <v>0</v>
      </c>
      <c r="K128" s="186"/>
      <c r="L128" s="36"/>
      <c r="M128" s="187" t="s">
        <v>1</v>
      </c>
      <c r="N128" s="188" t="s">
        <v>39</v>
      </c>
      <c r="O128" s="68"/>
      <c r="P128" s="189">
        <f>O128*H128</f>
        <v>0</v>
      </c>
      <c r="Q128" s="189">
        <v>0.17489</v>
      </c>
      <c r="R128" s="189">
        <f>Q128*H128</f>
        <v>5.42159</v>
      </c>
      <c r="S128" s="189">
        <v>0</v>
      </c>
      <c r="T128" s="190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91" t="s">
        <v>119</v>
      </c>
      <c r="AT128" s="191" t="s">
        <v>115</v>
      </c>
      <c r="AU128" s="191" t="s">
        <v>81</v>
      </c>
      <c r="AY128" s="14" t="s">
        <v>113</v>
      </c>
      <c r="BE128" s="192">
        <f>IF(N128="základní",J128,0)</f>
        <v>0</v>
      </c>
      <c r="BF128" s="192">
        <f>IF(N128="snížená",J128,0)</f>
        <v>0</v>
      </c>
      <c r="BG128" s="192">
        <f>IF(N128="zákl. přenesená",J128,0)</f>
        <v>0</v>
      </c>
      <c r="BH128" s="192">
        <f>IF(N128="sníž. přenesená",J128,0)</f>
        <v>0</v>
      </c>
      <c r="BI128" s="192">
        <f>IF(N128="nulová",J128,0)</f>
        <v>0</v>
      </c>
      <c r="BJ128" s="14" t="s">
        <v>79</v>
      </c>
      <c r="BK128" s="192">
        <f>ROUND(I128*H128,2)</f>
        <v>0</v>
      </c>
      <c r="BL128" s="14" t="s">
        <v>119</v>
      </c>
      <c r="BM128" s="191" t="s">
        <v>130</v>
      </c>
    </row>
    <row r="129" spans="1:65" s="2" customFormat="1" ht="14.45" customHeight="1">
      <c r="A129" s="31"/>
      <c r="B129" s="32"/>
      <c r="C129" s="193" t="s">
        <v>119</v>
      </c>
      <c r="D129" s="193" t="s">
        <v>131</v>
      </c>
      <c r="E129" s="194" t="s">
        <v>132</v>
      </c>
      <c r="F129" s="195" t="s">
        <v>133</v>
      </c>
      <c r="G129" s="196" t="s">
        <v>129</v>
      </c>
      <c r="H129" s="197">
        <v>7</v>
      </c>
      <c r="I129" s="198"/>
      <c r="J129" s="199">
        <f>ROUND(I129*H129,2)</f>
        <v>0</v>
      </c>
      <c r="K129" s="200"/>
      <c r="L129" s="201"/>
      <c r="M129" s="202" t="s">
        <v>1</v>
      </c>
      <c r="N129" s="203" t="s">
        <v>39</v>
      </c>
      <c r="O129" s="68"/>
      <c r="P129" s="189">
        <f>O129*H129</f>
        <v>0</v>
      </c>
      <c r="Q129" s="189">
        <v>0.1155</v>
      </c>
      <c r="R129" s="189">
        <f>Q129*H129</f>
        <v>0.8085</v>
      </c>
      <c r="S129" s="189">
        <v>0</v>
      </c>
      <c r="T129" s="190">
        <f>S129*H129</f>
        <v>0</v>
      </c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R129" s="191" t="s">
        <v>134</v>
      </c>
      <c r="AT129" s="191" t="s">
        <v>131</v>
      </c>
      <c r="AU129" s="191" t="s">
        <v>81</v>
      </c>
      <c r="AY129" s="14" t="s">
        <v>113</v>
      </c>
      <c r="BE129" s="192">
        <f>IF(N129="základní",J129,0)</f>
        <v>0</v>
      </c>
      <c r="BF129" s="192">
        <f>IF(N129="snížená",J129,0)</f>
        <v>0</v>
      </c>
      <c r="BG129" s="192">
        <f>IF(N129="zákl. přenesená",J129,0)</f>
        <v>0</v>
      </c>
      <c r="BH129" s="192">
        <f>IF(N129="sníž. přenesená",J129,0)</f>
        <v>0</v>
      </c>
      <c r="BI129" s="192">
        <f>IF(N129="nulová",J129,0)</f>
        <v>0</v>
      </c>
      <c r="BJ129" s="14" t="s">
        <v>79</v>
      </c>
      <c r="BK129" s="192">
        <f>ROUND(I129*H129,2)</f>
        <v>0</v>
      </c>
      <c r="BL129" s="14" t="s">
        <v>119</v>
      </c>
      <c r="BM129" s="191" t="s">
        <v>135</v>
      </c>
    </row>
    <row r="130" spans="1:65" s="2" customFormat="1" ht="14.45" customHeight="1">
      <c r="A130" s="31"/>
      <c r="B130" s="32"/>
      <c r="C130" s="193" t="s">
        <v>136</v>
      </c>
      <c r="D130" s="193" t="s">
        <v>131</v>
      </c>
      <c r="E130" s="194" t="s">
        <v>137</v>
      </c>
      <c r="F130" s="195" t="s">
        <v>138</v>
      </c>
      <c r="G130" s="196" t="s">
        <v>129</v>
      </c>
      <c r="H130" s="197">
        <v>1</v>
      </c>
      <c r="I130" s="198"/>
      <c r="J130" s="199">
        <f>ROUND(I130*H130,2)</f>
        <v>0</v>
      </c>
      <c r="K130" s="200"/>
      <c r="L130" s="201"/>
      <c r="M130" s="202" t="s">
        <v>1</v>
      </c>
      <c r="N130" s="203" t="s">
        <v>39</v>
      </c>
      <c r="O130" s="68"/>
      <c r="P130" s="189">
        <f>O130*H130</f>
        <v>0</v>
      </c>
      <c r="Q130" s="189">
        <v>0.1155</v>
      </c>
      <c r="R130" s="189">
        <f>Q130*H130</f>
        <v>0.1155</v>
      </c>
      <c r="S130" s="189">
        <v>0</v>
      </c>
      <c r="T130" s="190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91" t="s">
        <v>134</v>
      </c>
      <c r="AT130" s="191" t="s">
        <v>131</v>
      </c>
      <c r="AU130" s="191" t="s">
        <v>81</v>
      </c>
      <c r="AY130" s="14" t="s">
        <v>113</v>
      </c>
      <c r="BE130" s="192">
        <f>IF(N130="základní",J130,0)</f>
        <v>0</v>
      </c>
      <c r="BF130" s="192">
        <f>IF(N130="snížená",J130,0)</f>
        <v>0</v>
      </c>
      <c r="BG130" s="192">
        <f>IF(N130="zákl. přenesená",J130,0)</f>
        <v>0</v>
      </c>
      <c r="BH130" s="192">
        <f>IF(N130="sníž. přenesená",J130,0)</f>
        <v>0</v>
      </c>
      <c r="BI130" s="192">
        <f>IF(N130="nulová",J130,0)</f>
        <v>0</v>
      </c>
      <c r="BJ130" s="14" t="s">
        <v>79</v>
      </c>
      <c r="BK130" s="192">
        <f>ROUND(I130*H130,2)</f>
        <v>0</v>
      </c>
      <c r="BL130" s="14" t="s">
        <v>119</v>
      </c>
      <c r="BM130" s="191" t="s">
        <v>139</v>
      </c>
    </row>
    <row r="131" spans="2:63" s="12" customFormat="1" ht="22.9" customHeight="1">
      <c r="B131" s="163"/>
      <c r="C131" s="164"/>
      <c r="D131" s="165" t="s">
        <v>73</v>
      </c>
      <c r="E131" s="177" t="s">
        <v>134</v>
      </c>
      <c r="F131" s="177" t="s">
        <v>140</v>
      </c>
      <c r="G131" s="164"/>
      <c r="H131" s="164"/>
      <c r="I131" s="167"/>
      <c r="J131" s="178">
        <f>BK131</f>
        <v>0</v>
      </c>
      <c r="K131" s="164"/>
      <c r="L131" s="169"/>
      <c r="M131" s="170"/>
      <c r="N131" s="171"/>
      <c r="O131" s="171"/>
      <c r="P131" s="172">
        <f>P132</f>
        <v>0</v>
      </c>
      <c r="Q131" s="171"/>
      <c r="R131" s="172">
        <f>R132</f>
        <v>0</v>
      </c>
      <c r="S131" s="171"/>
      <c r="T131" s="173">
        <f>T132</f>
        <v>50.505</v>
      </c>
      <c r="AR131" s="174" t="s">
        <v>79</v>
      </c>
      <c r="AT131" s="175" t="s">
        <v>73</v>
      </c>
      <c r="AU131" s="175" t="s">
        <v>79</v>
      </c>
      <c r="AY131" s="174" t="s">
        <v>113</v>
      </c>
      <c r="BK131" s="176">
        <f>BK132</f>
        <v>0</v>
      </c>
    </row>
    <row r="132" spans="1:65" s="2" customFormat="1" ht="14.45" customHeight="1">
      <c r="A132" s="31"/>
      <c r="B132" s="32"/>
      <c r="C132" s="179" t="s">
        <v>141</v>
      </c>
      <c r="D132" s="179" t="s">
        <v>115</v>
      </c>
      <c r="E132" s="180" t="s">
        <v>142</v>
      </c>
      <c r="F132" s="181" t="s">
        <v>143</v>
      </c>
      <c r="G132" s="182" t="s">
        <v>118</v>
      </c>
      <c r="H132" s="183">
        <v>32.5</v>
      </c>
      <c r="I132" s="184"/>
      <c r="J132" s="185">
        <f>ROUND(I132*H132,2)</f>
        <v>0</v>
      </c>
      <c r="K132" s="186"/>
      <c r="L132" s="36"/>
      <c r="M132" s="187" t="s">
        <v>1</v>
      </c>
      <c r="N132" s="188" t="s">
        <v>39</v>
      </c>
      <c r="O132" s="68"/>
      <c r="P132" s="189">
        <f>O132*H132</f>
        <v>0</v>
      </c>
      <c r="Q132" s="189">
        <v>0</v>
      </c>
      <c r="R132" s="189">
        <f>Q132*H132</f>
        <v>0</v>
      </c>
      <c r="S132" s="189">
        <v>1.554</v>
      </c>
      <c r="T132" s="190">
        <f>S132*H132</f>
        <v>50.505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91" t="s">
        <v>119</v>
      </c>
      <c r="AT132" s="191" t="s">
        <v>115</v>
      </c>
      <c r="AU132" s="191" t="s">
        <v>81</v>
      </c>
      <c r="AY132" s="14" t="s">
        <v>113</v>
      </c>
      <c r="BE132" s="192">
        <f>IF(N132="základní",J132,0)</f>
        <v>0</v>
      </c>
      <c r="BF132" s="192">
        <f>IF(N132="snížená",J132,0)</f>
        <v>0</v>
      </c>
      <c r="BG132" s="192">
        <f>IF(N132="zákl. přenesená",J132,0)</f>
        <v>0</v>
      </c>
      <c r="BH132" s="192">
        <f>IF(N132="sníž. přenesená",J132,0)</f>
        <v>0</v>
      </c>
      <c r="BI132" s="192">
        <f>IF(N132="nulová",J132,0)</f>
        <v>0</v>
      </c>
      <c r="BJ132" s="14" t="s">
        <v>79</v>
      </c>
      <c r="BK132" s="192">
        <f>ROUND(I132*H132,2)</f>
        <v>0</v>
      </c>
      <c r="BL132" s="14" t="s">
        <v>119</v>
      </c>
      <c r="BM132" s="191" t="s">
        <v>144</v>
      </c>
    </row>
    <row r="133" spans="2:63" s="12" customFormat="1" ht="22.9" customHeight="1">
      <c r="B133" s="163"/>
      <c r="C133" s="164"/>
      <c r="D133" s="165" t="s">
        <v>73</v>
      </c>
      <c r="E133" s="177" t="s">
        <v>145</v>
      </c>
      <c r="F133" s="177" t="s">
        <v>146</v>
      </c>
      <c r="G133" s="164"/>
      <c r="H133" s="164"/>
      <c r="I133" s="167"/>
      <c r="J133" s="178">
        <f>BK133</f>
        <v>0</v>
      </c>
      <c r="K133" s="164"/>
      <c r="L133" s="169"/>
      <c r="M133" s="170"/>
      <c r="N133" s="171"/>
      <c r="O133" s="171"/>
      <c r="P133" s="172">
        <f>SUM(P134:P139)</f>
        <v>0</v>
      </c>
      <c r="Q133" s="171"/>
      <c r="R133" s="172">
        <f>SUM(R134:R139)</f>
        <v>0</v>
      </c>
      <c r="S133" s="171"/>
      <c r="T133" s="173">
        <f>SUM(T134:T139)</f>
        <v>0</v>
      </c>
      <c r="AR133" s="174" t="s">
        <v>79</v>
      </c>
      <c r="AT133" s="175" t="s">
        <v>73</v>
      </c>
      <c r="AU133" s="175" t="s">
        <v>79</v>
      </c>
      <c r="AY133" s="174" t="s">
        <v>113</v>
      </c>
      <c r="BK133" s="176">
        <f>SUM(BK134:BK139)</f>
        <v>0</v>
      </c>
    </row>
    <row r="134" spans="1:65" s="2" customFormat="1" ht="14.45" customHeight="1">
      <c r="A134" s="31"/>
      <c r="B134" s="32"/>
      <c r="C134" s="179" t="s">
        <v>147</v>
      </c>
      <c r="D134" s="179" t="s">
        <v>115</v>
      </c>
      <c r="E134" s="180" t="s">
        <v>148</v>
      </c>
      <c r="F134" s="181" t="s">
        <v>149</v>
      </c>
      <c r="G134" s="182" t="s">
        <v>150</v>
      </c>
      <c r="H134" s="183">
        <v>50.505</v>
      </c>
      <c r="I134" s="184"/>
      <c r="J134" s="185">
        <f aca="true" t="shared" si="0" ref="J134:J139">ROUND(I134*H134,2)</f>
        <v>0</v>
      </c>
      <c r="K134" s="186"/>
      <c r="L134" s="36"/>
      <c r="M134" s="187" t="s">
        <v>1</v>
      </c>
      <c r="N134" s="188" t="s">
        <v>39</v>
      </c>
      <c r="O134" s="68"/>
      <c r="P134" s="189">
        <f aca="true" t="shared" si="1" ref="P134:P139">O134*H134</f>
        <v>0</v>
      </c>
      <c r="Q134" s="189">
        <v>0</v>
      </c>
      <c r="R134" s="189">
        <f aca="true" t="shared" si="2" ref="R134:R139">Q134*H134</f>
        <v>0</v>
      </c>
      <c r="S134" s="189">
        <v>0</v>
      </c>
      <c r="T134" s="190">
        <f aca="true" t="shared" si="3" ref="T134:T139"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91" t="s">
        <v>119</v>
      </c>
      <c r="AT134" s="191" t="s">
        <v>115</v>
      </c>
      <c r="AU134" s="191" t="s">
        <v>81</v>
      </c>
      <c r="AY134" s="14" t="s">
        <v>113</v>
      </c>
      <c r="BE134" s="192">
        <f aca="true" t="shared" si="4" ref="BE134:BE139">IF(N134="základní",J134,0)</f>
        <v>0</v>
      </c>
      <c r="BF134" s="192">
        <f aca="true" t="shared" si="5" ref="BF134:BF139">IF(N134="snížená",J134,0)</f>
        <v>0</v>
      </c>
      <c r="BG134" s="192">
        <f aca="true" t="shared" si="6" ref="BG134:BG139">IF(N134="zákl. přenesená",J134,0)</f>
        <v>0</v>
      </c>
      <c r="BH134" s="192">
        <f aca="true" t="shared" si="7" ref="BH134:BH139">IF(N134="sníž. přenesená",J134,0)</f>
        <v>0</v>
      </c>
      <c r="BI134" s="192">
        <f aca="true" t="shared" si="8" ref="BI134:BI139">IF(N134="nulová",J134,0)</f>
        <v>0</v>
      </c>
      <c r="BJ134" s="14" t="s">
        <v>79</v>
      </c>
      <c r="BK134" s="192">
        <f aca="true" t="shared" si="9" ref="BK134:BK139">ROUND(I134*H134,2)</f>
        <v>0</v>
      </c>
      <c r="BL134" s="14" t="s">
        <v>119</v>
      </c>
      <c r="BM134" s="191" t="s">
        <v>151</v>
      </c>
    </row>
    <row r="135" spans="1:65" s="2" customFormat="1" ht="14.45" customHeight="1">
      <c r="A135" s="31"/>
      <c r="B135" s="32"/>
      <c r="C135" s="179" t="s">
        <v>134</v>
      </c>
      <c r="D135" s="179" t="s">
        <v>115</v>
      </c>
      <c r="E135" s="180" t="s">
        <v>152</v>
      </c>
      <c r="F135" s="181" t="s">
        <v>153</v>
      </c>
      <c r="G135" s="182" t="s">
        <v>150</v>
      </c>
      <c r="H135" s="183">
        <v>50.505</v>
      </c>
      <c r="I135" s="184"/>
      <c r="J135" s="185">
        <f t="shared" si="0"/>
        <v>0</v>
      </c>
      <c r="K135" s="186"/>
      <c r="L135" s="36"/>
      <c r="M135" s="187" t="s">
        <v>1</v>
      </c>
      <c r="N135" s="188" t="s">
        <v>39</v>
      </c>
      <c r="O135" s="68"/>
      <c r="P135" s="189">
        <f t="shared" si="1"/>
        <v>0</v>
      </c>
      <c r="Q135" s="189">
        <v>0</v>
      </c>
      <c r="R135" s="189">
        <f t="shared" si="2"/>
        <v>0</v>
      </c>
      <c r="S135" s="189">
        <v>0</v>
      </c>
      <c r="T135" s="190">
        <f t="shared" si="3"/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91" t="s">
        <v>119</v>
      </c>
      <c r="AT135" s="191" t="s">
        <v>115</v>
      </c>
      <c r="AU135" s="191" t="s">
        <v>81</v>
      </c>
      <c r="AY135" s="14" t="s">
        <v>113</v>
      </c>
      <c r="BE135" s="192">
        <f t="shared" si="4"/>
        <v>0</v>
      </c>
      <c r="BF135" s="192">
        <f t="shared" si="5"/>
        <v>0</v>
      </c>
      <c r="BG135" s="192">
        <f t="shared" si="6"/>
        <v>0</v>
      </c>
      <c r="BH135" s="192">
        <f t="shared" si="7"/>
        <v>0</v>
      </c>
      <c r="BI135" s="192">
        <f t="shared" si="8"/>
        <v>0</v>
      </c>
      <c r="BJ135" s="14" t="s">
        <v>79</v>
      </c>
      <c r="BK135" s="192">
        <f t="shared" si="9"/>
        <v>0</v>
      </c>
      <c r="BL135" s="14" t="s">
        <v>119</v>
      </c>
      <c r="BM135" s="191" t="s">
        <v>154</v>
      </c>
    </row>
    <row r="136" spans="1:65" s="2" customFormat="1" ht="14.45" customHeight="1">
      <c r="A136" s="31"/>
      <c r="B136" s="32"/>
      <c r="C136" s="179" t="s">
        <v>155</v>
      </c>
      <c r="D136" s="179" t="s">
        <v>115</v>
      </c>
      <c r="E136" s="180" t="s">
        <v>156</v>
      </c>
      <c r="F136" s="181" t="s">
        <v>157</v>
      </c>
      <c r="G136" s="182" t="s">
        <v>150</v>
      </c>
      <c r="H136" s="183">
        <v>900.9</v>
      </c>
      <c r="I136" s="184"/>
      <c r="J136" s="185">
        <f t="shared" si="0"/>
        <v>0</v>
      </c>
      <c r="K136" s="186"/>
      <c r="L136" s="36"/>
      <c r="M136" s="187" t="s">
        <v>1</v>
      </c>
      <c r="N136" s="188" t="s">
        <v>39</v>
      </c>
      <c r="O136" s="68"/>
      <c r="P136" s="189">
        <f t="shared" si="1"/>
        <v>0</v>
      </c>
      <c r="Q136" s="189">
        <v>0</v>
      </c>
      <c r="R136" s="189">
        <f t="shared" si="2"/>
        <v>0</v>
      </c>
      <c r="S136" s="189">
        <v>0</v>
      </c>
      <c r="T136" s="190">
        <f t="shared" si="3"/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91" t="s">
        <v>119</v>
      </c>
      <c r="AT136" s="191" t="s">
        <v>115</v>
      </c>
      <c r="AU136" s="191" t="s">
        <v>81</v>
      </c>
      <c r="AY136" s="14" t="s">
        <v>113</v>
      </c>
      <c r="BE136" s="192">
        <f t="shared" si="4"/>
        <v>0</v>
      </c>
      <c r="BF136" s="192">
        <f t="shared" si="5"/>
        <v>0</v>
      </c>
      <c r="BG136" s="192">
        <f t="shared" si="6"/>
        <v>0</v>
      </c>
      <c r="BH136" s="192">
        <f t="shared" si="7"/>
        <v>0</v>
      </c>
      <c r="BI136" s="192">
        <f t="shared" si="8"/>
        <v>0</v>
      </c>
      <c r="BJ136" s="14" t="s">
        <v>79</v>
      </c>
      <c r="BK136" s="192">
        <f t="shared" si="9"/>
        <v>0</v>
      </c>
      <c r="BL136" s="14" t="s">
        <v>119</v>
      </c>
      <c r="BM136" s="191" t="s">
        <v>158</v>
      </c>
    </row>
    <row r="137" spans="1:65" s="2" customFormat="1" ht="24.2" customHeight="1">
      <c r="A137" s="31"/>
      <c r="B137" s="32"/>
      <c r="C137" s="179" t="s">
        <v>159</v>
      </c>
      <c r="D137" s="179" t="s">
        <v>115</v>
      </c>
      <c r="E137" s="180" t="s">
        <v>160</v>
      </c>
      <c r="F137" s="181" t="s">
        <v>161</v>
      </c>
      <c r="G137" s="182" t="s">
        <v>150</v>
      </c>
      <c r="H137" s="183">
        <v>50.505</v>
      </c>
      <c r="I137" s="184"/>
      <c r="J137" s="185">
        <f t="shared" si="0"/>
        <v>0</v>
      </c>
      <c r="K137" s="186"/>
      <c r="L137" s="36"/>
      <c r="M137" s="187" t="s">
        <v>1</v>
      </c>
      <c r="N137" s="188" t="s">
        <v>39</v>
      </c>
      <c r="O137" s="68"/>
      <c r="P137" s="189">
        <f t="shared" si="1"/>
        <v>0</v>
      </c>
      <c r="Q137" s="189">
        <v>0</v>
      </c>
      <c r="R137" s="189">
        <f t="shared" si="2"/>
        <v>0</v>
      </c>
      <c r="S137" s="189">
        <v>0</v>
      </c>
      <c r="T137" s="190">
        <f t="shared" si="3"/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91" t="s">
        <v>119</v>
      </c>
      <c r="AT137" s="191" t="s">
        <v>115</v>
      </c>
      <c r="AU137" s="191" t="s">
        <v>81</v>
      </c>
      <c r="AY137" s="14" t="s">
        <v>113</v>
      </c>
      <c r="BE137" s="192">
        <f t="shared" si="4"/>
        <v>0</v>
      </c>
      <c r="BF137" s="192">
        <f t="shared" si="5"/>
        <v>0</v>
      </c>
      <c r="BG137" s="192">
        <f t="shared" si="6"/>
        <v>0</v>
      </c>
      <c r="BH137" s="192">
        <f t="shared" si="7"/>
        <v>0</v>
      </c>
      <c r="BI137" s="192">
        <f t="shared" si="8"/>
        <v>0</v>
      </c>
      <c r="BJ137" s="14" t="s">
        <v>79</v>
      </c>
      <c r="BK137" s="192">
        <f t="shared" si="9"/>
        <v>0</v>
      </c>
      <c r="BL137" s="14" t="s">
        <v>119</v>
      </c>
      <c r="BM137" s="191" t="s">
        <v>162</v>
      </c>
    </row>
    <row r="138" spans="1:65" s="2" customFormat="1" ht="14.45" customHeight="1">
      <c r="A138" s="31"/>
      <c r="B138" s="32"/>
      <c r="C138" s="179" t="s">
        <v>163</v>
      </c>
      <c r="D138" s="179" t="s">
        <v>115</v>
      </c>
      <c r="E138" s="180" t="s">
        <v>164</v>
      </c>
      <c r="F138" s="181" t="s">
        <v>165</v>
      </c>
      <c r="G138" s="182" t="s">
        <v>129</v>
      </c>
      <c r="H138" s="183">
        <v>13</v>
      </c>
      <c r="I138" s="184"/>
      <c r="J138" s="185">
        <f t="shared" si="0"/>
        <v>0</v>
      </c>
      <c r="K138" s="186"/>
      <c r="L138" s="36"/>
      <c r="M138" s="187" t="s">
        <v>1</v>
      </c>
      <c r="N138" s="188" t="s">
        <v>39</v>
      </c>
      <c r="O138" s="68"/>
      <c r="P138" s="189">
        <f t="shared" si="1"/>
        <v>0</v>
      </c>
      <c r="Q138" s="189">
        <v>0</v>
      </c>
      <c r="R138" s="189">
        <f t="shared" si="2"/>
        <v>0</v>
      </c>
      <c r="S138" s="189">
        <v>0</v>
      </c>
      <c r="T138" s="190">
        <f t="shared" si="3"/>
        <v>0</v>
      </c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R138" s="191" t="s">
        <v>119</v>
      </c>
      <c r="AT138" s="191" t="s">
        <v>115</v>
      </c>
      <c r="AU138" s="191" t="s">
        <v>81</v>
      </c>
      <c r="AY138" s="14" t="s">
        <v>113</v>
      </c>
      <c r="BE138" s="192">
        <f t="shared" si="4"/>
        <v>0</v>
      </c>
      <c r="BF138" s="192">
        <f t="shared" si="5"/>
        <v>0</v>
      </c>
      <c r="BG138" s="192">
        <f t="shared" si="6"/>
        <v>0</v>
      </c>
      <c r="BH138" s="192">
        <f t="shared" si="7"/>
        <v>0</v>
      </c>
      <c r="BI138" s="192">
        <f t="shared" si="8"/>
        <v>0</v>
      </c>
      <c r="BJ138" s="14" t="s">
        <v>79</v>
      </c>
      <c r="BK138" s="192">
        <f t="shared" si="9"/>
        <v>0</v>
      </c>
      <c r="BL138" s="14" t="s">
        <v>119</v>
      </c>
      <c r="BM138" s="191" t="s">
        <v>166</v>
      </c>
    </row>
    <row r="139" spans="1:65" s="2" customFormat="1" ht="14.45" customHeight="1">
      <c r="A139" s="31"/>
      <c r="B139" s="32"/>
      <c r="C139" s="179" t="s">
        <v>167</v>
      </c>
      <c r="D139" s="179" t="s">
        <v>115</v>
      </c>
      <c r="E139" s="180" t="s">
        <v>168</v>
      </c>
      <c r="F139" s="181" t="s">
        <v>169</v>
      </c>
      <c r="G139" s="182" t="s">
        <v>150</v>
      </c>
      <c r="H139" s="183">
        <v>50.505</v>
      </c>
      <c r="I139" s="184"/>
      <c r="J139" s="185">
        <f t="shared" si="0"/>
        <v>0</v>
      </c>
      <c r="K139" s="186"/>
      <c r="L139" s="36"/>
      <c r="M139" s="187" t="s">
        <v>1</v>
      </c>
      <c r="N139" s="188" t="s">
        <v>39</v>
      </c>
      <c r="O139" s="68"/>
      <c r="P139" s="189">
        <f t="shared" si="1"/>
        <v>0</v>
      </c>
      <c r="Q139" s="189">
        <v>0</v>
      </c>
      <c r="R139" s="189">
        <f t="shared" si="2"/>
        <v>0</v>
      </c>
      <c r="S139" s="189">
        <v>0</v>
      </c>
      <c r="T139" s="190">
        <f t="shared" si="3"/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91" t="s">
        <v>119</v>
      </c>
      <c r="AT139" s="191" t="s">
        <v>115</v>
      </c>
      <c r="AU139" s="191" t="s">
        <v>81</v>
      </c>
      <c r="AY139" s="14" t="s">
        <v>113</v>
      </c>
      <c r="BE139" s="192">
        <f t="shared" si="4"/>
        <v>0</v>
      </c>
      <c r="BF139" s="192">
        <f t="shared" si="5"/>
        <v>0</v>
      </c>
      <c r="BG139" s="192">
        <f t="shared" si="6"/>
        <v>0</v>
      </c>
      <c r="BH139" s="192">
        <f t="shared" si="7"/>
        <v>0</v>
      </c>
      <c r="BI139" s="192">
        <f t="shared" si="8"/>
        <v>0</v>
      </c>
      <c r="BJ139" s="14" t="s">
        <v>79</v>
      </c>
      <c r="BK139" s="192">
        <f t="shared" si="9"/>
        <v>0</v>
      </c>
      <c r="BL139" s="14" t="s">
        <v>119</v>
      </c>
      <c r="BM139" s="191" t="s">
        <v>170</v>
      </c>
    </row>
    <row r="140" spans="2:63" s="12" customFormat="1" ht="22.9" customHeight="1">
      <c r="B140" s="163"/>
      <c r="C140" s="164"/>
      <c r="D140" s="165" t="s">
        <v>73</v>
      </c>
      <c r="E140" s="177" t="s">
        <v>171</v>
      </c>
      <c r="F140" s="177" t="s">
        <v>172</v>
      </c>
      <c r="G140" s="164"/>
      <c r="H140" s="164"/>
      <c r="I140" s="167"/>
      <c r="J140" s="178">
        <f>BK140</f>
        <v>0</v>
      </c>
      <c r="K140" s="164"/>
      <c r="L140" s="169"/>
      <c r="M140" s="170"/>
      <c r="N140" s="171"/>
      <c r="O140" s="171"/>
      <c r="P140" s="172">
        <f>P141</f>
        <v>0</v>
      </c>
      <c r="Q140" s="171"/>
      <c r="R140" s="172">
        <f>R141</f>
        <v>0</v>
      </c>
      <c r="S140" s="171"/>
      <c r="T140" s="173">
        <f>T141</f>
        <v>0</v>
      </c>
      <c r="AR140" s="174" t="s">
        <v>79</v>
      </c>
      <c r="AT140" s="175" t="s">
        <v>73</v>
      </c>
      <c r="AU140" s="175" t="s">
        <v>79</v>
      </c>
      <c r="AY140" s="174" t="s">
        <v>113</v>
      </c>
      <c r="BK140" s="176">
        <f>BK141</f>
        <v>0</v>
      </c>
    </row>
    <row r="141" spans="1:65" s="2" customFormat="1" ht="14.45" customHeight="1">
      <c r="A141" s="31"/>
      <c r="B141" s="32"/>
      <c r="C141" s="179" t="s">
        <v>173</v>
      </c>
      <c r="D141" s="179" t="s">
        <v>115</v>
      </c>
      <c r="E141" s="180" t="s">
        <v>174</v>
      </c>
      <c r="F141" s="181" t="s">
        <v>175</v>
      </c>
      <c r="G141" s="182" t="s">
        <v>150</v>
      </c>
      <c r="H141" s="183">
        <v>6.346</v>
      </c>
      <c r="I141" s="184"/>
      <c r="J141" s="185">
        <f>ROUND(I141*H141,2)</f>
        <v>0</v>
      </c>
      <c r="K141" s="186"/>
      <c r="L141" s="36"/>
      <c r="M141" s="187" t="s">
        <v>1</v>
      </c>
      <c r="N141" s="188" t="s">
        <v>39</v>
      </c>
      <c r="O141" s="68"/>
      <c r="P141" s="189">
        <f>O141*H141</f>
        <v>0</v>
      </c>
      <c r="Q141" s="189">
        <v>0</v>
      </c>
      <c r="R141" s="189">
        <f>Q141*H141</f>
        <v>0</v>
      </c>
      <c r="S141" s="189">
        <v>0</v>
      </c>
      <c r="T141" s="190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91" t="s">
        <v>119</v>
      </c>
      <c r="AT141" s="191" t="s">
        <v>115</v>
      </c>
      <c r="AU141" s="191" t="s">
        <v>81</v>
      </c>
      <c r="AY141" s="14" t="s">
        <v>113</v>
      </c>
      <c r="BE141" s="192">
        <f>IF(N141="základní",J141,0)</f>
        <v>0</v>
      </c>
      <c r="BF141" s="192">
        <f>IF(N141="snížená",J141,0)</f>
        <v>0</v>
      </c>
      <c r="BG141" s="192">
        <f>IF(N141="zákl. přenesená",J141,0)</f>
        <v>0</v>
      </c>
      <c r="BH141" s="192">
        <f>IF(N141="sníž. přenesená",J141,0)</f>
        <v>0</v>
      </c>
      <c r="BI141" s="192">
        <f>IF(N141="nulová",J141,0)</f>
        <v>0</v>
      </c>
      <c r="BJ141" s="14" t="s">
        <v>79</v>
      </c>
      <c r="BK141" s="192">
        <f>ROUND(I141*H141,2)</f>
        <v>0</v>
      </c>
      <c r="BL141" s="14" t="s">
        <v>119</v>
      </c>
      <c r="BM141" s="191" t="s">
        <v>176</v>
      </c>
    </row>
    <row r="142" spans="2:63" s="12" customFormat="1" ht="25.9" customHeight="1">
      <c r="B142" s="163"/>
      <c r="C142" s="164"/>
      <c r="D142" s="165" t="s">
        <v>73</v>
      </c>
      <c r="E142" s="166" t="s">
        <v>177</v>
      </c>
      <c r="F142" s="166" t="s">
        <v>178</v>
      </c>
      <c r="G142" s="164"/>
      <c r="H142" s="164"/>
      <c r="I142" s="167"/>
      <c r="J142" s="168">
        <f>BK142</f>
        <v>0</v>
      </c>
      <c r="K142" s="164"/>
      <c r="L142" s="169"/>
      <c r="M142" s="170"/>
      <c r="N142" s="171"/>
      <c r="O142" s="171"/>
      <c r="P142" s="172">
        <f>P143</f>
        <v>0</v>
      </c>
      <c r="Q142" s="171"/>
      <c r="R142" s="172">
        <f>R143</f>
        <v>1.4375</v>
      </c>
      <c r="S142" s="171"/>
      <c r="T142" s="173">
        <f>T143</f>
        <v>0</v>
      </c>
      <c r="AR142" s="174" t="s">
        <v>81</v>
      </c>
      <c r="AT142" s="175" t="s">
        <v>73</v>
      </c>
      <c r="AU142" s="175" t="s">
        <v>74</v>
      </c>
      <c r="AY142" s="174" t="s">
        <v>113</v>
      </c>
      <c r="BK142" s="176">
        <f>BK143</f>
        <v>0</v>
      </c>
    </row>
    <row r="143" spans="2:63" s="12" customFormat="1" ht="22.9" customHeight="1">
      <c r="B143" s="163"/>
      <c r="C143" s="164"/>
      <c r="D143" s="165" t="s">
        <v>73</v>
      </c>
      <c r="E143" s="177" t="s">
        <v>179</v>
      </c>
      <c r="F143" s="177" t="s">
        <v>180</v>
      </c>
      <c r="G143" s="164"/>
      <c r="H143" s="164"/>
      <c r="I143" s="167"/>
      <c r="J143" s="178">
        <f>BK143</f>
        <v>0</v>
      </c>
      <c r="K143" s="164"/>
      <c r="L143" s="169"/>
      <c r="M143" s="170"/>
      <c r="N143" s="171"/>
      <c r="O143" s="171"/>
      <c r="P143" s="172">
        <f>SUM(P144:P145)</f>
        <v>0</v>
      </c>
      <c r="Q143" s="171"/>
      <c r="R143" s="172">
        <f>SUM(R144:R145)</f>
        <v>1.4375</v>
      </c>
      <c r="S143" s="171"/>
      <c r="T143" s="173">
        <f>SUM(T144:T145)</f>
        <v>0</v>
      </c>
      <c r="AR143" s="174" t="s">
        <v>81</v>
      </c>
      <c r="AT143" s="175" t="s">
        <v>73</v>
      </c>
      <c r="AU143" s="175" t="s">
        <v>79</v>
      </c>
      <c r="AY143" s="174" t="s">
        <v>113</v>
      </c>
      <c r="BK143" s="176">
        <f>SUM(BK144:BK145)</f>
        <v>0</v>
      </c>
    </row>
    <row r="144" spans="1:65" s="2" customFormat="1" ht="14.45" customHeight="1">
      <c r="A144" s="31"/>
      <c r="B144" s="32"/>
      <c r="C144" s="179" t="s">
        <v>181</v>
      </c>
      <c r="D144" s="179" t="s">
        <v>115</v>
      </c>
      <c r="E144" s="180" t="s">
        <v>182</v>
      </c>
      <c r="F144" s="181" t="s">
        <v>183</v>
      </c>
      <c r="G144" s="182" t="s">
        <v>123</v>
      </c>
      <c r="H144" s="183">
        <v>71.875</v>
      </c>
      <c r="I144" s="184"/>
      <c r="J144" s="185">
        <f>ROUND(I144*H144,2)</f>
        <v>0</v>
      </c>
      <c r="K144" s="186"/>
      <c r="L144" s="36"/>
      <c r="M144" s="187" t="s">
        <v>1</v>
      </c>
      <c r="N144" s="188" t="s">
        <v>39</v>
      </c>
      <c r="O144" s="68"/>
      <c r="P144" s="189">
        <f>O144*H144</f>
        <v>0</v>
      </c>
      <c r="Q144" s="189">
        <v>0.02</v>
      </c>
      <c r="R144" s="189">
        <f>Q144*H144</f>
        <v>1.4375</v>
      </c>
      <c r="S144" s="189">
        <v>0</v>
      </c>
      <c r="T144" s="190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91" t="s">
        <v>184</v>
      </c>
      <c r="AT144" s="191" t="s">
        <v>115</v>
      </c>
      <c r="AU144" s="191" t="s">
        <v>81</v>
      </c>
      <c r="AY144" s="14" t="s">
        <v>113</v>
      </c>
      <c r="BE144" s="192">
        <f>IF(N144="základní",J144,0)</f>
        <v>0</v>
      </c>
      <c r="BF144" s="192">
        <f>IF(N144="snížená",J144,0)</f>
        <v>0</v>
      </c>
      <c r="BG144" s="192">
        <f>IF(N144="zákl. přenesená",J144,0)</f>
        <v>0</v>
      </c>
      <c r="BH144" s="192">
        <f>IF(N144="sníž. přenesená",J144,0)</f>
        <v>0</v>
      </c>
      <c r="BI144" s="192">
        <f>IF(N144="nulová",J144,0)</f>
        <v>0</v>
      </c>
      <c r="BJ144" s="14" t="s">
        <v>79</v>
      </c>
      <c r="BK144" s="192">
        <f>ROUND(I144*H144,2)</f>
        <v>0</v>
      </c>
      <c r="BL144" s="14" t="s">
        <v>184</v>
      </c>
      <c r="BM144" s="191" t="s">
        <v>185</v>
      </c>
    </row>
    <row r="145" spans="1:65" s="2" customFormat="1" ht="14.45" customHeight="1">
      <c r="A145" s="31"/>
      <c r="B145" s="32"/>
      <c r="C145" s="179" t="s">
        <v>8</v>
      </c>
      <c r="D145" s="179" t="s">
        <v>115</v>
      </c>
      <c r="E145" s="180" t="s">
        <v>186</v>
      </c>
      <c r="F145" s="181" t="s">
        <v>187</v>
      </c>
      <c r="G145" s="182" t="s">
        <v>150</v>
      </c>
      <c r="H145" s="183">
        <v>1.438</v>
      </c>
      <c r="I145" s="184"/>
      <c r="J145" s="185">
        <f>ROUND(I145*H145,2)</f>
        <v>0</v>
      </c>
      <c r="K145" s="186"/>
      <c r="L145" s="36"/>
      <c r="M145" s="187" t="s">
        <v>1</v>
      </c>
      <c r="N145" s="188" t="s">
        <v>39</v>
      </c>
      <c r="O145" s="68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91" t="s">
        <v>184</v>
      </c>
      <c r="AT145" s="191" t="s">
        <v>115</v>
      </c>
      <c r="AU145" s="191" t="s">
        <v>81</v>
      </c>
      <c r="AY145" s="14" t="s">
        <v>113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4" t="s">
        <v>79</v>
      </c>
      <c r="BK145" s="192">
        <f>ROUND(I145*H145,2)</f>
        <v>0</v>
      </c>
      <c r="BL145" s="14" t="s">
        <v>184</v>
      </c>
      <c r="BM145" s="191" t="s">
        <v>188</v>
      </c>
    </row>
    <row r="146" spans="2:63" s="12" customFormat="1" ht="25.9" customHeight="1">
      <c r="B146" s="163"/>
      <c r="C146" s="164"/>
      <c r="D146" s="165" t="s">
        <v>73</v>
      </c>
      <c r="E146" s="166" t="s">
        <v>189</v>
      </c>
      <c r="F146" s="166" t="s">
        <v>190</v>
      </c>
      <c r="G146" s="164"/>
      <c r="H146" s="164"/>
      <c r="I146" s="167"/>
      <c r="J146" s="168">
        <f>BK146</f>
        <v>0</v>
      </c>
      <c r="K146" s="164"/>
      <c r="L146" s="169"/>
      <c r="M146" s="170"/>
      <c r="N146" s="171"/>
      <c r="O146" s="171"/>
      <c r="P146" s="172">
        <f>P147</f>
        <v>0</v>
      </c>
      <c r="Q146" s="171"/>
      <c r="R146" s="172">
        <f>R147</f>
        <v>0</v>
      </c>
      <c r="S146" s="171"/>
      <c r="T146" s="173">
        <f>T147</f>
        <v>0</v>
      </c>
      <c r="AR146" s="174" t="s">
        <v>136</v>
      </c>
      <c r="AT146" s="175" t="s">
        <v>73</v>
      </c>
      <c r="AU146" s="175" t="s">
        <v>74</v>
      </c>
      <c r="AY146" s="174" t="s">
        <v>113</v>
      </c>
      <c r="BK146" s="176">
        <f>BK147</f>
        <v>0</v>
      </c>
    </row>
    <row r="147" spans="2:63" s="12" customFormat="1" ht="22.9" customHeight="1">
      <c r="B147" s="163"/>
      <c r="C147" s="164"/>
      <c r="D147" s="165" t="s">
        <v>73</v>
      </c>
      <c r="E147" s="177" t="s">
        <v>191</v>
      </c>
      <c r="F147" s="177" t="s">
        <v>192</v>
      </c>
      <c r="G147" s="164"/>
      <c r="H147" s="164"/>
      <c r="I147" s="167"/>
      <c r="J147" s="178">
        <f>BK147</f>
        <v>0</v>
      </c>
      <c r="K147" s="164"/>
      <c r="L147" s="169"/>
      <c r="M147" s="170"/>
      <c r="N147" s="171"/>
      <c r="O147" s="171"/>
      <c r="P147" s="172">
        <f>P148</f>
        <v>0</v>
      </c>
      <c r="Q147" s="171"/>
      <c r="R147" s="172">
        <f>R148</f>
        <v>0</v>
      </c>
      <c r="S147" s="171"/>
      <c r="T147" s="173">
        <f>T148</f>
        <v>0</v>
      </c>
      <c r="AR147" s="174" t="s">
        <v>136</v>
      </c>
      <c r="AT147" s="175" t="s">
        <v>73</v>
      </c>
      <c r="AU147" s="175" t="s">
        <v>79</v>
      </c>
      <c r="AY147" s="174" t="s">
        <v>113</v>
      </c>
      <c r="BK147" s="176">
        <f>BK148</f>
        <v>0</v>
      </c>
    </row>
    <row r="148" spans="1:65" s="2" customFormat="1" ht="14.45" customHeight="1">
      <c r="A148" s="31"/>
      <c r="B148" s="32"/>
      <c r="C148" s="179" t="s">
        <v>184</v>
      </c>
      <c r="D148" s="179" t="s">
        <v>115</v>
      </c>
      <c r="E148" s="180" t="s">
        <v>193</v>
      </c>
      <c r="F148" s="181" t="s">
        <v>194</v>
      </c>
      <c r="G148" s="182" t="s">
        <v>195</v>
      </c>
      <c r="H148" s="183">
        <v>8</v>
      </c>
      <c r="I148" s="184"/>
      <c r="J148" s="185">
        <f>ROUND(I148*H148,2)</f>
        <v>0</v>
      </c>
      <c r="K148" s="186"/>
      <c r="L148" s="36"/>
      <c r="M148" s="204" t="s">
        <v>1</v>
      </c>
      <c r="N148" s="205" t="s">
        <v>39</v>
      </c>
      <c r="O148" s="206"/>
      <c r="P148" s="207">
        <f>O148*H148</f>
        <v>0</v>
      </c>
      <c r="Q148" s="207">
        <v>0</v>
      </c>
      <c r="R148" s="207">
        <f>Q148*H148</f>
        <v>0</v>
      </c>
      <c r="S148" s="207">
        <v>0</v>
      </c>
      <c r="T148" s="208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91" t="s">
        <v>196</v>
      </c>
      <c r="AT148" s="191" t="s">
        <v>115</v>
      </c>
      <c r="AU148" s="191" t="s">
        <v>81</v>
      </c>
      <c r="AY148" s="14" t="s">
        <v>113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4" t="s">
        <v>79</v>
      </c>
      <c r="BK148" s="192">
        <f>ROUND(I148*H148,2)</f>
        <v>0</v>
      </c>
      <c r="BL148" s="14" t="s">
        <v>196</v>
      </c>
      <c r="BM148" s="191" t="s">
        <v>197</v>
      </c>
    </row>
    <row r="149" spans="1:31" s="2" customFormat="1" ht="6.95" customHeight="1">
      <c r="A149" s="31"/>
      <c r="B149" s="51"/>
      <c r="C149" s="52"/>
      <c r="D149" s="52"/>
      <c r="E149" s="52"/>
      <c r="F149" s="52"/>
      <c r="G149" s="52"/>
      <c r="H149" s="52"/>
      <c r="I149" s="52"/>
      <c r="J149" s="52"/>
      <c r="K149" s="52"/>
      <c r="L149" s="36"/>
      <c r="M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</row>
  </sheetData>
  <sheetProtection algorithmName="SHA-512" hashValue="DXtf4aiwYcp0OjjRhNvDSkPSyX8SCsumlL6UnI0Ua7YwEX1nM5M1u8xPmJNdlsrrXh+DXwBUSn9AvPz5VRIT3w==" saltValue="YeuxYHKeWZA1bbLX9rDHtivqPGo2bRhE7XwgiQ9ozjp9DjyeuYx+S/UwcERdhlQNHcxQgSWVPmFeTHifjBWZew==" spinCount="100000" sheet="1" objects="1" scenarios="1" formatColumns="0" formatRows="0" autoFilter="0"/>
  <autoFilter ref="C121:K148"/>
  <mergeCells count="6">
    <mergeCell ref="L2:V2"/>
    <mergeCell ref="E7:H7"/>
    <mergeCell ref="E16:H16"/>
    <mergeCell ref="E25:H25"/>
    <mergeCell ref="E85:H85"/>
    <mergeCell ref="E114:H114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TOSHIBAC660\kucera</dc:creator>
  <cp:keywords/>
  <dc:description/>
  <cp:lastModifiedBy>reditel</cp:lastModifiedBy>
  <cp:lastPrinted>2020-10-19T09:17:29Z</cp:lastPrinted>
  <dcterms:created xsi:type="dcterms:W3CDTF">2020-10-16T18:32:59Z</dcterms:created>
  <dcterms:modified xsi:type="dcterms:W3CDTF">2020-10-19T09:18:50Z</dcterms:modified>
  <cp:category/>
  <cp:version/>
  <cp:contentType/>
  <cp:contentStatus/>
</cp:coreProperties>
</file>