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ppa\userfiles\becvarik\Desktop\ZŠ Aléská - odborná učebna\PD - stavební část\ROZPOČTY\STAVBA\"/>
    </mc:Choice>
  </mc:AlternateContent>
  <bookViews>
    <workbookView xWindow="0" yWindow="0" windowWidth="28800" windowHeight="12480" firstSheet="1" activeTab="1"/>
  </bookViews>
  <sheets>
    <sheet name="Rekapitulace stavby" sheetId="1" state="veryHidden" r:id="rId1"/>
    <sheet name="HEL005-01 - ZŠ Aléská - O..." sheetId="2" r:id="rId2"/>
  </sheets>
  <definedNames>
    <definedName name="_xlnm._FilterDatabase" localSheetId="1" hidden="1">'HEL005-01 - ZŠ Aléská - O...'!$C$105:$K$1156</definedName>
    <definedName name="_xlnm.Print_Titles" localSheetId="1">'HEL005-01 - ZŠ Aléská - O...'!$105:$105</definedName>
    <definedName name="_xlnm.Print_Titles" localSheetId="0">'Rekapitulace stavby'!$52:$52</definedName>
    <definedName name="_xlnm.Print_Area" localSheetId="1">'HEL005-01 - ZŠ Aléská - O...'!$C$4:$J$39,'HEL005-01 - ZŠ Aléská - O...'!$C$45:$J$87,'HEL005-01 - ZŠ Aléská - O...'!$C$93:$K$1156</definedName>
    <definedName name="_xlnm.Print_Area" localSheetId="0">'Rekapitulace stavby'!$D$4:$AO$36,'Rekapitulace stavby'!$C$42:$AQ$56</definedName>
  </definedNames>
  <calcPr calcId="162913"/>
</workbook>
</file>

<file path=xl/calcChain.xml><?xml version="1.0" encoding="utf-8"?>
<calcChain xmlns="http://schemas.openxmlformats.org/spreadsheetml/2006/main">
  <c r="AY55" i="1" l="1"/>
  <c r="AX55" i="1"/>
  <c r="J37" i="2"/>
  <c r="J36" i="2"/>
  <c r="J35" i="2"/>
  <c r="BI1155" i="2"/>
  <c r="BH1155" i="2"/>
  <c r="BG1155" i="2"/>
  <c r="BF1155" i="2"/>
  <c r="T1155" i="2"/>
  <c r="T1154" i="2" s="1"/>
  <c r="R1155" i="2"/>
  <c r="R1154" i="2"/>
  <c r="P1155" i="2"/>
  <c r="P1154" i="2" s="1"/>
  <c r="BI1152" i="2"/>
  <c r="BH1152" i="2"/>
  <c r="BG1152" i="2"/>
  <c r="BF1152" i="2"/>
  <c r="T1152" i="2"/>
  <c r="R1152" i="2"/>
  <c r="P1152" i="2"/>
  <c r="BI1150" i="2"/>
  <c r="BH1150" i="2"/>
  <c r="BG1150" i="2"/>
  <c r="BF1150" i="2"/>
  <c r="T1150" i="2"/>
  <c r="R1150" i="2"/>
  <c r="P1150" i="2"/>
  <c r="BI1147" i="2"/>
  <c r="BH1147" i="2"/>
  <c r="BG1147" i="2"/>
  <c r="BF1147" i="2"/>
  <c r="T1147" i="2"/>
  <c r="T1146" i="2" s="1"/>
  <c r="R1147" i="2"/>
  <c r="R1146" i="2"/>
  <c r="P1147" i="2"/>
  <c r="P1146" i="2" s="1"/>
  <c r="BI1142" i="2"/>
  <c r="BH1142" i="2"/>
  <c r="BG1142" i="2"/>
  <c r="BF1142" i="2"/>
  <c r="T1142" i="2"/>
  <c r="R1142" i="2"/>
  <c r="P1142" i="2"/>
  <c r="BI1140" i="2"/>
  <c r="BH1140" i="2"/>
  <c r="BG1140" i="2"/>
  <c r="BF1140" i="2"/>
  <c r="T1140" i="2"/>
  <c r="R1140" i="2"/>
  <c r="P1140" i="2"/>
  <c r="BI1138" i="2"/>
  <c r="BH1138" i="2"/>
  <c r="BG1138" i="2"/>
  <c r="BF1138" i="2"/>
  <c r="T1138" i="2"/>
  <c r="R1138" i="2"/>
  <c r="P1138" i="2"/>
  <c r="BI1133" i="2"/>
  <c r="BH1133" i="2"/>
  <c r="BG1133" i="2"/>
  <c r="BF1133" i="2"/>
  <c r="T1133" i="2"/>
  <c r="R1133" i="2"/>
  <c r="P1133" i="2"/>
  <c r="BI1128" i="2"/>
  <c r="BH1128" i="2"/>
  <c r="BG1128" i="2"/>
  <c r="BF1128" i="2"/>
  <c r="T1128" i="2"/>
  <c r="R1128" i="2"/>
  <c r="P1128" i="2"/>
  <c r="BI1098" i="2"/>
  <c r="BH1098" i="2"/>
  <c r="BG1098" i="2"/>
  <c r="BF1098" i="2"/>
  <c r="T1098" i="2"/>
  <c r="R1098" i="2"/>
  <c r="P1098" i="2"/>
  <c r="BI1072" i="2"/>
  <c r="BH1072" i="2"/>
  <c r="BG1072" i="2"/>
  <c r="BF1072" i="2"/>
  <c r="T1072" i="2"/>
  <c r="R1072" i="2"/>
  <c r="P1072" i="2"/>
  <c r="BI1047" i="2"/>
  <c r="BH1047" i="2"/>
  <c r="BG1047" i="2"/>
  <c r="BF1047" i="2"/>
  <c r="T1047" i="2"/>
  <c r="R1047" i="2"/>
  <c r="P1047" i="2"/>
  <c r="BI1021" i="2"/>
  <c r="BH1021" i="2"/>
  <c r="BG1021" i="2"/>
  <c r="BF1021" i="2"/>
  <c r="T1021" i="2"/>
  <c r="R1021" i="2"/>
  <c r="P1021" i="2"/>
  <c r="BI1016" i="2"/>
  <c r="BH1016" i="2"/>
  <c r="BG1016" i="2"/>
  <c r="BF1016" i="2"/>
  <c r="T1016" i="2"/>
  <c r="R1016" i="2"/>
  <c r="P1016" i="2"/>
  <c r="BI1014" i="2"/>
  <c r="BH1014" i="2"/>
  <c r="BG1014" i="2"/>
  <c r="BF1014" i="2"/>
  <c r="T1014" i="2"/>
  <c r="R1014" i="2"/>
  <c r="P1014" i="2"/>
  <c r="BI1012" i="2"/>
  <c r="BH1012" i="2"/>
  <c r="BG1012" i="2"/>
  <c r="BF1012" i="2"/>
  <c r="T1012" i="2"/>
  <c r="R1012" i="2"/>
  <c r="P1012" i="2"/>
  <c r="BI1010" i="2"/>
  <c r="BH1010" i="2"/>
  <c r="BG1010" i="2"/>
  <c r="BF1010" i="2"/>
  <c r="T1010" i="2"/>
  <c r="R1010" i="2"/>
  <c r="P1010" i="2"/>
  <c r="BI1008" i="2"/>
  <c r="BH1008" i="2"/>
  <c r="BG1008" i="2"/>
  <c r="BF1008" i="2"/>
  <c r="T1008" i="2"/>
  <c r="R1008" i="2"/>
  <c r="P1008" i="2"/>
  <c r="BI1006" i="2"/>
  <c r="BH1006" i="2"/>
  <c r="BG1006" i="2"/>
  <c r="BF1006" i="2"/>
  <c r="T1006" i="2"/>
  <c r="R1006" i="2"/>
  <c r="P1006" i="2"/>
  <c r="BI1002" i="2"/>
  <c r="BH1002" i="2"/>
  <c r="BG1002" i="2"/>
  <c r="BF1002" i="2"/>
  <c r="T1002" i="2"/>
  <c r="R1002" i="2"/>
  <c r="P1002" i="2"/>
  <c r="BI1000" i="2"/>
  <c r="BH1000" i="2"/>
  <c r="BG1000" i="2"/>
  <c r="BF1000" i="2"/>
  <c r="T1000" i="2"/>
  <c r="R1000" i="2"/>
  <c r="P1000" i="2"/>
  <c r="BI998" i="2"/>
  <c r="BH998" i="2"/>
  <c r="BG998" i="2"/>
  <c r="BF998" i="2"/>
  <c r="T998" i="2"/>
  <c r="R998" i="2"/>
  <c r="P998" i="2"/>
  <c r="BI996" i="2"/>
  <c r="BH996" i="2"/>
  <c r="BG996" i="2"/>
  <c r="BF996" i="2"/>
  <c r="T996" i="2"/>
  <c r="R996" i="2"/>
  <c r="P996" i="2"/>
  <c r="BI994" i="2"/>
  <c r="BH994" i="2"/>
  <c r="BG994" i="2"/>
  <c r="BF994" i="2"/>
  <c r="T994" i="2"/>
  <c r="R994" i="2"/>
  <c r="P994" i="2"/>
  <c r="BI990" i="2"/>
  <c r="BH990" i="2"/>
  <c r="BG990" i="2"/>
  <c r="BF990" i="2"/>
  <c r="T990" i="2"/>
  <c r="R990" i="2"/>
  <c r="P990" i="2"/>
  <c r="BI988" i="2"/>
  <c r="BH988" i="2"/>
  <c r="BG988" i="2"/>
  <c r="BF988" i="2"/>
  <c r="T988" i="2"/>
  <c r="R988" i="2"/>
  <c r="P988" i="2"/>
  <c r="BI983" i="2"/>
  <c r="BH983" i="2"/>
  <c r="BG983" i="2"/>
  <c r="BF983" i="2"/>
  <c r="T983" i="2"/>
  <c r="R983" i="2"/>
  <c r="P983" i="2"/>
  <c r="BI981" i="2"/>
  <c r="BH981" i="2"/>
  <c r="BG981" i="2"/>
  <c r="BF981" i="2"/>
  <c r="T981" i="2"/>
  <c r="R981" i="2"/>
  <c r="P981" i="2"/>
  <c r="BI979" i="2"/>
  <c r="BH979" i="2"/>
  <c r="BG979" i="2"/>
  <c r="BF979" i="2"/>
  <c r="T979" i="2"/>
  <c r="R979" i="2"/>
  <c r="P979" i="2"/>
  <c r="BI975" i="2"/>
  <c r="BH975" i="2"/>
  <c r="BG975" i="2"/>
  <c r="BF975" i="2"/>
  <c r="T975" i="2"/>
  <c r="R975" i="2"/>
  <c r="P975" i="2"/>
  <c r="BI973" i="2"/>
  <c r="BH973" i="2"/>
  <c r="BG973" i="2"/>
  <c r="BF973" i="2"/>
  <c r="T973" i="2"/>
  <c r="R973" i="2"/>
  <c r="P973" i="2"/>
  <c r="BI968" i="2"/>
  <c r="BH968" i="2"/>
  <c r="BG968" i="2"/>
  <c r="BF968" i="2"/>
  <c r="T968" i="2"/>
  <c r="R968" i="2"/>
  <c r="P968" i="2"/>
  <c r="BI964" i="2"/>
  <c r="BH964" i="2"/>
  <c r="BG964" i="2"/>
  <c r="BF964" i="2"/>
  <c r="T964" i="2"/>
  <c r="R964" i="2"/>
  <c r="P964" i="2"/>
  <c r="BI959" i="2"/>
  <c r="BH959" i="2"/>
  <c r="BG959" i="2"/>
  <c r="BF959" i="2"/>
  <c r="T959" i="2"/>
  <c r="R959" i="2"/>
  <c r="P959" i="2"/>
  <c r="BI953" i="2"/>
  <c r="BH953" i="2"/>
  <c r="BG953" i="2"/>
  <c r="BF953" i="2"/>
  <c r="T953" i="2"/>
  <c r="R953" i="2"/>
  <c r="P953" i="2"/>
  <c r="BI949" i="2"/>
  <c r="BH949" i="2"/>
  <c r="BG949" i="2"/>
  <c r="BF949" i="2"/>
  <c r="T949" i="2"/>
  <c r="R949" i="2"/>
  <c r="P949" i="2"/>
  <c r="BI945" i="2"/>
  <c r="BH945" i="2"/>
  <c r="BG945" i="2"/>
  <c r="BF945" i="2"/>
  <c r="T945" i="2"/>
  <c r="R945" i="2"/>
  <c r="P945" i="2"/>
  <c r="BI940" i="2"/>
  <c r="BH940" i="2"/>
  <c r="BG940" i="2"/>
  <c r="BF940" i="2"/>
  <c r="T940" i="2"/>
  <c r="R940" i="2"/>
  <c r="P940" i="2"/>
  <c r="BI936" i="2"/>
  <c r="BH936" i="2"/>
  <c r="BG936" i="2"/>
  <c r="BF936" i="2"/>
  <c r="T936" i="2"/>
  <c r="R936" i="2"/>
  <c r="P936" i="2"/>
  <c r="BI931" i="2"/>
  <c r="BH931" i="2"/>
  <c r="BG931" i="2"/>
  <c r="BF931" i="2"/>
  <c r="T931" i="2"/>
  <c r="R931" i="2"/>
  <c r="P931" i="2"/>
  <c r="BI927" i="2"/>
  <c r="BH927" i="2"/>
  <c r="BG927" i="2"/>
  <c r="BF927" i="2"/>
  <c r="T927" i="2"/>
  <c r="R927" i="2"/>
  <c r="P927" i="2"/>
  <c r="BI921" i="2"/>
  <c r="BH921" i="2"/>
  <c r="BG921" i="2"/>
  <c r="BF921" i="2"/>
  <c r="T921" i="2"/>
  <c r="R921" i="2"/>
  <c r="P921" i="2"/>
  <c r="BI912" i="2"/>
  <c r="BH912" i="2"/>
  <c r="BG912" i="2"/>
  <c r="BF912" i="2"/>
  <c r="T912" i="2"/>
  <c r="R912" i="2"/>
  <c r="P912" i="2"/>
  <c r="BI908" i="2"/>
  <c r="BH908" i="2"/>
  <c r="BG908" i="2"/>
  <c r="BF908" i="2"/>
  <c r="T908" i="2"/>
  <c r="R908" i="2"/>
  <c r="P908" i="2"/>
  <c r="BI906" i="2"/>
  <c r="BH906" i="2"/>
  <c r="BG906" i="2"/>
  <c r="BF906" i="2"/>
  <c r="T906" i="2"/>
  <c r="R906" i="2"/>
  <c r="P906" i="2"/>
  <c r="BI904" i="2"/>
  <c r="BH904" i="2"/>
  <c r="BG904" i="2"/>
  <c r="BF904" i="2"/>
  <c r="T904" i="2"/>
  <c r="R904" i="2"/>
  <c r="P904" i="2"/>
  <c r="BI902" i="2"/>
  <c r="BH902" i="2"/>
  <c r="BG902" i="2"/>
  <c r="BF902" i="2"/>
  <c r="T902" i="2"/>
  <c r="R902" i="2"/>
  <c r="P902" i="2"/>
  <c r="BI900" i="2"/>
  <c r="BH900" i="2"/>
  <c r="BG900" i="2"/>
  <c r="BF900" i="2"/>
  <c r="T900" i="2"/>
  <c r="R900" i="2"/>
  <c r="P900" i="2"/>
  <c r="BI898" i="2"/>
  <c r="BH898" i="2"/>
  <c r="BG898" i="2"/>
  <c r="BF898" i="2"/>
  <c r="T898" i="2"/>
  <c r="R898" i="2"/>
  <c r="P898" i="2"/>
  <c r="BI896" i="2"/>
  <c r="BH896" i="2"/>
  <c r="BG896" i="2"/>
  <c r="BF896" i="2"/>
  <c r="T896" i="2"/>
  <c r="R896" i="2"/>
  <c r="P896" i="2"/>
  <c r="BI894" i="2"/>
  <c r="BH894" i="2"/>
  <c r="BG894" i="2"/>
  <c r="BF894" i="2"/>
  <c r="T894" i="2"/>
  <c r="R894" i="2"/>
  <c r="P894" i="2"/>
  <c r="BI890" i="2"/>
  <c r="BH890" i="2"/>
  <c r="BG890" i="2"/>
  <c r="BF890" i="2"/>
  <c r="T890" i="2"/>
  <c r="R890" i="2"/>
  <c r="P890" i="2"/>
  <c r="BI886" i="2"/>
  <c r="BH886" i="2"/>
  <c r="BG886" i="2"/>
  <c r="BF886" i="2"/>
  <c r="T886" i="2"/>
  <c r="R886" i="2"/>
  <c r="P886" i="2"/>
  <c r="BI882" i="2"/>
  <c r="BH882" i="2"/>
  <c r="BG882" i="2"/>
  <c r="BF882" i="2"/>
  <c r="T882" i="2"/>
  <c r="R882" i="2"/>
  <c r="P882" i="2"/>
  <c r="BI878" i="2"/>
  <c r="BH878" i="2"/>
  <c r="BG878" i="2"/>
  <c r="BF878" i="2"/>
  <c r="T878" i="2"/>
  <c r="R878" i="2"/>
  <c r="P878" i="2"/>
  <c r="BI873" i="2"/>
  <c r="BH873" i="2"/>
  <c r="BG873" i="2"/>
  <c r="BF873" i="2"/>
  <c r="T873" i="2"/>
  <c r="R873" i="2"/>
  <c r="P873" i="2"/>
  <c r="BI864" i="2"/>
  <c r="BH864" i="2"/>
  <c r="BG864" i="2"/>
  <c r="BF864" i="2"/>
  <c r="T864" i="2"/>
  <c r="R864" i="2"/>
  <c r="P864" i="2"/>
  <c r="BI855" i="2"/>
  <c r="BH855" i="2"/>
  <c r="BG855" i="2"/>
  <c r="BF855" i="2"/>
  <c r="T855" i="2"/>
  <c r="R855" i="2"/>
  <c r="P855" i="2"/>
  <c r="BI846" i="2"/>
  <c r="BH846" i="2"/>
  <c r="BG846" i="2"/>
  <c r="BF846" i="2"/>
  <c r="T846" i="2"/>
  <c r="R846" i="2"/>
  <c r="P846" i="2"/>
  <c r="BI843" i="2"/>
  <c r="BH843" i="2"/>
  <c r="BG843" i="2"/>
  <c r="BF843" i="2"/>
  <c r="T843" i="2"/>
  <c r="R843" i="2"/>
  <c r="P843" i="2"/>
  <c r="BI840" i="2"/>
  <c r="BH840" i="2"/>
  <c r="BG840" i="2"/>
  <c r="BF840" i="2"/>
  <c r="T840" i="2"/>
  <c r="R840" i="2"/>
  <c r="P840" i="2"/>
  <c r="BI837" i="2"/>
  <c r="BH837" i="2"/>
  <c r="BG837" i="2"/>
  <c r="BF837" i="2"/>
  <c r="T837" i="2"/>
  <c r="R837" i="2"/>
  <c r="P837" i="2"/>
  <c r="BI834" i="2"/>
  <c r="BH834" i="2"/>
  <c r="BG834" i="2"/>
  <c r="BF834" i="2"/>
  <c r="T834" i="2"/>
  <c r="R834" i="2"/>
  <c r="P834" i="2"/>
  <c r="BI830" i="2"/>
  <c r="BH830" i="2"/>
  <c r="BG830" i="2"/>
  <c r="BF830" i="2"/>
  <c r="T830" i="2"/>
  <c r="R830" i="2"/>
  <c r="P830" i="2"/>
  <c r="BI828" i="2"/>
  <c r="BH828" i="2"/>
  <c r="BG828" i="2"/>
  <c r="BF828" i="2"/>
  <c r="T828" i="2"/>
  <c r="R828" i="2"/>
  <c r="P828" i="2"/>
  <c r="BI824" i="2"/>
  <c r="BH824" i="2"/>
  <c r="BG824" i="2"/>
  <c r="BF824" i="2"/>
  <c r="T824" i="2"/>
  <c r="R824" i="2"/>
  <c r="P824" i="2"/>
  <c r="BI821" i="2"/>
  <c r="BH821" i="2"/>
  <c r="BG821" i="2"/>
  <c r="BF821" i="2"/>
  <c r="T821" i="2"/>
  <c r="R821" i="2"/>
  <c r="P821" i="2"/>
  <c r="BI818" i="2"/>
  <c r="BH818" i="2"/>
  <c r="BG818" i="2"/>
  <c r="BF818" i="2"/>
  <c r="T818" i="2"/>
  <c r="R818" i="2"/>
  <c r="P818" i="2"/>
  <c r="BI815" i="2"/>
  <c r="BH815" i="2"/>
  <c r="BG815" i="2"/>
  <c r="BF815" i="2"/>
  <c r="T815" i="2"/>
  <c r="R815" i="2"/>
  <c r="P815" i="2"/>
  <c r="BI811" i="2"/>
  <c r="BH811" i="2"/>
  <c r="BG811" i="2"/>
  <c r="BF811" i="2"/>
  <c r="T811" i="2"/>
  <c r="R811" i="2"/>
  <c r="P811" i="2"/>
  <c r="BI805" i="2"/>
  <c r="BH805" i="2"/>
  <c r="BG805" i="2"/>
  <c r="BF805" i="2"/>
  <c r="T805" i="2"/>
  <c r="R805" i="2"/>
  <c r="P805" i="2"/>
  <c r="BI801" i="2"/>
  <c r="BH801" i="2"/>
  <c r="BG801" i="2"/>
  <c r="BF801" i="2"/>
  <c r="T801" i="2"/>
  <c r="R801" i="2"/>
  <c r="P801" i="2"/>
  <c r="BI792" i="2"/>
  <c r="BH792" i="2"/>
  <c r="BG792" i="2"/>
  <c r="BF792" i="2"/>
  <c r="T792" i="2"/>
  <c r="R792" i="2"/>
  <c r="P792" i="2"/>
  <c r="BI790" i="2"/>
  <c r="BH790" i="2"/>
  <c r="BG790" i="2"/>
  <c r="BF790" i="2"/>
  <c r="T790" i="2"/>
  <c r="R790" i="2"/>
  <c r="P790" i="2"/>
  <c r="BI785" i="2"/>
  <c r="BH785" i="2"/>
  <c r="BG785" i="2"/>
  <c r="BF785" i="2"/>
  <c r="T785" i="2"/>
  <c r="R785" i="2"/>
  <c r="P785" i="2"/>
  <c r="BI781" i="2"/>
  <c r="BH781" i="2"/>
  <c r="BG781" i="2"/>
  <c r="BF781" i="2"/>
  <c r="T781" i="2"/>
  <c r="R781" i="2"/>
  <c r="P781" i="2"/>
  <c r="BI777" i="2"/>
  <c r="BH777" i="2"/>
  <c r="BG777" i="2"/>
  <c r="BF777" i="2"/>
  <c r="T777" i="2"/>
  <c r="R777" i="2"/>
  <c r="P777" i="2"/>
  <c r="BI774" i="2"/>
  <c r="BH774" i="2"/>
  <c r="BG774" i="2"/>
  <c r="BF774" i="2"/>
  <c r="T774" i="2"/>
  <c r="R774" i="2"/>
  <c r="P774" i="2"/>
  <c r="BI772" i="2"/>
  <c r="BH772" i="2"/>
  <c r="BG772" i="2"/>
  <c r="BF772" i="2"/>
  <c r="T772" i="2"/>
  <c r="R772" i="2"/>
  <c r="P772" i="2"/>
  <c r="BI770" i="2"/>
  <c r="BH770" i="2"/>
  <c r="BG770" i="2"/>
  <c r="BF770" i="2"/>
  <c r="T770" i="2"/>
  <c r="R770" i="2"/>
  <c r="P770" i="2"/>
  <c r="BI768" i="2"/>
  <c r="BH768" i="2"/>
  <c r="BG768" i="2"/>
  <c r="BF768" i="2"/>
  <c r="T768" i="2"/>
  <c r="R768" i="2"/>
  <c r="P768" i="2"/>
  <c r="BI766" i="2"/>
  <c r="BH766" i="2"/>
  <c r="BG766" i="2"/>
  <c r="BF766" i="2"/>
  <c r="T766" i="2"/>
  <c r="R766" i="2"/>
  <c r="P766" i="2"/>
  <c r="BI763" i="2"/>
  <c r="BH763" i="2"/>
  <c r="BG763" i="2"/>
  <c r="BF763" i="2"/>
  <c r="T763" i="2"/>
  <c r="R763" i="2"/>
  <c r="P763" i="2"/>
  <c r="BI761" i="2"/>
  <c r="BH761" i="2"/>
  <c r="BG761" i="2"/>
  <c r="BF761" i="2"/>
  <c r="T761" i="2"/>
  <c r="R761" i="2"/>
  <c r="P761" i="2"/>
  <c r="BI758" i="2"/>
  <c r="BH758" i="2"/>
  <c r="BG758" i="2"/>
  <c r="BF758" i="2"/>
  <c r="T758" i="2"/>
  <c r="R758" i="2"/>
  <c r="P758" i="2"/>
  <c r="BI749" i="2"/>
  <c r="BH749" i="2"/>
  <c r="BG749" i="2"/>
  <c r="BF749" i="2"/>
  <c r="T749" i="2"/>
  <c r="R749" i="2"/>
  <c r="P749" i="2"/>
  <c r="BI745" i="2"/>
  <c r="BH745" i="2"/>
  <c r="BG745" i="2"/>
  <c r="BF745" i="2"/>
  <c r="T745" i="2"/>
  <c r="R745" i="2"/>
  <c r="P745" i="2"/>
  <c r="BI738" i="2"/>
  <c r="BH738" i="2"/>
  <c r="BG738" i="2"/>
  <c r="BF738" i="2"/>
  <c r="T738" i="2"/>
  <c r="R738" i="2"/>
  <c r="P738" i="2"/>
  <c r="BI736" i="2"/>
  <c r="BH736" i="2"/>
  <c r="BG736" i="2"/>
  <c r="BF736" i="2"/>
  <c r="T736" i="2"/>
  <c r="R736" i="2"/>
  <c r="P736" i="2"/>
  <c r="BI733" i="2"/>
  <c r="BH733" i="2"/>
  <c r="BG733" i="2"/>
  <c r="BF733" i="2"/>
  <c r="T733" i="2"/>
  <c r="R733" i="2"/>
  <c r="P733" i="2"/>
  <c r="BI728" i="2"/>
  <c r="BH728" i="2"/>
  <c r="BG728" i="2"/>
  <c r="BF728" i="2"/>
  <c r="T728" i="2"/>
  <c r="R728" i="2"/>
  <c r="P728" i="2"/>
  <c r="BI725" i="2"/>
  <c r="BH725" i="2"/>
  <c r="BG725" i="2"/>
  <c r="BF725" i="2"/>
  <c r="T725" i="2"/>
  <c r="R725" i="2"/>
  <c r="P725" i="2"/>
  <c r="BI720" i="2"/>
  <c r="BH720" i="2"/>
  <c r="BG720" i="2"/>
  <c r="BF720" i="2"/>
  <c r="T720" i="2"/>
  <c r="R720" i="2"/>
  <c r="P720" i="2"/>
  <c r="BI716" i="2"/>
  <c r="BH716" i="2"/>
  <c r="BG716" i="2"/>
  <c r="BF716" i="2"/>
  <c r="T716" i="2"/>
  <c r="R716" i="2"/>
  <c r="P716" i="2"/>
  <c r="BI710" i="2"/>
  <c r="BH710" i="2"/>
  <c r="BG710" i="2"/>
  <c r="BF710" i="2"/>
  <c r="T710" i="2"/>
  <c r="R710" i="2"/>
  <c r="P710" i="2"/>
  <c r="BI706" i="2"/>
  <c r="BH706" i="2"/>
  <c r="BG706" i="2"/>
  <c r="BF706" i="2"/>
  <c r="T706" i="2"/>
  <c r="R706" i="2"/>
  <c r="P706" i="2"/>
  <c r="BI704" i="2"/>
  <c r="BH704" i="2"/>
  <c r="BG704" i="2"/>
  <c r="BF704" i="2"/>
  <c r="T704" i="2"/>
  <c r="R704" i="2"/>
  <c r="P704" i="2"/>
  <c r="BI702" i="2"/>
  <c r="BH702" i="2"/>
  <c r="BG702" i="2"/>
  <c r="BF702" i="2"/>
  <c r="T702" i="2"/>
  <c r="R702" i="2"/>
  <c r="P702" i="2"/>
  <c r="BI700" i="2"/>
  <c r="BH700" i="2"/>
  <c r="BG700" i="2"/>
  <c r="BF700" i="2"/>
  <c r="T700" i="2"/>
  <c r="R700" i="2"/>
  <c r="P700" i="2"/>
  <c r="BI698" i="2"/>
  <c r="BH698" i="2"/>
  <c r="BG698" i="2"/>
  <c r="BF698" i="2"/>
  <c r="T698" i="2"/>
  <c r="R698" i="2"/>
  <c r="P698" i="2"/>
  <c r="BI696" i="2"/>
  <c r="BH696" i="2"/>
  <c r="BG696" i="2"/>
  <c r="BF696" i="2"/>
  <c r="T696" i="2"/>
  <c r="R696" i="2"/>
  <c r="P696" i="2"/>
  <c r="BI694" i="2"/>
  <c r="BH694" i="2"/>
  <c r="BG694" i="2"/>
  <c r="BF694" i="2"/>
  <c r="T694" i="2"/>
  <c r="R694" i="2"/>
  <c r="P694" i="2"/>
  <c r="BI692" i="2"/>
  <c r="BH692" i="2"/>
  <c r="BG692" i="2"/>
  <c r="BF692" i="2"/>
  <c r="T692" i="2"/>
  <c r="R692" i="2"/>
  <c r="P692" i="2"/>
  <c r="BI690" i="2"/>
  <c r="BH690" i="2"/>
  <c r="BG690" i="2"/>
  <c r="BF690" i="2"/>
  <c r="T690" i="2"/>
  <c r="R690" i="2"/>
  <c r="P690" i="2"/>
  <c r="BI688" i="2"/>
  <c r="BH688" i="2"/>
  <c r="BG688" i="2"/>
  <c r="BF688" i="2"/>
  <c r="T688" i="2"/>
  <c r="R688" i="2"/>
  <c r="P688" i="2"/>
  <c r="BI685" i="2"/>
  <c r="BH685" i="2"/>
  <c r="BG685" i="2"/>
  <c r="BF685" i="2"/>
  <c r="T685" i="2"/>
  <c r="R685" i="2"/>
  <c r="P685" i="2"/>
  <c r="BI681" i="2"/>
  <c r="BH681" i="2"/>
  <c r="BG681" i="2"/>
  <c r="BF681" i="2"/>
  <c r="T681" i="2"/>
  <c r="R681" i="2"/>
  <c r="P681" i="2"/>
  <c r="BI679" i="2"/>
  <c r="BH679" i="2"/>
  <c r="BG679" i="2"/>
  <c r="BF679" i="2"/>
  <c r="T679" i="2"/>
  <c r="R679" i="2"/>
  <c r="P679" i="2"/>
  <c r="BI677" i="2"/>
  <c r="BH677" i="2"/>
  <c r="BG677" i="2"/>
  <c r="BF677" i="2"/>
  <c r="T677" i="2"/>
  <c r="R677" i="2"/>
  <c r="P677" i="2"/>
  <c r="BI675" i="2"/>
  <c r="BH675" i="2"/>
  <c r="BG675" i="2"/>
  <c r="BF675" i="2"/>
  <c r="T675" i="2"/>
  <c r="R675" i="2"/>
  <c r="P675" i="2"/>
  <c r="BI673" i="2"/>
  <c r="BH673" i="2"/>
  <c r="BG673" i="2"/>
  <c r="BF673" i="2"/>
  <c r="T673" i="2"/>
  <c r="R673" i="2"/>
  <c r="P673" i="2"/>
  <c r="BI671" i="2"/>
  <c r="BH671" i="2"/>
  <c r="BG671" i="2"/>
  <c r="BF671" i="2"/>
  <c r="T671" i="2"/>
  <c r="R671" i="2"/>
  <c r="P671" i="2"/>
  <c r="BI669" i="2"/>
  <c r="BH669" i="2"/>
  <c r="BG669" i="2"/>
  <c r="BF669" i="2"/>
  <c r="T669" i="2"/>
  <c r="R669" i="2"/>
  <c r="P669" i="2"/>
  <c r="BI667" i="2"/>
  <c r="BH667" i="2"/>
  <c r="BG667" i="2"/>
  <c r="BF667" i="2"/>
  <c r="T667" i="2"/>
  <c r="R667" i="2"/>
  <c r="P667" i="2"/>
  <c r="BI665" i="2"/>
  <c r="BH665" i="2"/>
  <c r="BG665" i="2"/>
  <c r="BF665" i="2"/>
  <c r="T665" i="2"/>
  <c r="R665" i="2"/>
  <c r="P665" i="2"/>
  <c r="BI663" i="2"/>
  <c r="BH663" i="2"/>
  <c r="BG663" i="2"/>
  <c r="BF663" i="2"/>
  <c r="T663" i="2"/>
  <c r="R663" i="2"/>
  <c r="P663" i="2"/>
  <c r="BI661" i="2"/>
  <c r="BH661" i="2"/>
  <c r="BG661" i="2"/>
  <c r="BF661" i="2"/>
  <c r="T661" i="2"/>
  <c r="R661" i="2"/>
  <c r="P661" i="2"/>
  <c r="BI659" i="2"/>
  <c r="BH659" i="2"/>
  <c r="BG659" i="2"/>
  <c r="BF659" i="2"/>
  <c r="T659" i="2"/>
  <c r="R659" i="2"/>
  <c r="P659" i="2"/>
  <c r="BI657" i="2"/>
  <c r="BH657" i="2"/>
  <c r="BG657" i="2"/>
  <c r="BF657" i="2"/>
  <c r="T657" i="2"/>
  <c r="R657" i="2"/>
  <c r="P657" i="2"/>
  <c r="BI655" i="2"/>
  <c r="BH655" i="2"/>
  <c r="BG655" i="2"/>
  <c r="BF655" i="2"/>
  <c r="T655" i="2"/>
  <c r="R655" i="2"/>
  <c r="P655" i="2"/>
  <c r="BI653" i="2"/>
  <c r="BH653" i="2"/>
  <c r="BG653" i="2"/>
  <c r="BF653" i="2"/>
  <c r="T653" i="2"/>
  <c r="R653" i="2"/>
  <c r="P653" i="2"/>
  <c r="BI651" i="2"/>
  <c r="BH651" i="2"/>
  <c r="BG651" i="2"/>
  <c r="BF651" i="2"/>
  <c r="T651" i="2"/>
  <c r="R651" i="2"/>
  <c r="P651" i="2"/>
  <c r="BI649" i="2"/>
  <c r="BH649" i="2"/>
  <c r="BG649" i="2"/>
  <c r="BF649" i="2"/>
  <c r="T649" i="2"/>
  <c r="R649" i="2"/>
  <c r="P649" i="2"/>
  <c r="BI647" i="2"/>
  <c r="BH647" i="2"/>
  <c r="BG647" i="2"/>
  <c r="BF647" i="2"/>
  <c r="T647" i="2"/>
  <c r="R647" i="2"/>
  <c r="P647" i="2"/>
  <c r="BI645" i="2"/>
  <c r="BH645" i="2"/>
  <c r="BG645" i="2"/>
  <c r="BF645" i="2"/>
  <c r="T645" i="2"/>
  <c r="R645" i="2"/>
  <c r="P645" i="2"/>
  <c r="BI643" i="2"/>
  <c r="BH643" i="2"/>
  <c r="BG643" i="2"/>
  <c r="BF643" i="2"/>
  <c r="T643" i="2"/>
  <c r="R643" i="2"/>
  <c r="P643" i="2"/>
  <c r="BI641" i="2"/>
  <c r="BH641" i="2"/>
  <c r="BG641" i="2"/>
  <c r="BF641" i="2"/>
  <c r="T641" i="2"/>
  <c r="R641" i="2"/>
  <c r="P641" i="2"/>
  <c r="BI639" i="2"/>
  <c r="BH639" i="2"/>
  <c r="BG639" i="2"/>
  <c r="BF639" i="2"/>
  <c r="T639" i="2"/>
  <c r="R639" i="2"/>
  <c r="P639" i="2"/>
  <c r="BI637" i="2"/>
  <c r="BH637" i="2"/>
  <c r="BG637" i="2"/>
  <c r="BF637" i="2"/>
  <c r="T637" i="2"/>
  <c r="R637" i="2"/>
  <c r="P637" i="2"/>
  <c r="BI635" i="2"/>
  <c r="BH635" i="2"/>
  <c r="BG635" i="2"/>
  <c r="BF635" i="2"/>
  <c r="T635" i="2"/>
  <c r="R635" i="2"/>
  <c r="P635" i="2"/>
  <c r="BI633" i="2"/>
  <c r="BH633" i="2"/>
  <c r="BG633" i="2"/>
  <c r="BF633" i="2"/>
  <c r="T633" i="2"/>
  <c r="R633" i="2"/>
  <c r="P633" i="2"/>
  <c r="BI631" i="2"/>
  <c r="BH631" i="2"/>
  <c r="BG631" i="2"/>
  <c r="BF631" i="2"/>
  <c r="T631" i="2"/>
  <c r="R631" i="2"/>
  <c r="P631" i="2"/>
  <c r="BI629" i="2"/>
  <c r="BH629" i="2"/>
  <c r="BG629" i="2"/>
  <c r="BF629" i="2"/>
  <c r="T629" i="2"/>
  <c r="R629" i="2"/>
  <c r="P629" i="2"/>
  <c r="BI627" i="2"/>
  <c r="BH627" i="2"/>
  <c r="BG627" i="2"/>
  <c r="BF627" i="2"/>
  <c r="T627" i="2"/>
  <c r="R627" i="2"/>
  <c r="P627" i="2"/>
  <c r="BI625" i="2"/>
  <c r="BH625" i="2"/>
  <c r="BG625" i="2"/>
  <c r="BF625" i="2"/>
  <c r="T625" i="2"/>
  <c r="R625" i="2"/>
  <c r="P625" i="2"/>
  <c r="BI623" i="2"/>
  <c r="BH623" i="2"/>
  <c r="BG623" i="2"/>
  <c r="BF623" i="2"/>
  <c r="T623" i="2"/>
  <c r="R623" i="2"/>
  <c r="P623" i="2"/>
  <c r="BI621" i="2"/>
  <c r="BH621" i="2"/>
  <c r="BG621" i="2"/>
  <c r="BF621" i="2"/>
  <c r="T621" i="2"/>
  <c r="R621" i="2"/>
  <c r="P621" i="2"/>
  <c r="BI619" i="2"/>
  <c r="BH619" i="2"/>
  <c r="BG619" i="2"/>
  <c r="BF619" i="2"/>
  <c r="T619" i="2"/>
  <c r="R619" i="2"/>
  <c r="P619" i="2"/>
  <c r="BI617" i="2"/>
  <c r="BH617" i="2"/>
  <c r="BG617" i="2"/>
  <c r="BF617" i="2"/>
  <c r="T617" i="2"/>
  <c r="R617" i="2"/>
  <c r="P617" i="2"/>
  <c r="BI615" i="2"/>
  <c r="BH615" i="2"/>
  <c r="BG615" i="2"/>
  <c r="BF615" i="2"/>
  <c r="T615" i="2"/>
  <c r="R615" i="2"/>
  <c r="P615" i="2"/>
  <c r="BI613" i="2"/>
  <c r="BH613" i="2"/>
  <c r="BG613" i="2"/>
  <c r="BF613" i="2"/>
  <c r="T613" i="2"/>
  <c r="R613" i="2"/>
  <c r="P613" i="2"/>
  <c r="BI611" i="2"/>
  <c r="BH611" i="2"/>
  <c r="BG611" i="2"/>
  <c r="BF611" i="2"/>
  <c r="T611" i="2"/>
  <c r="R611" i="2"/>
  <c r="P611" i="2"/>
  <c r="BI609" i="2"/>
  <c r="BH609" i="2"/>
  <c r="BG609" i="2"/>
  <c r="BF609" i="2"/>
  <c r="T609" i="2"/>
  <c r="R609" i="2"/>
  <c r="P609" i="2"/>
  <c r="BI607" i="2"/>
  <c r="BH607" i="2"/>
  <c r="BG607" i="2"/>
  <c r="BF607" i="2"/>
  <c r="T607" i="2"/>
  <c r="R607" i="2"/>
  <c r="P607" i="2"/>
  <c r="BI605" i="2"/>
  <c r="BH605" i="2"/>
  <c r="BG605" i="2"/>
  <c r="BF605" i="2"/>
  <c r="T605" i="2"/>
  <c r="R605" i="2"/>
  <c r="P605" i="2"/>
  <c r="BI603" i="2"/>
  <c r="BH603" i="2"/>
  <c r="BG603" i="2"/>
  <c r="BF603" i="2"/>
  <c r="T603" i="2"/>
  <c r="R603" i="2"/>
  <c r="P603" i="2"/>
  <c r="BI601" i="2"/>
  <c r="BH601" i="2"/>
  <c r="BG601" i="2"/>
  <c r="BF601" i="2"/>
  <c r="T601" i="2"/>
  <c r="R601" i="2"/>
  <c r="P601" i="2"/>
  <c r="BI599" i="2"/>
  <c r="BH599" i="2"/>
  <c r="BG599" i="2"/>
  <c r="BF599" i="2"/>
  <c r="T599" i="2"/>
  <c r="R599" i="2"/>
  <c r="P599" i="2"/>
  <c r="BI597" i="2"/>
  <c r="BH597" i="2"/>
  <c r="BG597" i="2"/>
  <c r="BF597" i="2"/>
  <c r="T597" i="2"/>
  <c r="R597" i="2"/>
  <c r="P597" i="2"/>
  <c r="BI595" i="2"/>
  <c r="BH595" i="2"/>
  <c r="BG595" i="2"/>
  <c r="BF595" i="2"/>
  <c r="T595" i="2"/>
  <c r="R595" i="2"/>
  <c r="P595" i="2"/>
  <c r="BI593" i="2"/>
  <c r="BH593" i="2"/>
  <c r="BG593" i="2"/>
  <c r="BF593" i="2"/>
  <c r="T593" i="2"/>
  <c r="R593" i="2"/>
  <c r="P593" i="2"/>
  <c r="BI591" i="2"/>
  <c r="BH591" i="2"/>
  <c r="BG591" i="2"/>
  <c r="BF591" i="2"/>
  <c r="T591" i="2"/>
  <c r="R591" i="2"/>
  <c r="P591" i="2"/>
  <c r="BI589" i="2"/>
  <c r="BH589" i="2"/>
  <c r="BG589" i="2"/>
  <c r="BF589" i="2"/>
  <c r="T589" i="2"/>
  <c r="R589" i="2"/>
  <c r="P589" i="2"/>
  <c r="BI587" i="2"/>
  <c r="BH587" i="2"/>
  <c r="BG587" i="2"/>
  <c r="BF587" i="2"/>
  <c r="T587" i="2"/>
  <c r="R587" i="2"/>
  <c r="P587" i="2"/>
  <c r="BI585" i="2"/>
  <c r="BH585" i="2"/>
  <c r="BG585" i="2"/>
  <c r="BF585" i="2"/>
  <c r="T585" i="2"/>
  <c r="R585" i="2"/>
  <c r="P585"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3" i="2"/>
  <c r="BH573" i="2"/>
  <c r="BG573" i="2"/>
  <c r="BF573" i="2"/>
  <c r="T573" i="2"/>
  <c r="R573" i="2"/>
  <c r="P573" i="2"/>
  <c r="BI571" i="2"/>
  <c r="BH571" i="2"/>
  <c r="BG571" i="2"/>
  <c r="BF571" i="2"/>
  <c r="T571" i="2"/>
  <c r="R571" i="2"/>
  <c r="P571" i="2"/>
  <c r="BI569" i="2"/>
  <c r="BH569" i="2"/>
  <c r="BG569" i="2"/>
  <c r="BF569" i="2"/>
  <c r="T569" i="2"/>
  <c r="R569" i="2"/>
  <c r="P569" i="2"/>
  <c r="BI567" i="2"/>
  <c r="BH567" i="2"/>
  <c r="BG567" i="2"/>
  <c r="BF567" i="2"/>
  <c r="T567" i="2"/>
  <c r="R567" i="2"/>
  <c r="P567" i="2"/>
  <c r="BI565" i="2"/>
  <c r="BH565" i="2"/>
  <c r="BG565" i="2"/>
  <c r="BF565" i="2"/>
  <c r="T565" i="2"/>
  <c r="R565" i="2"/>
  <c r="P565" i="2"/>
  <c r="BI563" i="2"/>
  <c r="BH563" i="2"/>
  <c r="BG563" i="2"/>
  <c r="BF563" i="2"/>
  <c r="T563" i="2"/>
  <c r="R563" i="2"/>
  <c r="P563" i="2"/>
  <c r="BI561" i="2"/>
  <c r="BH561" i="2"/>
  <c r="BG561" i="2"/>
  <c r="BF561" i="2"/>
  <c r="T561" i="2"/>
  <c r="R561" i="2"/>
  <c r="P561" i="2"/>
  <c r="BI559" i="2"/>
  <c r="BH559" i="2"/>
  <c r="BG559" i="2"/>
  <c r="BF559" i="2"/>
  <c r="T559" i="2"/>
  <c r="R559" i="2"/>
  <c r="P559" i="2"/>
  <c r="BI557" i="2"/>
  <c r="BH557" i="2"/>
  <c r="BG557" i="2"/>
  <c r="BF557" i="2"/>
  <c r="T557" i="2"/>
  <c r="R557" i="2"/>
  <c r="P557" i="2"/>
  <c r="BI555" i="2"/>
  <c r="BH555" i="2"/>
  <c r="BG555" i="2"/>
  <c r="BF555" i="2"/>
  <c r="T555" i="2"/>
  <c r="R555" i="2"/>
  <c r="P555" i="2"/>
  <c r="BI553" i="2"/>
  <c r="BH553" i="2"/>
  <c r="BG553" i="2"/>
  <c r="BF553" i="2"/>
  <c r="T553" i="2"/>
  <c r="R553" i="2"/>
  <c r="P553" i="2"/>
  <c r="BI551" i="2"/>
  <c r="BH551" i="2"/>
  <c r="BG551" i="2"/>
  <c r="BF551" i="2"/>
  <c r="T551" i="2"/>
  <c r="R551" i="2"/>
  <c r="P551" i="2"/>
  <c r="BI549" i="2"/>
  <c r="BH549" i="2"/>
  <c r="BG549" i="2"/>
  <c r="BF549" i="2"/>
  <c r="T549" i="2"/>
  <c r="R549" i="2"/>
  <c r="P549" i="2"/>
  <c r="BI545" i="2"/>
  <c r="BH545" i="2"/>
  <c r="BG545" i="2"/>
  <c r="BF545" i="2"/>
  <c r="T545" i="2"/>
  <c r="R545" i="2"/>
  <c r="P545" i="2"/>
  <c r="BI539" i="2"/>
  <c r="BH539" i="2"/>
  <c r="BG539" i="2"/>
  <c r="BF539" i="2"/>
  <c r="T539" i="2"/>
  <c r="R539" i="2"/>
  <c r="P539" i="2"/>
  <c r="BI536" i="2"/>
  <c r="BH536" i="2"/>
  <c r="BG536" i="2"/>
  <c r="BF536" i="2"/>
  <c r="T536" i="2"/>
  <c r="R536" i="2"/>
  <c r="P536" i="2"/>
  <c r="BI533" i="2"/>
  <c r="BH533" i="2"/>
  <c r="BG533" i="2"/>
  <c r="BF533" i="2"/>
  <c r="T533" i="2"/>
  <c r="R533" i="2"/>
  <c r="P533" i="2"/>
  <c r="BI530" i="2"/>
  <c r="BH530" i="2"/>
  <c r="BG530" i="2"/>
  <c r="BF530" i="2"/>
  <c r="T530" i="2"/>
  <c r="R530" i="2"/>
  <c r="P530" i="2"/>
  <c r="BI528" i="2"/>
  <c r="BH528" i="2"/>
  <c r="BG528" i="2"/>
  <c r="BF528" i="2"/>
  <c r="T528" i="2"/>
  <c r="R528" i="2"/>
  <c r="P528" i="2"/>
  <c r="BI524" i="2"/>
  <c r="BH524" i="2"/>
  <c r="BG524" i="2"/>
  <c r="BF524" i="2"/>
  <c r="T524" i="2"/>
  <c r="R524" i="2"/>
  <c r="P524" i="2"/>
  <c r="BI522" i="2"/>
  <c r="BH522" i="2"/>
  <c r="BG522" i="2"/>
  <c r="BF522" i="2"/>
  <c r="T522" i="2"/>
  <c r="R522" i="2"/>
  <c r="P522" i="2"/>
  <c r="BI520" i="2"/>
  <c r="BH520" i="2"/>
  <c r="BG520" i="2"/>
  <c r="BF520" i="2"/>
  <c r="T520" i="2"/>
  <c r="R520" i="2"/>
  <c r="P520" i="2"/>
  <c r="BI518" i="2"/>
  <c r="BH518" i="2"/>
  <c r="BG518" i="2"/>
  <c r="BF518" i="2"/>
  <c r="T518" i="2"/>
  <c r="R518" i="2"/>
  <c r="P518" i="2"/>
  <c r="BI516" i="2"/>
  <c r="BH516" i="2"/>
  <c r="BG516" i="2"/>
  <c r="BF516" i="2"/>
  <c r="T516" i="2"/>
  <c r="R516" i="2"/>
  <c r="P516" i="2"/>
  <c r="BI513" i="2"/>
  <c r="BH513" i="2"/>
  <c r="BG513" i="2"/>
  <c r="BF513" i="2"/>
  <c r="T513" i="2"/>
  <c r="R513" i="2"/>
  <c r="P513" i="2"/>
  <c r="BI511" i="2"/>
  <c r="BH511" i="2"/>
  <c r="BG511" i="2"/>
  <c r="BF511" i="2"/>
  <c r="T511" i="2"/>
  <c r="R511" i="2"/>
  <c r="P511" i="2"/>
  <c r="BI509" i="2"/>
  <c r="BH509" i="2"/>
  <c r="BG509" i="2"/>
  <c r="BF509" i="2"/>
  <c r="T509" i="2"/>
  <c r="R509" i="2"/>
  <c r="P509" i="2"/>
  <c r="BI507" i="2"/>
  <c r="BH507" i="2"/>
  <c r="BG507" i="2"/>
  <c r="BF507" i="2"/>
  <c r="T507" i="2"/>
  <c r="R507" i="2"/>
  <c r="P507" i="2"/>
  <c r="BI505" i="2"/>
  <c r="BH505" i="2"/>
  <c r="BG505" i="2"/>
  <c r="BF505" i="2"/>
  <c r="T505" i="2"/>
  <c r="R505" i="2"/>
  <c r="P505" i="2"/>
  <c r="BI503" i="2"/>
  <c r="BH503" i="2"/>
  <c r="BG503" i="2"/>
  <c r="BF503" i="2"/>
  <c r="T503" i="2"/>
  <c r="R503" i="2"/>
  <c r="P503" i="2"/>
  <c r="BI501" i="2"/>
  <c r="BH501" i="2"/>
  <c r="BG501" i="2"/>
  <c r="BF501" i="2"/>
  <c r="T501" i="2"/>
  <c r="R501" i="2"/>
  <c r="P501" i="2"/>
  <c r="BI499" i="2"/>
  <c r="BH499" i="2"/>
  <c r="BG499" i="2"/>
  <c r="BF499" i="2"/>
  <c r="T499" i="2"/>
  <c r="R499" i="2"/>
  <c r="P499" i="2"/>
  <c r="BI497" i="2"/>
  <c r="BH497" i="2"/>
  <c r="BG497" i="2"/>
  <c r="BF497" i="2"/>
  <c r="T497" i="2"/>
  <c r="R497" i="2"/>
  <c r="P497" i="2"/>
  <c r="BI495" i="2"/>
  <c r="BH495" i="2"/>
  <c r="BG495" i="2"/>
  <c r="BF495" i="2"/>
  <c r="T495" i="2"/>
  <c r="R495" i="2"/>
  <c r="P495" i="2"/>
  <c r="BI493" i="2"/>
  <c r="BH493" i="2"/>
  <c r="BG493" i="2"/>
  <c r="BF493" i="2"/>
  <c r="T493" i="2"/>
  <c r="R493" i="2"/>
  <c r="P493" i="2"/>
  <c r="BI491" i="2"/>
  <c r="BH491" i="2"/>
  <c r="BG491" i="2"/>
  <c r="BF491" i="2"/>
  <c r="T491" i="2"/>
  <c r="R491" i="2"/>
  <c r="P491" i="2"/>
  <c r="BI489" i="2"/>
  <c r="BH489" i="2"/>
  <c r="BG489" i="2"/>
  <c r="BF489" i="2"/>
  <c r="T489" i="2"/>
  <c r="R489" i="2"/>
  <c r="P489" i="2"/>
  <c r="BI487" i="2"/>
  <c r="BH487" i="2"/>
  <c r="BG487" i="2"/>
  <c r="BF487" i="2"/>
  <c r="T487" i="2"/>
  <c r="R487" i="2"/>
  <c r="P487" i="2"/>
  <c r="BI484" i="2"/>
  <c r="BH484" i="2"/>
  <c r="BG484" i="2"/>
  <c r="BF484" i="2"/>
  <c r="T484" i="2"/>
  <c r="R484" i="2"/>
  <c r="P484" i="2"/>
  <c r="BI481" i="2"/>
  <c r="BH481" i="2"/>
  <c r="BG481" i="2"/>
  <c r="BF481" i="2"/>
  <c r="T481" i="2"/>
  <c r="R481" i="2"/>
  <c r="P481" i="2"/>
  <c r="BI479" i="2"/>
  <c r="BH479" i="2"/>
  <c r="BG479" i="2"/>
  <c r="BF479" i="2"/>
  <c r="T479" i="2"/>
  <c r="R479" i="2"/>
  <c r="P479" i="2"/>
  <c r="BI477" i="2"/>
  <c r="BH477" i="2"/>
  <c r="BG477" i="2"/>
  <c r="BF477" i="2"/>
  <c r="T477" i="2"/>
  <c r="R477" i="2"/>
  <c r="P477" i="2"/>
  <c r="BI475" i="2"/>
  <c r="BH475" i="2"/>
  <c r="BG475" i="2"/>
  <c r="BF475" i="2"/>
  <c r="T475" i="2"/>
  <c r="R475" i="2"/>
  <c r="P475" i="2"/>
  <c r="BI473" i="2"/>
  <c r="BH473" i="2"/>
  <c r="BG473" i="2"/>
  <c r="BF473" i="2"/>
  <c r="T473" i="2"/>
  <c r="R473" i="2"/>
  <c r="P473" i="2"/>
  <c r="BI471" i="2"/>
  <c r="BH471" i="2"/>
  <c r="BG471" i="2"/>
  <c r="BF471" i="2"/>
  <c r="T471" i="2"/>
  <c r="R471" i="2"/>
  <c r="P471" i="2"/>
  <c r="BI467" i="2"/>
  <c r="BH467" i="2"/>
  <c r="BG467" i="2"/>
  <c r="BF467" i="2"/>
  <c r="T467" i="2"/>
  <c r="R467" i="2"/>
  <c r="P467" i="2"/>
  <c r="BI464" i="2"/>
  <c r="BH464" i="2"/>
  <c r="BG464" i="2"/>
  <c r="BF464" i="2"/>
  <c r="T464" i="2"/>
  <c r="R464" i="2"/>
  <c r="P464" i="2"/>
  <c r="BI461" i="2"/>
  <c r="BH461" i="2"/>
  <c r="BG461" i="2"/>
  <c r="BF461" i="2"/>
  <c r="T461" i="2"/>
  <c r="R461" i="2"/>
  <c r="P461" i="2"/>
  <c r="BI458" i="2"/>
  <c r="BH458" i="2"/>
  <c r="BG458" i="2"/>
  <c r="BF458" i="2"/>
  <c r="T458" i="2"/>
  <c r="R458" i="2"/>
  <c r="P458" i="2"/>
  <c r="BI455" i="2"/>
  <c r="BH455" i="2"/>
  <c r="BG455" i="2"/>
  <c r="BF455" i="2"/>
  <c r="T455" i="2"/>
  <c r="R455" i="2"/>
  <c r="P455" i="2"/>
  <c r="BI452" i="2"/>
  <c r="BH452" i="2"/>
  <c r="BG452" i="2"/>
  <c r="BF452" i="2"/>
  <c r="T452" i="2"/>
  <c r="R452" i="2"/>
  <c r="P452" i="2"/>
  <c r="BI449" i="2"/>
  <c r="BH449" i="2"/>
  <c r="BG449" i="2"/>
  <c r="BF449" i="2"/>
  <c r="T449" i="2"/>
  <c r="R449" i="2"/>
  <c r="P449" i="2"/>
  <c r="BI446" i="2"/>
  <c r="BH446" i="2"/>
  <c r="BG446" i="2"/>
  <c r="BF446" i="2"/>
  <c r="T446" i="2"/>
  <c r="R446" i="2"/>
  <c r="P446" i="2"/>
  <c r="BI444" i="2"/>
  <c r="BH444" i="2"/>
  <c r="BG444" i="2"/>
  <c r="BF444" i="2"/>
  <c r="T444" i="2"/>
  <c r="R444" i="2"/>
  <c r="P444" i="2"/>
  <c r="BI440" i="2"/>
  <c r="BH440" i="2"/>
  <c r="BG440" i="2"/>
  <c r="BF440" i="2"/>
  <c r="T440" i="2"/>
  <c r="R440" i="2"/>
  <c r="P440" i="2"/>
  <c r="BI438" i="2"/>
  <c r="BH438" i="2"/>
  <c r="BG438" i="2"/>
  <c r="BF438" i="2"/>
  <c r="T438" i="2"/>
  <c r="R438" i="2"/>
  <c r="P438" i="2"/>
  <c r="BI435" i="2"/>
  <c r="BH435" i="2"/>
  <c r="BG435" i="2"/>
  <c r="BF435" i="2"/>
  <c r="T435" i="2"/>
  <c r="R435" i="2"/>
  <c r="P435" i="2"/>
  <c r="BI432" i="2"/>
  <c r="BH432" i="2"/>
  <c r="BG432" i="2"/>
  <c r="BF432" i="2"/>
  <c r="T432" i="2"/>
  <c r="R432" i="2"/>
  <c r="P432" i="2"/>
  <c r="BI429" i="2"/>
  <c r="BH429" i="2"/>
  <c r="BG429" i="2"/>
  <c r="BF429" i="2"/>
  <c r="T429" i="2"/>
  <c r="R429" i="2"/>
  <c r="P429" i="2"/>
  <c r="BI426" i="2"/>
  <c r="BH426" i="2"/>
  <c r="BG426" i="2"/>
  <c r="BF426" i="2"/>
  <c r="T426" i="2"/>
  <c r="R426" i="2"/>
  <c r="P426" i="2"/>
  <c r="BI423" i="2"/>
  <c r="BH423" i="2"/>
  <c r="BG423" i="2"/>
  <c r="BF423" i="2"/>
  <c r="T423" i="2"/>
  <c r="R423" i="2"/>
  <c r="P423" i="2"/>
  <c r="BI421" i="2"/>
  <c r="BH421" i="2"/>
  <c r="BG421" i="2"/>
  <c r="BF421" i="2"/>
  <c r="T421" i="2"/>
  <c r="R421" i="2"/>
  <c r="P421" i="2"/>
  <c r="BI419" i="2"/>
  <c r="BH419" i="2"/>
  <c r="BG419" i="2"/>
  <c r="BF419" i="2"/>
  <c r="T419" i="2"/>
  <c r="R419" i="2"/>
  <c r="P419" i="2"/>
  <c r="BI417" i="2"/>
  <c r="BH417" i="2"/>
  <c r="BG417" i="2"/>
  <c r="BF417" i="2"/>
  <c r="T417" i="2"/>
  <c r="R417" i="2"/>
  <c r="P417" i="2"/>
  <c r="BI415" i="2"/>
  <c r="BH415" i="2"/>
  <c r="BG415" i="2"/>
  <c r="BF415" i="2"/>
  <c r="T415" i="2"/>
  <c r="R415" i="2"/>
  <c r="P415" i="2"/>
  <c r="BI413" i="2"/>
  <c r="BH413" i="2"/>
  <c r="BG413" i="2"/>
  <c r="BF413" i="2"/>
  <c r="T413" i="2"/>
  <c r="R413" i="2"/>
  <c r="P413" i="2"/>
  <c r="BI409" i="2"/>
  <c r="BH409" i="2"/>
  <c r="BG409" i="2"/>
  <c r="BF409" i="2"/>
  <c r="T409" i="2"/>
  <c r="R409" i="2"/>
  <c r="P409" i="2"/>
  <c r="BI404" i="2"/>
  <c r="BH404" i="2"/>
  <c r="BG404" i="2"/>
  <c r="BF404" i="2"/>
  <c r="T404" i="2"/>
  <c r="R404" i="2"/>
  <c r="P404" i="2"/>
  <c r="BI399" i="2"/>
  <c r="BH399" i="2"/>
  <c r="BG399" i="2"/>
  <c r="BF399" i="2"/>
  <c r="T399" i="2"/>
  <c r="T398" i="2"/>
  <c r="R399" i="2"/>
  <c r="R398" i="2"/>
  <c r="P399" i="2"/>
  <c r="P398" i="2"/>
  <c r="BI396" i="2"/>
  <c r="BH396" i="2"/>
  <c r="BG396" i="2"/>
  <c r="BF396" i="2"/>
  <c r="T396" i="2"/>
  <c r="R396" i="2"/>
  <c r="P396" i="2"/>
  <c r="BI391" i="2"/>
  <c r="BH391" i="2"/>
  <c r="BG391" i="2"/>
  <c r="BF391" i="2"/>
  <c r="T391" i="2"/>
  <c r="R391" i="2"/>
  <c r="P391" i="2"/>
  <c r="BI388" i="2"/>
  <c r="BH388" i="2"/>
  <c r="BG388" i="2"/>
  <c r="BF388" i="2"/>
  <c r="T388" i="2"/>
  <c r="R388" i="2"/>
  <c r="P388" i="2"/>
  <c r="BI385" i="2"/>
  <c r="BH385" i="2"/>
  <c r="BG385" i="2"/>
  <c r="BF385" i="2"/>
  <c r="T385" i="2"/>
  <c r="R385" i="2"/>
  <c r="P385" i="2"/>
  <c r="BI376" i="2"/>
  <c r="BH376" i="2"/>
  <c r="BG376" i="2"/>
  <c r="BF376" i="2"/>
  <c r="T376" i="2"/>
  <c r="R376" i="2"/>
  <c r="P376" i="2"/>
  <c r="BI357" i="2"/>
  <c r="BH357" i="2"/>
  <c r="BG357" i="2"/>
  <c r="BF357" i="2"/>
  <c r="T357" i="2"/>
  <c r="R357" i="2"/>
  <c r="P357" i="2"/>
  <c r="BI347" i="2"/>
  <c r="BH347" i="2"/>
  <c r="BG347" i="2"/>
  <c r="BF347" i="2"/>
  <c r="T347" i="2"/>
  <c r="R347" i="2"/>
  <c r="P347" i="2"/>
  <c r="BI342" i="2"/>
  <c r="BH342" i="2"/>
  <c r="BG342" i="2"/>
  <c r="BF342" i="2"/>
  <c r="T342" i="2"/>
  <c r="R342" i="2"/>
  <c r="P342" i="2"/>
  <c r="BI340" i="2"/>
  <c r="BH340" i="2"/>
  <c r="BG340" i="2"/>
  <c r="BF340" i="2"/>
  <c r="T340" i="2"/>
  <c r="R340" i="2"/>
  <c r="P340" i="2"/>
  <c r="BI338" i="2"/>
  <c r="BH338" i="2"/>
  <c r="BG338" i="2"/>
  <c r="BF338" i="2"/>
  <c r="T338" i="2"/>
  <c r="R338" i="2"/>
  <c r="P338" i="2"/>
  <c r="BI336" i="2"/>
  <c r="BH336" i="2"/>
  <c r="BG336" i="2"/>
  <c r="BF336" i="2"/>
  <c r="T336" i="2"/>
  <c r="R336" i="2"/>
  <c r="P336" i="2"/>
  <c r="BI334" i="2"/>
  <c r="BH334" i="2"/>
  <c r="BG334" i="2"/>
  <c r="BF334" i="2"/>
  <c r="T334" i="2"/>
  <c r="R334" i="2"/>
  <c r="P334" i="2"/>
  <c r="BI332" i="2"/>
  <c r="BH332" i="2"/>
  <c r="BG332" i="2"/>
  <c r="BF332" i="2"/>
  <c r="T332" i="2"/>
  <c r="R332" i="2"/>
  <c r="P332"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18" i="2"/>
  <c r="BH318" i="2"/>
  <c r="BG318" i="2"/>
  <c r="BF318" i="2"/>
  <c r="T318" i="2"/>
  <c r="R318" i="2"/>
  <c r="P318" i="2"/>
  <c r="BI312" i="2"/>
  <c r="BH312" i="2"/>
  <c r="BG312" i="2"/>
  <c r="BF312" i="2"/>
  <c r="T312" i="2"/>
  <c r="R312" i="2"/>
  <c r="P312" i="2"/>
  <c r="BI305" i="2"/>
  <c r="BH305" i="2"/>
  <c r="BG305" i="2"/>
  <c r="BF305" i="2"/>
  <c r="T305" i="2"/>
  <c r="R305" i="2"/>
  <c r="P305" i="2"/>
  <c r="BI303" i="2"/>
  <c r="BH303" i="2"/>
  <c r="BG303" i="2"/>
  <c r="BF303" i="2"/>
  <c r="T303" i="2"/>
  <c r="R303" i="2"/>
  <c r="P303" i="2"/>
  <c r="BI298" i="2"/>
  <c r="BH298" i="2"/>
  <c r="BG298" i="2"/>
  <c r="BF298" i="2"/>
  <c r="T298" i="2"/>
  <c r="R298" i="2"/>
  <c r="P298" i="2"/>
  <c r="BI296" i="2"/>
  <c r="BH296" i="2"/>
  <c r="BG296" i="2"/>
  <c r="BF296" i="2"/>
  <c r="T296" i="2"/>
  <c r="R296" i="2"/>
  <c r="P296" i="2"/>
  <c r="BI292" i="2"/>
  <c r="BH292" i="2"/>
  <c r="BG292" i="2"/>
  <c r="BF292" i="2"/>
  <c r="T292" i="2"/>
  <c r="R292" i="2"/>
  <c r="P292" i="2"/>
  <c r="BI286" i="2"/>
  <c r="BH286" i="2"/>
  <c r="BG286" i="2"/>
  <c r="BF286" i="2"/>
  <c r="T286" i="2"/>
  <c r="R286" i="2"/>
  <c r="P286" i="2"/>
  <c r="BI280" i="2"/>
  <c r="BH280" i="2"/>
  <c r="BG280" i="2"/>
  <c r="BF280" i="2"/>
  <c r="T280" i="2"/>
  <c r="R280" i="2"/>
  <c r="P280" i="2"/>
  <c r="BI273" i="2"/>
  <c r="BH273" i="2"/>
  <c r="BG273" i="2"/>
  <c r="BF273" i="2"/>
  <c r="T273" i="2"/>
  <c r="R273" i="2"/>
  <c r="P273" i="2"/>
  <c r="BI266" i="2"/>
  <c r="BH266" i="2"/>
  <c r="BG266" i="2"/>
  <c r="BF266" i="2"/>
  <c r="T266" i="2"/>
  <c r="R266" i="2"/>
  <c r="P266" i="2"/>
  <c r="BI260" i="2"/>
  <c r="BH260" i="2"/>
  <c r="BG260" i="2"/>
  <c r="BF260" i="2"/>
  <c r="T260" i="2"/>
  <c r="R260" i="2"/>
  <c r="P260" i="2"/>
  <c r="BI250" i="2"/>
  <c r="BH250" i="2"/>
  <c r="BG250" i="2"/>
  <c r="BF250" i="2"/>
  <c r="T250" i="2"/>
  <c r="R250" i="2"/>
  <c r="P250" i="2"/>
  <c r="BI247" i="2"/>
  <c r="BH247" i="2"/>
  <c r="BG247" i="2"/>
  <c r="BF247" i="2"/>
  <c r="T247" i="2"/>
  <c r="R247" i="2"/>
  <c r="P247" i="2"/>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27" i="2"/>
  <c r="BH227" i="2"/>
  <c r="BG227" i="2"/>
  <c r="BF227" i="2"/>
  <c r="T227" i="2"/>
  <c r="R227" i="2"/>
  <c r="P227" i="2"/>
  <c r="BI219" i="2"/>
  <c r="BH219" i="2"/>
  <c r="BG219" i="2"/>
  <c r="BF219" i="2"/>
  <c r="T219" i="2"/>
  <c r="R219" i="2"/>
  <c r="P219" i="2"/>
  <c r="BI200" i="2"/>
  <c r="BH200" i="2"/>
  <c r="BG200" i="2"/>
  <c r="BF200" i="2"/>
  <c r="T200" i="2"/>
  <c r="R200" i="2"/>
  <c r="P200" i="2"/>
  <c r="BI194" i="2"/>
  <c r="BH194" i="2"/>
  <c r="BG194" i="2"/>
  <c r="BF194" i="2"/>
  <c r="T194" i="2"/>
  <c r="R194" i="2"/>
  <c r="P194" i="2"/>
  <c r="BI189" i="2"/>
  <c r="BH189" i="2"/>
  <c r="BG189" i="2"/>
  <c r="BF189" i="2"/>
  <c r="T189" i="2"/>
  <c r="R189" i="2"/>
  <c r="P189" i="2"/>
  <c r="BI187" i="2"/>
  <c r="BH187" i="2"/>
  <c r="BG187" i="2"/>
  <c r="BF187" i="2"/>
  <c r="T187" i="2"/>
  <c r="R187" i="2"/>
  <c r="P187" i="2"/>
  <c r="BI180" i="2"/>
  <c r="BH180" i="2"/>
  <c r="BG180" i="2"/>
  <c r="BF180" i="2"/>
  <c r="T180" i="2"/>
  <c r="R180" i="2"/>
  <c r="P180" i="2"/>
  <c r="BI160" i="2"/>
  <c r="BH160" i="2"/>
  <c r="BG160" i="2"/>
  <c r="BF160" i="2"/>
  <c r="T160" i="2"/>
  <c r="R160" i="2"/>
  <c r="P160" i="2"/>
  <c r="BI156" i="2"/>
  <c r="BH156" i="2"/>
  <c r="BG156" i="2"/>
  <c r="BF156" i="2"/>
  <c r="T156" i="2"/>
  <c r="R156" i="2"/>
  <c r="P156" i="2"/>
  <c r="BI150" i="2"/>
  <c r="BH150" i="2"/>
  <c r="BG150" i="2"/>
  <c r="BF150" i="2"/>
  <c r="T150" i="2"/>
  <c r="R150" i="2"/>
  <c r="P150" i="2"/>
  <c r="BI141" i="2"/>
  <c r="BH141" i="2"/>
  <c r="BG141" i="2"/>
  <c r="BF141" i="2"/>
  <c r="T141" i="2"/>
  <c r="R141" i="2"/>
  <c r="P141" i="2"/>
  <c r="BI132" i="2"/>
  <c r="BH132" i="2"/>
  <c r="BG132" i="2"/>
  <c r="BF132" i="2"/>
  <c r="T132" i="2"/>
  <c r="R132" i="2"/>
  <c r="P132" i="2"/>
  <c r="BI122" i="2"/>
  <c r="BH122" i="2"/>
  <c r="BG122" i="2"/>
  <c r="BF122" i="2"/>
  <c r="T122" i="2"/>
  <c r="R122" i="2"/>
  <c r="P122" i="2"/>
  <c r="BI117" i="2"/>
  <c r="BH117" i="2"/>
  <c r="BG117" i="2"/>
  <c r="BF117" i="2"/>
  <c r="T117" i="2"/>
  <c r="R117" i="2"/>
  <c r="P117" i="2"/>
  <c r="BI111" i="2"/>
  <c r="BH111" i="2"/>
  <c r="BG111" i="2"/>
  <c r="BF111" i="2"/>
  <c r="T111" i="2"/>
  <c r="R111" i="2"/>
  <c r="P111" i="2"/>
  <c r="BI109" i="2"/>
  <c r="BH109" i="2"/>
  <c r="BG109" i="2"/>
  <c r="BF109" i="2"/>
  <c r="T109" i="2"/>
  <c r="R109" i="2"/>
  <c r="P109" i="2"/>
  <c r="J102" i="2"/>
  <c r="F102" i="2"/>
  <c r="F100" i="2"/>
  <c r="E98" i="2"/>
  <c r="J54" i="2"/>
  <c r="F54" i="2"/>
  <c r="F52" i="2"/>
  <c r="E50" i="2"/>
  <c r="J24" i="2"/>
  <c r="E24" i="2"/>
  <c r="J103" i="2" s="1"/>
  <c r="J23" i="2"/>
  <c r="J18" i="2"/>
  <c r="E18" i="2"/>
  <c r="F103" i="2" s="1"/>
  <c r="J17" i="2"/>
  <c r="J12" i="2"/>
  <c r="J100" i="2"/>
  <c r="E7" i="2"/>
  <c r="E96" i="2"/>
  <c r="L50" i="1"/>
  <c r="AM50" i="1"/>
  <c r="AM49" i="1"/>
  <c r="L49" i="1"/>
  <c r="AM47" i="1"/>
  <c r="L47" i="1"/>
  <c r="L45" i="1"/>
  <c r="L44" i="1"/>
  <c r="BK1047" i="2"/>
  <c r="BK1021" i="2"/>
  <c r="BK945" i="2"/>
  <c r="J936" i="2"/>
  <c r="J908" i="2"/>
  <c r="BK904" i="2"/>
  <c r="J900" i="2"/>
  <c r="BK846" i="2"/>
  <c r="J834" i="2"/>
  <c r="BK801" i="2"/>
  <c r="J738" i="2"/>
  <c r="BK702" i="2"/>
  <c r="BK675" i="2"/>
  <c r="J661" i="2"/>
  <c r="BK657" i="2"/>
  <c r="J623" i="2"/>
  <c r="J619" i="2"/>
  <c r="J593" i="2"/>
  <c r="J571" i="2"/>
  <c r="J569" i="2"/>
  <c r="J567" i="2"/>
  <c r="BK565" i="2"/>
  <c r="BK563" i="2"/>
  <c r="BK561" i="2"/>
  <c r="BK516" i="2"/>
  <c r="J513" i="2"/>
  <c r="BK481" i="2"/>
  <c r="J473" i="2"/>
  <c r="BK455" i="2"/>
  <c r="J449" i="2"/>
  <c r="BK446" i="2"/>
  <c r="J391" i="2"/>
  <c r="BK150" i="2"/>
  <c r="BK122" i="2"/>
  <c r="J1000" i="2"/>
  <c r="J998" i="2"/>
  <c r="BK994" i="2"/>
  <c r="BK975" i="2"/>
  <c r="BK973" i="2"/>
  <c r="J968" i="2"/>
  <c r="J921" i="2"/>
  <c r="BK818" i="2"/>
  <c r="BK790" i="2"/>
  <c r="BK763" i="2"/>
  <c r="BK696" i="2"/>
  <c r="J675" i="2"/>
  <c r="J631" i="2"/>
  <c r="BK617" i="2"/>
  <c r="BK603" i="2"/>
  <c r="J587" i="2"/>
  <c r="BK573" i="2"/>
  <c r="J563" i="2"/>
  <c r="BK557" i="2"/>
  <c r="J555" i="2"/>
  <c r="J518" i="2"/>
  <c r="J516" i="2"/>
  <c r="BK507" i="2"/>
  <c r="J503" i="2"/>
  <c r="J499" i="2"/>
  <c r="BK471" i="2"/>
  <c r="BK432" i="2"/>
  <c r="BK429" i="2"/>
  <c r="BK1016" i="2"/>
  <c r="BK1008" i="2"/>
  <c r="BK1002" i="2"/>
  <c r="BK1000" i="2"/>
  <c r="J990" i="2"/>
  <c r="J959" i="2"/>
  <c r="J949" i="2"/>
  <c r="J830" i="2"/>
  <c r="BK792" i="2"/>
  <c r="J772" i="2"/>
  <c r="BK770" i="2"/>
  <c r="BK761" i="2"/>
  <c r="BK738" i="2"/>
  <c r="J688" i="2"/>
  <c r="J655" i="2"/>
  <c r="BK651" i="2"/>
  <c r="BK609" i="2"/>
  <c r="BK597" i="2"/>
  <c r="J595" i="2"/>
  <c r="BK579" i="2"/>
  <c r="BK567" i="2"/>
  <c r="BK551" i="2"/>
  <c r="BK536" i="2"/>
  <c r="BK520" i="2"/>
  <c r="J491" i="2"/>
  <c r="J489" i="2"/>
  <c r="J481" i="2"/>
  <c r="BK479" i="2"/>
  <c r="J471" i="2"/>
  <c r="BK440" i="2"/>
  <c r="BK438" i="2"/>
  <c r="J426" i="2"/>
  <c r="J423" i="2"/>
  <c r="J409" i="2"/>
  <c r="J399" i="2"/>
  <c r="BK336" i="2"/>
  <c r="J332" i="2"/>
  <c r="J330" i="2"/>
  <c r="J292" i="2"/>
  <c r="BK156" i="2"/>
  <c r="J150" i="2"/>
  <c r="BK111" i="2"/>
  <c r="J1072" i="2"/>
  <c r="J1021" i="2"/>
  <c r="J1016" i="2"/>
  <c r="BK843" i="2"/>
  <c r="J840" i="2"/>
  <c r="J815" i="2"/>
  <c r="BK785" i="2"/>
  <c r="J758" i="2"/>
  <c r="BK736" i="2"/>
  <c r="BK720" i="2"/>
  <c r="BK716" i="2"/>
  <c r="J710" i="2"/>
  <c r="J671" i="2"/>
  <c r="BK669" i="2"/>
  <c r="BK663" i="2"/>
  <c r="J653" i="2"/>
  <c r="J651" i="2"/>
  <c r="BK629" i="2"/>
  <c r="BK623" i="2"/>
  <c r="J603" i="2"/>
  <c r="BK583" i="2"/>
  <c r="BK569" i="2"/>
  <c r="BK559" i="2"/>
  <c r="J536" i="2"/>
  <c r="BK524" i="2"/>
  <c r="BK511" i="2"/>
  <c r="BK509" i="2"/>
  <c r="BK497" i="2"/>
  <c r="BK475" i="2"/>
  <c r="BK449" i="2"/>
  <c r="J421" i="2"/>
  <c r="BK391" i="2"/>
  <c r="BK388" i="2"/>
  <c r="BK347" i="2"/>
  <c r="BK318" i="2"/>
  <c r="J312" i="2"/>
  <c r="J305" i="2"/>
  <c r="BK298" i="2"/>
  <c r="BK286" i="2"/>
  <c r="BK200" i="2"/>
  <c r="BK194" i="2"/>
  <c r="BK180" i="2"/>
  <c r="BK1152" i="2"/>
  <c r="BK1006" i="2"/>
  <c r="J996" i="2"/>
  <c r="BK983" i="2"/>
  <c r="BK981" i="2"/>
  <c r="J931" i="2"/>
  <c r="BK927" i="2"/>
  <c r="BK921" i="2"/>
  <c r="J912" i="2"/>
  <c r="J906" i="2"/>
  <c r="BK898" i="2"/>
  <c r="BK837" i="2"/>
  <c r="J818" i="2"/>
  <c r="BK811" i="2"/>
  <c r="BK805" i="2"/>
  <c r="J801" i="2"/>
  <c r="BK772" i="2"/>
  <c r="BK728" i="2"/>
  <c r="J696" i="2"/>
  <c r="BK694" i="2"/>
  <c r="J692" i="2"/>
  <c r="J690" i="2"/>
  <c r="J681" i="2"/>
  <c r="J679" i="2"/>
  <c r="BK673" i="2"/>
  <c r="J649" i="2"/>
  <c r="J639" i="2"/>
  <c r="J629" i="2"/>
  <c r="BK625" i="2"/>
  <c r="BK619" i="2"/>
  <c r="BK607" i="2"/>
  <c r="J551" i="2"/>
  <c r="J549" i="2"/>
  <c r="BK545" i="2"/>
  <c r="J539" i="2"/>
  <c r="J533" i="2"/>
  <c r="J511" i="2"/>
  <c r="J501" i="2"/>
  <c r="BK487" i="2"/>
  <c r="J479" i="2"/>
  <c r="J446" i="2"/>
  <c r="BK426" i="2"/>
  <c r="BK342" i="2"/>
  <c r="BK330" i="2"/>
  <c r="BK312" i="2"/>
  <c r="J303" i="2"/>
  <c r="J260" i="2"/>
  <c r="J250" i="2"/>
  <c r="J243" i="2"/>
  <c r="J238" i="2"/>
  <c r="J233" i="2"/>
  <c r="J160" i="2"/>
  <c r="J141" i="2"/>
  <c r="J122" i="2"/>
  <c r="BK109" i="2"/>
  <c r="J1047" i="2"/>
  <c r="J1014" i="2"/>
  <c r="J1006" i="2"/>
  <c r="J1002" i="2"/>
  <c r="J988" i="2"/>
  <c r="J979" i="2"/>
  <c r="J973" i="2"/>
  <c r="J927" i="2"/>
  <c r="J846" i="2"/>
  <c r="J843" i="2"/>
  <c r="BK824" i="2"/>
  <c r="J781" i="2"/>
  <c r="BK766" i="2"/>
  <c r="J725" i="2"/>
  <c r="J720" i="2"/>
  <c r="BK710" i="2"/>
  <c r="BK706" i="2"/>
  <c r="J698" i="2"/>
  <c r="BK692" i="2"/>
  <c r="BK671" i="2"/>
  <c r="J659" i="2"/>
  <c r="BK645" i="2"/>
  <c r="BK627" i="2"/>
  <c r="J621" i="2"/>
  <c r="BK611" i="2"/>
  <c r="J589" i="2"/>
  <c r="BK587" i="2"/>
  <c r="J581" i="2"/>
  <c r="J497" i="2"/>
  <c r="BK484" i="2"/>
  <c r="J477" i="2"/>
  <c r="BK417" i="2"/>
  <c r="BK357" i="2"/>
  <c r="J342" i="2"/>
  <c r="J328" i="2"/>
  <c r="BK296" i="2"/>
  <c r="J200" i="2"/>
  <c r="J156" i="2"/>
  <c r="BK132" i="2"/>
  <c r="BK902" i="2"/>
  <c r="J864" i="2"/>
  <c r="BK774" i="2"/>
  <c r="J749" i="2"/>
  <c r="BK681" i="2"/>
  <c r="J338" i="2"/>
  <c r="J318" i="2"/>
  <c r="J286" i="2"/>
  <c r="BK250" i="2"/>
  <c r="BK247" i="2"/>
  <c r="J227" i="2"/>
  <c r="J117" i="2"/>
  <c r="J1152" i="2"/>
  <c r="BK1147" i="2"/>
  <c r="BK1142" i="2"/>
  <c r="J1133" i="2"/>
  <c r="BK1012" i="2"/>
  <c r="BK1010" i="2"/>
  <c r="J994" i="2"/>
  <c r="BK990" i="2"/>
  <c r="BK949" i="2"/>
  <c r="BK940" i="2"/>
  <c r="BK906" i="2"/>
  <c r="BK855" i="2"/>
  <c r="BK781" i="2"/>
  <c r="BK777" i="2"/>
  <c r="BK758" i="2"/>
  <c r="J736" i="2"/>
  <c r="J694" i="2"/>
  <c r="J685" i="2"/>
  <c r="J657" i="2"/>
  <c r="J637" i="2"/>
  <c r="BK635" i="2"/>
  <c r="J633" i="2"/>
  <c r="BK631" i="2"/>
  <c r="BK599" i="2"/>
  <c r="J585" i="2"/>
  <c r="BK530" i="2"/>
  <c r="J528" i="2"/>
  <c r="J495" i="2"/>
  <c r="J493" i="2"/>
  <c r="BK491" i="2"/>
  <c r="BK489" i="2"/>
  <c r="BK467" i="2"/>
  <c r="BK464" i="2"/>
  <c r="BK458" i="2"/>
  <c r="J455" i="2"/>
  <c r="BK452" i="2"/>
  <c r="BK444" i="2"/>
  <c r="BK435" i="2"/>
  <c r="J429" i="2"/>
  <c r="J413" i="2"/>
  <c r="BK399" i="2"/>
  <c r="BK396" i="2"/>
  <c r="J357" i="2"/>
  <c r="J347" i="2"/>
  <c r="J340" i="2"/>
  <c r="J326" i="2"/>
  <c r="BK266" i="2"/>
  <c r="BK189" i="2"/>
  <c r="BK1140" i="2"/>
  <c r="BK1138" i="2"/>
  <c r="BK1133" i="2"/>
  <c r="J1098" i="2"/>
  <c r="BK1072" i="2"/>
  <c r="BK998" i="2"/>
  <c r="BK968" i="2"/>
  <c r="BK964" i="2"/>
  <c r="BK931" i="2"/>
  <c r="J890" i="2"/>
  <c r="J882" i="2"/>
  <c r="BK840" i="2"/>
  <c r="BK830" i="2"/>
  <c r="BK815" i="2"/>
  <c r="BK332" i="2"/>
  <c r="BK260" i="2"/>
  <c r="BK227" i="2"/>
  <c r="BK219" i="2"/>
  <c r="J180" i="2"/>
  <c r="BK160" i="2"/>
  <c r="J1155" i="2"/>
  <c r="BK1150" i="2"/>
  <c r="J1150" i="2"/>
  <c r="J1128" i="2"/>
  <c r="BK1098" i="2"/>
  <c r="BK1014" i="2"/>
  <c r="J1012" i="2"/>
  <c r="BK988" i="2"/>
  <c r="BK979" i="2"/>
  <c r="J953" i="2"/>
  <c r="J898" i="2"/>
  <c r="BK896" i="2"/>
  <c r="J894" i="2"/>
  <c r="BK890" i="2"/>
  <c r="BK873" i="2"/>
  <c r="BK864" i="2"/>
  <c r="J855" i="2"/>
  <c r="BK749" i="2"/>
  <c r="J745" i="2"/>
  <c r="BK733" i="2"/>
  <c r="J728" i="2"/>
  <c r="BK725" i="2"/>
  <c r="BK690" i="2"/>
  <c r="BK665" i="2"/>
  <c r="J663" i="2"/>
  <c r="BK649" i="2"/>
  <c r="J641" i="2"/>
  <c r="J625" i="2"/>
  <c r="J607" i="2"/>
  <c r="BK581" i="2"/>
  <c r="BK571" i="2"/>
  <c r="J509" i="2"/>
  <c r="J419" i="2"/>
  <c r="BK415" i="2"/>
  <c r="BK413" i="2"/>
  <c r="BK409" i="2"/>
  <c r="J404" i="2"/>
  <c r="J396" i="2"/>
  <c r="J385" i="2"/>
  <c r="J376" i="2"/>
  <c r="BK334" i="2"/>
  <c r="BK328" i="2"/>
  <c r="BK326" i="2"/>
  <c r="J273" i="2"/>
  <c r="BK187" i="2"/>
  <c r="J837" i="2"/>
  <c r="J821" i="2"/>
  <c r="J811" i="2"/>
  <c r="J766" i="2"/>
  <c r="J763" i="2"/>
  <c r="J761" i="2"/>
  <c r="J733" i="2"/>
  <c r="J700" i="2"/>
  <c r="BK685" i="2"/>
  <c r="BK679" i="2"/>
  <c r="J677" i="2"/>
  <c r="BK667" i="2"/>
  <c r="BK633" i="2"/>
  <c r="J627" i="2"/>
  <c r="BK615" i="2"/>
  <c r="BK613" i="2"/>
  <c r="J609" i="2"/>
  <c r="J591" i="2"/>
  <c r="J583" i="2"/>
  <c r="J505" i="2"/>
  <c r="BK473" i="2"/>
  <c r="J452" i="2"/>
  <c r="BK385" i="2"/>
  <c r="BK376" i="2"/>
  <c r="BK338" i="2"/>
  <c r="J334" i="2"/>
  <c r="J324" i="2"/>
  <c r="J296" i="2"/>
  <c r="BK273" i="2"/>
  <c r="J1147" i="2"/>
  <c r="J1138" i="2"/>
  <c r="BK1128" i="2"/>
  <c r="BK912" i="2"/>
  <c r="BK908" i="2"/>
  <c r="BK878" i="2"/>
  <c r="J828" i="2"/>
  <c r="J824" i="2"/>
  <c r="J768" i="2"/>
  <c r="BK745" i="2"/>
  <c r="BK704" i="2"/>
  <c r="BK698" i="2"/>
  <c r="J669" i="2"/>
  <c r="BK643" i="2"/>
  <c r="J635" i="2"/>
  <c r="BK621" i="2"/>
  <c r="BK605" i="2"/>
  <c r="J601" i="2"/>
  <c r="J599" i="2"/>
  <c r="BK589" i="2"/>
  <c r="BK585" i="2"/>
  <c r="J575" i="2"/>
  <c r="J561" i="2"/>
  <c r="J557" i="2"/>
  <c r="BK549" i="2"/>
  <c r="J524" i="2"/>
  <c r="BK522" i="2"/>
  <c r="BK505" i="2"/>
  <c r="BK495" i="2"/>
  <c r="BK493" i="2"/>
  <c r="BK477" i="2"/>
  <c r="J467" i="2"/>
  <c r="J464" i="2"/>
  <c r="BK461" i="2"/>
  <c r="J444" i="2"/>
  <c r="BK404" i="2"/>
  <c r="J298" i="2"/>
  <c r="BK292" i="2"/>
  <c r="J247" i="2"/>
  <c r="BK245" i="2"/>
  <c r="J189" i="2"/>
  <c r="BK141" i="2"/>
  <c r="J111" i="2"/>
  <c r="BK1155" i="2"/>
  <c r="J886" i="2"/>
  <c r="BK882" i="2"/>
  <c r="BK828" i="2"/>
  <c r="J792" i="2"/>
  <c r="J790" i="2"/>
  <c r="J785" i="2"/>
  <c r="J777" i="2"/>
  <c r="J770" i="2"/>
  <c r="BK677" i="2"/>
  <c r="J667" i="2"/>
  <c r="J665" i="2"/>
  <c r="BK647" i="2"/>
  <c r="J605" i="2"/>
  <c r="J597" i="2"/>
  <c r="BK575" i="2"/>
  <c r="J559" i="2"/>
  <c r="BK553" i="2"/>
  <c r="J530" i="2"/>
  <c r="J522" i="2"/>
  <c r="J520" i="2"/>
  <c r="BK518" i="2"/>
  <c r="J507" i="2"/>
  <c r="BK499" i="2"/>
  <c r="J484" i="2"/>
  <c r="J461" i="2"/>
  <c r="J440" i="2"/>
  <c r="J435" i="2"/>
  <c r="J388" i="2"/>
  <c r="J219" i="2"/>
  <c r="J132" i="2"/>
  <c r="J109" i="2"/>
  <c r="BK996" i="2"/>
  <c r="BK340" i="2"/>
  <c r="J336" i="2"/>
  <c r="BK324" i="2"/>
  <c r="BK305" i="2"/>
  <c r="BK303" i="2"/>
  <c r="J280" i="2"/>
  <c r="BK243" i="2"/>
  <c r="J194" i="2"/>
  <c r="BK117" i="2"/>
  <c r="BK959" i="2"/>
  <c r="BK953" i="2"/>
  <c r="J945" i="2"/>
  <c r="BK936" i="2"/>
  <c r="J904" i="2"/>
  <c r="J896" i="2"/>
  <c r="BK894" i="2"/>
  <c r="J873" i="2"/>
  <c r="BK834" i="2"/>
  <c r="BK821" i="2"/>
  <c r="J805" i="2"/>
  <c r="J774" i="2"/>
  <c r="J647" i="2"/>
  <c r="BK639" i="2"/>
  <c r="BK637" i="2"/>
  <c r="J617" i="2"/>
  <c r="J611" i="2"/>
  <c r="BK593" i="2"/>
  <c r="BK591" i="2"/>
  <c r="BK577" i="2"/>
  <c r="BK555" i="2"/>
  <c r="J553" i="2"/>
  <c r="J545" i="2"/>
  <c r="BK539" i="2"/>
  <c r="BK533" i="2"/>
  <c r="BK528" i="2"/>
  <c r="BK503" i="2"/>
  <c r="BK501" i="2"/>
  <c r="J458" i="2"/>
  <c r="J438" i="2"/>
  <c r="J432" i="2"/>
  <c r="BK423" i="2"/>
  <c r="BK421" i="2"/>
  <c r="BK419" i="2"/>
  <c r="J417" i="2"/>
  <c r="BK280" i="2"/>
  <c r="J266" i="2"/>
  <c r="J245" i="2"/>
  <c r="BK238" i="2"/>
  <c r="BK233" i="2"/>
  <c r="J187" i="2"/>
  <c r="J1142" i="2"/>
  <c r="J1140" i="2"/>
  <c r="J1010" i="2"/>
  <c r="J1008" i="2"/>
  <c r="J983" i="2"/>
  <c r="J981" i="2"/>
  <c r="J975" i="2"/>
  <c r="J964" i="2"/>
  <c r="J940" i="2"/>
  <c r="J902" i="2"/>
  <c r="BK900" i="2"/>
  <c r="BK886" i="2"/>
  <c r="J878" i="2"/>
  <c r="BK768" i="2"/>
  <c r="J716" i="2"/>
  <c r="J706" i="2"/>
  <c r="J704" i="2"/>
  <c r="J702" i="2"/>
  <c r="BK700" i="2"/>
  <c r="BK688" i="2"/>
  <c r="J673" i="2"/>
  <c r="BK661" i="2"/>
  <c r="BK659" i="2"/>
  <c r="BK655" i="2"/>
  <c r="BK653" i="2"/>
  <c r="J645" i="2"/>
  <c r="J643" i="2"/>
  <c r="BK641" i="2"/>
  <c r="J615" i="2"/>
  <c r="J613" i="2"/>
  <c r="BK601" i="2"/>
  <c r="BK595" i="2"/>
  <c r="J579" i="2"/>
  <c r="J577" i="2"/>
  <c r="J573" i="2"/>
  <c r="J565" i="2"/>
  <c r="BK513" i="2"/>
  <c r="J487" i="2"/>
  <c r="J475" i="2"/>
  <c r="J415" i="2"/>
  <c r="AS54" i="1"/>
  <c r="R412" i="2" l="1"/>
  <c r="R470" i="2"/>
  <c r="T527" i="2"/>
  <c r="P684" i="2"/>
  <c r="T748" i="2"/>
  <c r="T784" i="2"/>
  <c r="BK1020" i="2"/>
  <c r="J1020" i="2" s="1"/>
  <c r="J81" i="2" s="1"/>
  <c r="R1127" i="2"/>
  <c r="P967" i="2"/>
  <c r="P116" i="2"/>
  <c r="P249" i="2"/>
  <c r="T384" i="2"/>
  <c r="BK412" i="2"/>
  <c r="J412" i="2" s="1"/>
  <c r="J68" i="2" s="1"/>
  <c r="BK470" i="2"/>
  <c r="J470" i="2"/>
  <c r="J70" i="2" s="1"/>
  <c r="BK527" i="2"/>
  <c r="J527" i="2"/>
  <c r="J71" i="2" s="1"/>
  <c r="T684" i="2"/>
  <c r="R748" i="2"/>
  <c r="R784" i="2"/>
  <c r="BK1127" i="2"/>
  <c r="J1127" i="2" s="1"/>
  <c r="J82" i="2" s="1"/>
  <c r="R108" i="2"/>
  <c r="BK249" i="2"/>
  <c r="J249" i="2" s="1"/>
  <c r="J63" i="2" s="1"/>
  <c r="R384" i="2"/>
  <c r="BK548" i="2"/>
  <c r="J548" i="2"/>
  <c r="J72" i="2" s="1"/>
  <c r="T709" i="2"/>
  <c r="P784" i="2"/>
  <c r="P804" i="2"/>
  <c r="P911" i="2"/>
  <c r="T1020" i="2"/>
  <c r="P443" i="2"/>
  <c r="BK967" i="2"/>
  <c r="J967" i="2" s="1"/>
  <c r="J80" i="2" s="1"/>
  <c r="P1149" i="2"/>
  <c r="P1145" i="2"/>
  <c r="T548" i="2"/>
  <c r="R833" i="2"/>
  <c r="BK684" i="2"/>
  <c r="J684" i="2" s="1"/>
  <c r="J73" i="2" s="1"/>
  <c r="BK748" i="2"/>
  <c r="J748" i="2"/>
  <c r="J75" i="2" s="1"/>
  <c r="BK911" i="2"/>
  <c r="J911" i="2"/>
  <c r="J79" i="2" s="1"/>
  <c r="P1020" i="2"/>
  <c r="T1149" i="2"/>
  <c r="T1145" i="2" s="1"/>
  <c r="T108" i="2"/>
  <c r="T249" i="2"/>
  <c r="R403" i="2"/>
  <c r="R548" i="2"/>
  <c r="P709" i="2"/>
  <c r="BK784" i="2"/>
  <c r="J784" i="2"/>
  <c r="J76" i="2"/>
  <c r="T804" i="2"/>
  <c r="BK1149" i="2"/>
  <c r="J1149" i="2" s="1"/>
  <c r="J85" i="2" s="1"/>
  <c r="T412" i="2"/>
  <c r="R443" i="2"/>
  <c r="R967" i="2"/>
  <c r="R804" i="2"/>
  <c r="T833" i="2"/>
  <c r="P108" i="2"/>
  <c r="P107" i="2" s="1"/>
  <c r="T116" i="2"/>
  <c r="P384" i="2"/>
  <c r="P548" i="2"/>
  <c r="R709" i="2"/>
  <c r="P833" i="2"/>
  <c r="P1127" i="2"/>
  <c r="BK108" i="2"/>
  <c r="R116" i="2"/>
  <c r="BK384" i="2"/>
  <c r="J384" i="2"/>
  <c r="J64" i="2" s="1"/>
  <c r="P470" i="2"/>
  <c r="P527" i="2"/>
  <c r="BK709" i="2"/>
  <c r="J709" i="2"/>
  <c r="J74" i="2" s="1"/>
  <c r="BK833" i="2"/>
  <c r="J833" i="2" s="1"/>
  <c r="J78" i="2" s="1"/>
  <c r="R911" i="2"/>
  <c r="T967" i="2"/>
  <c r="T1127" i="2"/>
  <c r="BK116" i="2"/>
  <c r="J116" i="2" s="1"/>
  <c r="J62" i="2" s="1"/>
  <c r="R249" i="2"/>
  <c r="P403" i="2"/>
  <c r="P412" i="2"/>
  <c r="T470" i="2"/>
  <c r="R527" i="2"/>
  <c r="R684" i="2"/>
  <c r="P748" i="2"/>
  <c r="BK804" i="2"/>
  <c r="J804" i="2"/>
  <c r="J77" i="2" s="1"/>
  <c r="T911" i="2"/>
  <c r="BK403" i="2"/>
  <c r="J403" i="2" s="1"/>
  <c r="J67" i="2" s="1"/>
  <c r="T403" i="2"/>
  <c r="BK443" i="2"/>
  <c r="J443" i="2"/>
  <c r="J69" i="2"/>
  <c r="T443" i="2"/>
  <c r="T402" i="2" s="1"/>
  <c r="R1020" i="2"/>
  <c r="R1149" i="2"/>
  <c r="R1145" i="2"/>
  <c r="J52" i="2"/>
  <c r="BE109" i="2"/>
  <c r="BE376" i="2"/>
  <c r="BE426" i="2"/>
  <c r="BE458" i="2"/>
  <c r="BE464" i="2"/>
  <c r="BE522" i="2"/>
  <c r="BE587" i="2"/>
  <c r="BE607" i="2"/>
  <c r="BE625" i="2"/>
  <c r="BE631" i="2"/>
  <c r="BE665" i="2"/>
  <c r="BE758" i="2"/>
  <c r="BE801" i="2"/>
  <c r="BE837" i="2"/>
  <c r="BE904" i="2"/>
  <c r="BE949" i="2"/>
  <c r="BE968" i="2"/>
  <c r="BE1012" i="2"/>
  <c r="BE1098" i="2"/>
  <c r="BE1128" i="2"/>
  <c r="F55" i="2"/>
  <c r="BE141" i="2"/>
  <c r="BE180" i="2"/>
  <c r="BE200" i="2"/>
  <c r="BE446" i="2"/>
  <c r="BE467" i="2"/>
  <c r="BE481" i="2"/>
  <c r="BE497" i="2"/>
  <c r="BE507" i="2"/>
  <c r="BE579" i="2"/>
  <c r="BE581" i="2"/>
  <c r="BE597" i="2"/>
  <c r="BE641" i="2"/>
  <c r="BE655" i="2"/>
  <c r="BE671" i="2"/>
  <c r="BE766" i="2"/>
  <c r="BE777" i="2"/>
  <c r="BE815" i="2"/>
  <c r="BE898" i="2"/>
  <c r="BE900" i="2"/>
  <c r="BE912" i="2"/>
  <c r="BE927" i="2"/>
  <c r="BE979" i="2"/>
  <c r="BK1146" i="2"/>
  <c r="J1146" i="2"/>
  <c r="J84" i="2" s="1"/>
  <c r="BE160" i="2"/>
  <c r="BE260" i="2"/>
  <c r="BE330" i="2"/>
  <c r="BE1010" i="2"/>
  <c r="J55" i="2"/>
  <c r="BE117" i="2"/>
  <c r="BE413" i="2"/>
  <c r="BE444" i="2"/>
  <c r="BE471" i="2"/>
  <c r="BE489" i="2"/>
  <c r="BE528" i="2"/>
  <c r="BE533" i="2"/>
  <c r="BE565" i="2"/>
  <c r="BE577" i="2"/>
  <c r="BE637" i="2"/>
  <c r="BE679" i="2"/>
  <c r="BE692" i="2"/>
  <c r="BE725" i="2"/>
  <c r="BE761" i="2"/>
  <c r="BE805" i="2"/>
  <c r="BE821" i="2"/>
  <c r="BE846" i="2"/>
  <c r="BE326" i="2"/>
  <c r="BE340" i="2"/>
  <c r="BE342" i="2"/>
  <c r="BE347" i="2"/>
  <c r="BE501" i="2"/>
  <c r="BE536" i="2"/>
  <c r="BE595" i="2"/>
  <c r="BE609" i="2"/>
  <c r="BE623" i="2"/>
  <c r="BE663" i="2"/>
  <c r="BE677" i="2"/>
  <c r="BE749" i="2"/>
  <c r="BE772" i="2"/>
  <c r="BE785" i="2"/>
  <c r="BE890" i="2"/>
  <c r="BE132" i="2"/>
  <c r="BE156" i="2"/>
  <c r="BE194" i="2"/>
  <c r="BE298" i="2"/>
  <c r="BE303" i="2"/>
  <c r="BE391" i="2"/>
  <c r="BE417" i="2"/>
  <c r="BE432" i="2"/>
  <c r="BE440" i="2"/>
  <c r="BE545" i="2"/>
  <c r="BE559" i="2"/>
  <c r="BE573" i="2"/>
  <c r="BE585" i="2"/>
  <c r="BE599" i="2"/>
  <c r="BE603" i="2"/>
  <c r="BE645" i="2"/>
  <c r="BE659" i="2"/>
  <c r="BE669" i="2"/>
  <c r="BE681" i="2"/>
  <c r="BE696" i="2"/>
  <c r="BE702" i="2"/>
  <c r="BE1006" i="2"/>
  <c r="BE227" i="2"/>
  <c r="BE238" i="2"/>
  <c r="BE296" i="2"/>
  <c r="BE357" i="2"/>
  <c r="BE385" i="2"/>
  <c r="BE421" i="2"/>
  <c r="BE461" i="2"/>
  <c r="BE477" i="2"/>
  <c r="BE503" i="2"/>
  <c r="BE516" i="2"/>
  <c r="BE520" i="2"/>
  <c r="BE561" i="2"/>
  <c r="BE583" i="2"/>
  <c r="BE629" i="2"/>
  <c r="BE667" i="2"/>
  <c r="BE673" i="2"/>
  <c r="BE698" i="2"/>
  <c r="BE704" i="2"/>
  <c r="BE720" i="2"/>
  <c r="BE736" i="2"/>
  <c r="BE768" i="2"/>
  <c r="BE770" i="2"/>
  <c r="BE818" i="2"/>
  <c r="BE959" i="2"/>
  <c r="BE990" i="2"/>
  <c r="BE1000" i="2"/>
  <c r="BE1133" i="2"/>
  <c r="BE150" i="2"/>
  <c r="BE189" i="2"/>
  <c r="BE243" i="2"/>
  <c r="BE245" i="2"/>
  <c r="BE266" i="2"/>
  <c r="BE312" i="2"/>
  <c r="BE894" i="2"/>
  <c r="BE921" i="2"/>
  <c r="BE940" i="2"/>
  <c r="BE1002" i="2"/>
  <c r="BE1021" i="2"/>
  <c r="BE1142" i="2"/>
  <c r="BE250" i="2"/>
  <c r="BE286" i="2"/>
  <c r="BE318" i="2"/>
  <c r="BE388" i="2"/>
  <c r="BE415" i="2"/>
  <c r="BE479" i="2"/>
  <c r="BE509" i="2"/>
  <c r="BE553" i="2"/>
  <c r="BE601" i="2"/>
  <c r="BE605" i="2"/>
  <c r="BE621" i="2"/>
  <c r="BE651" i="2"/>
  <c r="BE688" i="2"/>
  <c r="BE700" i="2"/>
  <c r="BE830" i="2"/>
  <c r="BE882" i="2"/>
  <c r="BE936" i="2"/>
  <c r="BE973" i="2"/>
  <c r="BE1014" i="2"/>
  <c r="BE1138" i="2"/>
  <c r="BE1140" i="2"/>
  <c r="BE1147" i="2"/>
  <c r="BE292" i="2"/>
  <c r="BE305" i="2"/>
  <c r="BE324" i="2"/>
  <c r="BE661" i="2"/>
  <c r="BE716" i="2"/>
  <c r="BE824" i="2"/>
  <c r="BE873" i="2"/>
  <c r="BE886" i="2"/>
  <c r="BE1047" i="2"/>
  <c r="BE1072" i="2"/>
  <c r="BE219" i="2"/>
  <c r="BE336" i="2"/>
  <c r="BE409" i="2"/>
  <c r="BE473" i="2"/>
  <c r="BE511" i="2"/>
  <c r="BE524" i="2"/>
  <c r="BE567" i="2"/>
  <c r="BE575" i="2"/>
  <c r="BE591" i="2"/>
  <c r="BE617" i="2"/>
  <c r="BE649" i="2"/>
  <c r="BE694" i="2"/>
  <c r="BE733" i="2"/>
  <c r="BE738" i="2"/>
  <c r="BE763" i="2"/>
  <c r="BE790" i="2"/>
  <c r="BE908" i="2"/>
  <c r="BE981" i="2"/>
  <c r="BE280" i="2"/>
  <c r="BE332" i="2"/>
  <c r="BE338" i="2"/>
  <c r="BE419" i="2"/>
  <c r="BE484" i="2"/>
  <c r="BE571" i="2"/>
  <c r="BE615" i="2"/>
  <c r="BE653" i="2"/>
  <c r="BE706" i="2"/>
  <c r="BE781" i="2"/>
  <c r="BE828" i="2"/>
  <c r="BE843" i="2"/>
  <c r="BE878" i="2"/>
  <c r="BE1150" i="2"/>
  <c r="BE122" i="2"/>
  <c r="BE233" i="2"/>
  <c r="BE273" i="2"/>
  <c r="BE328" i="2"/>
  <c r="BE334" i="2"/>
  <c r="BE423" i="2"/>
  <c r="BE429" i="2"/>
  <c r="BE493" i="2"/>
  <c r="BE513" i="2"/>
  <c r="BE518" i="2"/>
  <c r="BE530" i="2"/>
  <c r="BE555" i="2"/>
  <c r="BE563" i="2"/>
  <c r="BE593" i="2"/>
  <c r="BE639" i="2"/>
  <c r="BE657" i="2"/>
  <c r="BE774" i="2"/>
  <c r="BE834" i="2"/>
  <c r="BE1008" i="2"/>
  <c r="BE187" i="2"/>
  <c r="BE247" i="2"/>
  <c r="BE452" i="2"/>
  <c r="BE539" i="2"/>
  <c r="BE569" i="2"/>
  <c r="BE611" i="2"/>
  <c r="BE619" i="2"/>
  <c r="BE627" i="2"/>
  <c r="BE647" i="2"/>
  <c r="BE675" i="2"/>
  <c r="BE710" i="2"/>
  <c r="BE902" i="2"/>
  <c r="BE964" i="2"/>
  <c r="BE975" i="2"/>
  <c r="BE996" i="2"/>
  <c r="BE1155" i="2"/>
  <c r="BE435" i="2"/>
  <c r="BE449" i="2"/>
  <c r="BE455" i="2"/>
  <c r="BE487" i="2"/>
  <c r="BE495" i="2"/>
  <c r="BE589" i="2"/>
  <c r="BE633" i="2"/>
  <c r="BE643" i="2"/>
  <c r="BE685" i="2"/>
  <c r="BE690" i="2"/>
  <c r="BE728" i="2"/>
  <c r="BE745" i="2"/>
  <c r="BE792" i="2"/>
  <c r="BE811" i="2"/>
  <c r="BE840" i="2"/>
  <c r="BE864" i="2"/>
  <c r="BE906" i="2"/>
  <c r="BE945" i="2"/>
  <c r="BE953" i="2"/>
  <c r="BE983" i="2"/>
  <c r="BE1152" i="2"/>
  <c r="BK398" i="2"/>
  <c r="J398" i="2"/>
  <c r="J65" i="2" s="1"/>
  <c r="BK1154" i="2"/>
  <c r="J1154" i="2" s="1"/>
  <c r="J86" i="2" s="1"/>
  <c r="E48" i="2"/>
  <c r="BE111" i="2"/>
  <c r="BE396" i="2"/>
  <c r="BE399" i="2"/>
  <c r="BE404" i="2"/>
  <c r="BE438" i="2"/>
  <c r="BE475" i="2"/>
  <c r="BE491" i="2"/>
  <c r="BE499" i="2"/>
  <c r="BE505" i="2"/>
  <c r="BE549" i="2"/>
  <c r="BE551" i="2"/>
  <c r="BE557" i="2"/>
  <c r="BE613" i="2"/>
  <c r="BE635" i="2"/>
  <c r="BE855" i="2"/>
  <c r="BE896" i="2"/>
  <c r="BE931" i="2"/>
  <c r="BE988" i="2"/>
  <c r="BE994" i="2"/>
  <c r="BE998" i="2"/>
  <c r="BE1016" i="2"/>
  <c r="J34" i="2"/>
  <c r="AW55" i="1" s="1"/>
  <c r="F37" i="2"/>
  <c r="BD55" i="1" s="1"/>
  <c r="BD54" i="1" s="1"/>
  <c r="W33" i="1" s="1"/>
  <c r="F35" i="2"/>
  <c r="BB55" i="1" s="1"/>
  <c r="BB54" i="1" s="1"/>
  <c r="W31" i="1" s="1"/>
  <c r="F36" i="2"/>
  <c r="BC55" i="1" s="1"/>
  <c r="BC54" i="1" s="1"/>
  <c r="W32" i="1" s="1"/>
  <c r="F34" i="2"/>
  <c r="BA55" i="1" s="1"/>
  <c r="BA54" i="1" s="1"/>
  <c r="AW54" i="1" s="1"/>
  <c r="AK30" i="1" s="1"/>
  <c r="R107" i="2" l="1"/>
  <c r="R402" i="2"/>
  <c r="T107" i="2"/>
  <c r="T106" i="2" s="1"/>
  <c r="P402" i="2"/>
  <c r="BK107" i="2"/>
  <c r="P106" i="2"/>
  <c r="AU55" i="1" s="1"/>
  <c r="AU54" i="1" s="1"/>
  <c r="BK1145" i="2"/>
  <c r="J1145" i="2"/>
  <c r="J83" i="2"/>
  <c r="J108" i="2"/>
  <c r="J61" i="2" s="1"/>
  <c r="BK402" i="2"/>
  <c r="J402" i="2"/>
  <c r="J66" i="2"/>
  <c r="AY54" i="1"/>
  <c r="W30" i="1"/>
  <c r="AX54" i="1"/>
  <c r="F33" i="2"/>
  <c r="AZ55" i="1" s="1"/>
  <c r="AZ54" i="1" s="1"/>
  <c r="AV54" i="1" s="1"/>
  <c r="AK29" i="1" s="1"/>
  <c r="J33" i="2"/>
  <c r="AV55" i="1" s="1"/>
  <c r="AT55" i="1" s="1"/>
  <c r="BK106" i="2" l="1"/>
  <c r="J106" i="2"/>
  <c r="J59" i="2"/>
  <c r="R106" i="2"/>
  <c r="J107" i="2"/>
  <c r="J60" i="2"/>
  <c r="W29" i="1"/>
  <c r="AT54" i="1"/>
  <c r="J30" i="2" l="1"/>
  <c r="AG55" i="1"/>
  <c r="AG54" i="1"/>
  <c r="AK26" i="1"/>
  <c r="AK35" i="1"/>
  <c r="AN55" i="1" l="1"/>
  <c r="AN54" i="1"/>
  <c r="J39" i="2"/>
</calcChain>
</file>

<file path=xl/sharedStrings.xml><?xml version="1.0" encoding="utf-8"?>
<sst xmlns="http://schemas.openxmlformats.org/spreadsheetml/2006/main" count="9539" uniqueCount="1656">
  <si>
    <t>Export Komplet</t>
  </si>
  <si>
    <t>VZ</t>
  </si>
  <si>
    <t>2.0</t>
  </si>
  <si>
    <t>ZAMOK</t>
  </si>
  <si>
    <t>False</t>
  </si>
  <si>
    <t>{9074bda7-0a76-438d-bc5a-5d74343d9f25}</t>
  </si>
  <si>
    <t>0,01</t>
  </si>
  <si>
    <t>21</t>
  </si>
  <si>
    <t>15</t>
  </si>
  <si>
    <t>REKAPITULACE STAVBY</t>
  </si>
  <si>
    <t>v ---  níže se nacházejí doplnkové a pomocné údaje k sestavám  --- v</t>
  </si>
  <si>
    <t>Návod na vyplnění</t>
  </si>
  <si>
    <t>0,001</t>
  </si>
  <si>
    <t>Kód:</t>
  </si>
  <si>
    <t>HEL005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</si>
  <si>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</si>
  <si>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</si>
  <si>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Aléská -  Bílina</t>
  </si>
  <si>
    <t>KSO:</t>
  </si>
  <si>
    <t/>
  </si>
  <si>
    <t>CC-CZ:</t>
  </si>
  <si>
    <t>Místo:</t>
  </si>
  <si>
    <t>Bílina</t>
  </si>
  <si>
    <t>Datum:</t>
  </si>
  <si>
    <t>1. 2. 2017</t>
  </si>
  <si>
    <t>Zadavatel:</t>
  </si>
  <si>
    <t>IČ:</t>
  </si>
  <si>
    <t>Město Bílina, Břežánská 50/4, 418 31 Bílina</t>
  </si>
  <si>
    <t>DIČ:</t>
  </si>
  <si>
    <t>Uchazeč:</t>
  </si>
  <si>
    <t>Vyplň údaj</t>
  </si>
  <si>
    <t>Projektant:</t>
  </si>
  <si>
    <t>Ing.arch.Jan Heller, Zelená 400/6, Hradec Králové</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</si>
  <si>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</si>
  <si>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</si>
  <si>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</si>
  <si>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</si>
  <si>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</si>
  <si>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</si>
  <si>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</si>
  <si>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</si>
  <si>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</si>
  <si>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</si>
  <si>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</si>
  <si>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</si>
  <si>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</si>
  <si>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</si>
  <si>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</si>
  <si>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</si>
  <si>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</si>
  <si>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</si>
  <si>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</si>
  <si>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</si>
  <si>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</si>
  <si>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</si>
  <si>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</si>
  <si>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</si>
  <si>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</si>
  <si>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</si>
  <si>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</si>
  <si>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</si>
  <si>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</si>
  <si>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</si>
  <si>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</si>
  <si>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</si>
  <si>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</si>
  <si>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</si>
  <si>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</si>
  <si>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</si>
  <si>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</si>
  <si>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</si>
  <si>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</si>
  <si>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</si>
  <si>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</si>
  <si>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</si>
  <si>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</si>
  <si>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</si>
  <si>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HEL005-01</t>
  </si>
  <si>
    <t>ZŠ Aléská - Odborné učebny a bezbariétové řešení škol</t>
  </si>
  <si>
    <t>STA</t>
  </si>
  <si>
    <t>1</t>
  </si>
  <si>
    <t>{0ad3741e-5ee6-4491-8520-aec29533427d}</t>
  </si>
  <si>
    <t>2</t>
  </si>
  <si>
    <t>KRYCÍ LIST SOUPISU PRACÍ</t>
  </si>
  <si>
    <t>Objekt:</t>
  </si>
  <si>
    <t>HEL005-01 - ZŠ Aléská - Odborné učebny a bezbariétové řešení škol</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</si>
  <si>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</si>
  <si>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</si>
  <si>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</si>
  <si>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</si>
  <si>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</si>
  <si>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</si>
  <si>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</si>
  <si>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</si>
  <si>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</si>
  <si>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</si>
  <si>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</si>
  <si>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</si>
  <si>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</si>
  <si>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</si>
  <si>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</si>
  <si>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735 - Ústřední vytápění - otopná tělesa</t>
  </si>
  <si>
    <t xml:space="preserve">    741 - Elektroinstalace - silnoproud</t>
  </si>
  <si>
    <t xml:space="preserve">    742 - Elektroinstalace - slaboproud</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</si>
  <si>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</si>
  <si>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</si>
  <si>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</si>
  <si>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</si>
  <si>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</si>
  <si>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</si>
  <si>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</si>
  <si>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</si>
  <si>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</si>
  <si>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</si>
  <si>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</si>
  <si>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</si>
  <si>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</si>
  <si>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</si>
  <si>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</si>
  <si>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</si>
  <si>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</si>
  <si>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</si>
  <si>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</si>
  <si>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</si>
  <si>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</si>
  <si>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</si>
  <si>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</si>
  <si>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</si>
  <si>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</si>
  <si>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</si>
  <si>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</si>
  <si>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</si>
  <si>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</si>
  <si>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</si>
  <si>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</si>
  <si>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</si>
  <si>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340235212</t>
  </si>
  <si>
    <t>Zazdívka otvorů v příčkách nebo stěnách plochy do 0,0225 m2 cihlami plnými tl přes 100 mm</t>
  </si>
  <si>
    <t>kus</t>
  </si>
  <si>
    <t>CS ÚRS 2020 01</t>
  </si>
  <si>
    <t>4</t>
  </si>
  <si>
    <t>-1295848600</t>
  </si>
  <si>
    <t>PP</t>
  </si>
  <si>
    <t>Zazdívka otvorů v příčkách nebo stěnách cihlami plnými pálenými plochy do 0,0225 m2, tloušťky přes 100 mm</t>
  </si>
  <si>
    <t>346272115</t>
  </si>
  <si>
    <t>Přizdívky izolační a ochranné z pórobetonových tvárnic o objemové hmotnosti 500 kg/m3, na tenké maltové lože tloušťky přizdívky 150 mm</t>
  </si>
  <si>
    <t>m2</t>
  </si>
  <si>
    <t>CS ÚRS 2017 01</t>
  </si>
  <si>
    <t>648069676</t>
  </si>
  <si>
    <t>VV</t>
  </si>
  <si>
    <t>"wc"</t>
  </si>
  <si>
    <t>0,41*3,2</t>
  </si>
  <si>
    <t>Součet</t>
  </si>
  <si>
    <t>6</t>
  </si>
  <si>
    <t>Úpravy povrchů, podlahy a osazování výplní</t>
  </si>
  <si>
    <t>611135101</t>
  </si>
  <si>
    <t>Hrubá výplň rýh ve stropech maltou jakékoli šířky rýhy</t>
  </si>
  <si>
    <t>891449586</t>
  </si>
  <si>
    <t>Hrubá výplň rýh maltou jakékoli šířky rýhy ve stropech</t>
  </si>
  <si>
    <t>PSC</t>
  </si>
  <si>
    <t xml:space="preserve">Poznámka k souboru cen:_x000D_
1. V cenách nejsou započteny náklady na omítku rýh, tyto se ocení příšlušnými cenami tohoto katalogu._x000D_
</t>
  </si>
  <si>
    <t>30,0*0,03</t>
  </si>
  <si>
    <t>611311131</t>
  </si>
  <si>
    <t>Potažení vnitřních rovných stropů vápenným štukem tloušťky do 3 mm</t>
  </si>
  <si>
    <t>-64033160</t>
  </si>
  <si>
    <t>Potažení vnitřních ploch štukem tloušťky do 3 mm vodorovných konstrukcí stropů rovných</t>
  </si>
  <si>
    <t>"třída"</t>
  </si>
  <si>
    <t>6,43*8,56</t>
  </si>
  <si>
    <t>-0,4*0,15</t>
  </si>
  <si>
    <t>-2,43*6,43</t>
  </si>
  <si>
    <t>2,06*1,71</t>
  </si>
  <si>
    <t>-1,71*0,35</t>
  </si>
  <si>
    <t>5</t>
  </si>
  <si>
    <t>611325421</t>
  </si>
  <si>
    <t>Oprava vnitřní vápenocementové štukové omítky stropů v rozsahu plochy do 10%</t>
  </si>
  <si>
    <t>1577472919</t>
  </si>
  <si>
    <t>Oprava vápenocementové omítky vnitřních ploch štukové dvouvrstvé, tloušťky do 20 mm a tloušťky štuku do 3 mm stropů, v rozsahu opravované plochy do 10%</t>
  </si>
  <si>
    <t xml:space="preserve">Poznámka k souboru cen:_x000D_
1. Pro ocenění opravy omítek plochy do 1 m2 se použijí ceny souboru cen 61. 32-52.. Vápenocementová omítka jednotlivých malých ploch._x000D_
</t>
  </si>
  <si>
    <t>612135101</t>
  </si>
  <si>
    <t>Hrubá výplň rýh ve stěnách maltou jakékoli šířky rýhy</t>
  </si>
  <si>
    <t>-2546317</t>
  </si>
  <si>
    <t>Hrubá výplň rýh maltou jakékoli šířky rýhy ve stěnách</t>
  </si>
  <si>
    <t>4,0*0,1</t>
  </si>
  <si>
    <t>1,0*0,15</t>
  </si>
  <si>
    <t>5,0*0,07</t>
  </si>
  <si>
    <t>20,0*0,03</t>
  </si>
  <si>
    <t>100,0*0,03</t>
  </si>
  <si>
    <t>7</t>
  </si>
  <si>
    <t>612143003</t>
  </si>
  <si>
    <t>Montáž omítkových plastových nebo pozinkovaných rohových profilů s tkaninou</t>
  </si>
  <si>
    <t>m</t>
  </si>
  <si>
    <t>-782209068</t>
  </si>
  <si>
    <t>3,0*5</t>
  </si>
  <si>
    <t>3,23</t>
  </si>
  <si>
    <t>4,1+1,61+5,54+2,58</t>
  </si>
  <si>
    <t>8</t>
  </si>
  <si>
    <t>M</t>
  </si>
  <si>
    <t>590514800</t>
  </si>
  <si>
    <t>lišta rohová Al 10/10 cm s tkaninou bal. 2,5 m</t>
  </si>
  <si>
    <t>1893819889</t>
  </si>
  <si>
    <t>32,06*1,02</t>
  </si>
  <si>
    <t>9</t>
  </si>
  <si>
    <t>612311131</t>
  </si>
  <si>
    <t>Potažení vnitřních stěn vápenným štukem tloušťky do 3 mm</t>
  </si>
  <si>
    <t>-367027542</t>
  </si>
  <si>
    <t>Potažení vnitřních ploch štukem tloušťky do 3 mm svislých konstrukcí stěn</t>
  </si>
  <si>
    <t>(6,43+8,56)*2*3,23</t>
  </si>
  <si>
    <t>(4,1+1,61)*0,33</t>
  </si>
  <si>
    <t>0,33*3,0*4</t>
  </si>
  <si>
    <t>(5,54+2,585)*0,42</t>
  </si>
  <si>
    <t>0,42*3,0*4</t>
  </si>
  <si>
    <t>-1,5*1,5</t>
  </si>
  <si>
    <t>-2,43*0,23*2</t>
  </si>
  <si>
    <t>-6,43*0,23</t>
  </si>
  <si>
    <t>-2,35*2,08*3</t>
  </si>
  <si>
    <t>-0,9*1,97</t>
  </si>
  <si>
    <t>Mezisoučet</t>
  </si>
  <si>
    <t>(2,06+1,71)*2*1,2</t>
  </si>
  <si>
    <t>-1,71*0,5</t>
  </si>
  <si>
    <t>-0,35*0,5*2</t>
  </si>
  <si>
    <t>10</t>
  </si>
  <si>
    <t>612321121</t>
  </si>
  <si>
    <t>Vápenocementová omítka hladká jednovrstvá vnitřních stěn nanášená ručně</t>
  </si>
  <si>
    <t>830696643</t>
  </si>
  <si>
    <t>Omítka vápenocementová vnitřních ploch nanášená ručně jednovrstvá, tloušťky do 10 mm hladká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</si>
  <si>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</si>
  <si>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0,35*1,2</t>
  </si>
  <si>
    <t>0,25*1,2</t>
  </si>
  <si>
    <t>11</t>
  </si>
  <si>
    <t>612325221</t>
  </si>
  <si>
    <t>Vápenocementová štuková omítka malých ploch do 0,09 m2 na stěnách</t>
  </si>
  <si>
    <t>1506073997</t>
  </si>
  <si>
    <t>Vápenocementová omítka jednotlivých malých ploch štuková na stěnách, plochy jednotlivě do 0,09 m2</t>
  </si>
  <si>
    <t>12</t>
  </si>
  <si>
    <t>612325222</t>
  </si>
  <si>
    <t>Vápenocementová štuková omítka malých ploch do 0,25 m2 na stěnách</t>
  </si>
  <si>
    <t>-663627129</t>
  </si>
  <si>
    <t>Vápenocementová omítka jednotlivých malých ploch štuková na stěnách, plochy jednotlivě přes 0,09 do 0,25 m2</t>
  </si>
  <si>
    <t>"uklid"</t>
  </si>
  <si>
    <t>13</t>
  </si>
  <si>
    <t>612325301</t>
  </si>
  <si>
    <t>Vápenocementová hladká omítka ostění nebo nadpraží</t>
  </si>
  <si>
    <t>-1870724073</t>
  </si>
  <si>
    <t>Vápenocementová omítka ostění nebo nadpraží hladká</t>
  </si>
  <si>
    <t xml:space="preserve">Poznámka k souboru cen:_x000D_
1. Ceny lze použít jen pro ocenění samostatně upravovaného ostění a nadpraží ( např. při dodatečné výměně oken nebo zárubní ) v šířce do 300 mm okolo upravovaného otvoru._x000D_
</t>
  </si>
  <si>
    <t>(0,9+2,0+2,0)*0,15</t>
  </si>
  <si>
    <t>(0,8+2,0+2,0)*0,15</t>
  </si>
  <si>
    <t>14</t>
  </si>
  <si>
    <t>612325422</t>
  </si>
  <si>
    <t>Oprava vnitřní vápenocementové štukové omítky stěn v rozsahu plochy do 30%</t>
  </si>
  <si>
    <t>-1330716326</t>
  </si>
  <si>
    <t>Oprava vápenocementové omítky vnitřních ploch štukové dvouvrstvé, tloušťky do 20 mm a tloušťky štuku do 3 mm stěn, v rozsahu opravované plochy přes 10 do 30%</t>
  </si>
  <si>
    <t>-0,35*1,2</t>
  </si>
  <si>
    <t>-0,25*1,2</t>
  </si>
  <si>
    <t>612331111</t>
  </si>
  <si>
    <t>Cementová omítka hrubá jednovrstvá zatřená vnitřních stěn nanášená ručně</t>
  </si>
  <si>
    <t>-1639640881</t>
  </si>
  <si>
    <t>Omítka cementová vnitřních ploch nanášená ručně jednovrstvá, tloušťky do 10 mm hrubá zatřená svislých konstrukcí stěn</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</si>
  <si>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</si>
  <si>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1,4*1,5</t>
  </si>
  <si>
    <t>(1,71+2,06+2,06+0,05+0,78)*2,0</t>
  </si>
  <si>
    <t>16</t>
  </si>
  <si>
    <t>619991001</t>
  </si>
  <si>
    <t>Zakrytí podlah fólií přilepenou lepící páskou</t>
  </si>
  <si>
    <t>-1672880</t>
  </si>
  <si>
    <t>Zakrytí vnitřních ploch před znečištěním včetně pozdějšího odkrytí podlah fólií přilepenou lepící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</si>
  <si>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</si>
  <si>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"chodba"</t>
  </si>
  <si>
    <t>150,0</t>
  </si>
  <si>
    <t>17</t>
  </si>
  <si>
    <t>619991011</t>
  </si>
  <si>
    <t>Obalení konstrukcí a prvků fólií přilepenou lepící páskou</t>
  </si>
  <si>
    <t>1342215188</t>
  </si>
  <si>
    <t>Zakrytí vnitřních ploch před znečištěním včetně pozdějšího odkrytí konstrukcí a prvků obalením fólií a přelepením páskou</t>
  </si>
  <si>
    <t>0,8*2,0*2</t>
  </si>
  <si>
    <t>18</t>
  </si>
  <si>
    <t>619995001</t>
  </si>
  <si>
    <t>Začištění omítek kolem oken, dveří, podlah nebo obkladů</t>
  </si>
  <si>
    <t>1452581256</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</si>
  <si>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</si>
  <si>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</si>
  <si>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0,9+2,0+0,9</t>
  </si>
  <si>
    <t>19</t>
  </si>
  <si>
    <t>642944122</t>
  </si>
  <si>
    <t>Osazení ocelových dveřních zárubní lisovaných dvoudílných dodatečně, plochy do 2,5 m2</t>
  </si>
  <si>
    <t>-203699726</t>
  </si>
  <si>
    <t>20</t>
  </si>
  <si>
    <t>553315411</t>
  </si>
  <si>
    <t xml:space="preserve">zárubeň ocelová pro dodatečnou montáž dvoudílná 800 x 1970 x150 mm, zinkování </t>
  </si>
  <si>
    <t>-2094404072</t>
  </si>
  <si>
    <t>553315421</t>
  </si>
  <si>
    <t xml:space="preserve">zárubeň ocelová pro dodatečnou montáž dvoudílná 900 x 1970 x150 mm, zinkování </t>
  </si>
  <si>
    <t>1347198593</t>
  </si>
  <si>
    <t>Ostatní konstrukce a práce-bourání</t>
  </si>
  <si>
    <t>22</t>
  </si>
  <si>
    <t>949101111</t>
  </si>
  <si>
    <t>Lešení pomocné pro objekty pozemních staveb s lešeňovou podlahou v do 1,9 m zatížení do 150 kg/m2</t>
  </si>
  <si>
    <t>-1008349304</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</si>
  <si>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</si>
  <si>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</si>
  <si>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2,06*1,23</t>
  </si>
  <si>
    <t>23</t>
  </si>
  <si>
    <t>952901111</t>
  </si>
  <si>
    <t>Vyčištění budov bytové a občanské výstavby při výšce podlaží do 4 m</t>
  </si>
  <si>
    <t>1747184722</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</si>
  <si>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</si>
  <si>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</si>
  <si>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3,96*3,06</t>
  </si>
  <si>
    <t>8,94*6,85</t>
  </si>
  <si>
    <t>24</t>
  </si>
  <si>
    <t>952902021</t>
  </si>
  <si>
    <t>Čištění budov zametení hladkých podlah</t>
  </si>
  <si>
    <t>799144964</t>
  </si>
  <si>
    <t>Čištění budov při provádění oprav a udržovacích prací podlah hladkých zametením</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</si>
  <si>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</si>
  <si>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"úklid při stavbě"</t>
  </si>
  <si>
    <t>150,0*5</t>
  </si>
  <si>
    <t>25</t>
  </si>
  <si>
    <t>952902031</t>
  </si>
  <si>
    <t>Čištění budov omytí hladkých podlah</t>
  </si>
  <si>
    <t>319182123</t>
  </si>
  <si>
    <t>Čištění budov při provádění oprav a udržovacích prací podlah hladkých omytím</t>
  </si>
  <si>
    <t>26</t>
  </si>
  <si>
    <t>952902221</t>
  </si>
  <si>
    <t>Čištění budov zametení schodišť</t>
  </si>
  <si>
    <t>-2138383725</t>
  </si>
  <si>
    <t>Čištění budov při provádění oprav a udržovacích prací schodišť zametením</t>
  </si>
  <si>
    <t>125,0*5</t>
  </si>
  <si>
    <t>27</t>
  </si>
  <si>
    <t>952902231</t>
  </si>
  <si>
    <t>Čištění budov omytí schodišť</t>
  </si>
  <si>
    <t>-243204628</t>
  </si>
  <si>
    <t>Čištění budov při provádění oprav a udržovacích prací schodišť omytím</t>
  </si>
  <si>
    <t>125,0</t>
  </si>
  <si>
    <t>28</t>
  </si>
  <si>
    <t>953953111</t>
  </si>
  <si>
    <t>Ochrana hladkých stěn fólií, prkny nebo deskami z dřevotřísky</t>
  </si>
  <si>
    <t>-453527771</t>
  </si>
  <si>
    <t>(3,06+0,95+0,95+2,26+0,6)*2,0</t>
  </si>
  <si>
    <t>29</t>
  </si>
  <si>
    <t>953953121</t>
  </si>
  <si>
    <t>Demontáž ochrany hladkých stěn z fólie, prken nebo desek z dřevotřísky</t>
  </si>
  <si>
    <t>-1652608451</t>
  </si>
  <si>
    <t>30</t>
  </si>
  <si>
    <t>953953611</t>
  </si>
  <si>
    <t>Ochrana podlah z prken, fólie a desek z dřevotřísky</t>
  </si>
  <si>
    <t>1577126798</t>
  </si>
  <si>
    <t>1,75*3,06</t>
  </si>
  <si>
    <t>-0,27*0,155</t>
  </si>
  <si>
    <t>31</t>
  </si>
  <si>
    <t>953953621</t>
  </si>
  <si>
    <t>Demontáž ochrany podlah z prken, fólie a desek z dřevotřísky</t>
  </si>
  <si>
    <t>-1280197792</t>
  </si>
  <si>
    <t>32</t>
  </si>
  <si>
    <t>965081213</t>
  </si>
  <si>
    <t>Bourání podlah z dlaždic keramických nebo xylolitových tl do 10 mm plochy přes 1 m2</t>
  </si>
  <si>
    <t>-2037311896</t>
  </si>
  <si>
    <t>Bourání podlah z dlaždic bez podkladního lože nebo mazaniny, s jakoukoliv výplní spár keramických nebo xylolitových tl. do 10 mm, plochy přes 1 m2</t>
  </si>
  <si>
    <t xml:space="preserve">Poznámka k souboru cen:_x000D_
1. Odsekání soklíků se oceňuje cenami souboru cen 965 08._x000D_
</t>
  </si>
  <si>
    <t>0,6*0,15</t>
  </si>
  <si>
    <t>-0,35*0,25</t>
  </si>
  <si>
    <t>33</t>
  </si>
  <si>
    <t>967031734</t>
  </si>
  <si>
    <t>Přisekání plošné zdiva z cihel pálených na MV nebo MVC tl do 300 mm</t>
  </si>
  <si>
    <t>1995492796</t>
  </si>
  <si>
    <t>Přisekání (špicování) plošné nebo rovných ostění zdiva z cihel pálených plošné, na maltu vápennou nebo vápenocementovou, tl. na maltu vápennou nebo vápenocementovou, tl. do 300 mm</t>
  </si>
  <si>
    <t>0,35*3,2</t>
  </si>
  <si>
    <t>34</t>
  </si>
  <si>
    <t>968072455</t>
  </si>
  <si>
    <t>Vybourání kovových dveřních zárubní pl do 2 m2</t>
  </si>
  <si>
    <t>-1656611342</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</si>
  <si>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</si>
  <si>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</si>
  <si>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0,9*2,0</t>
  </si>
  <si>
    <t>0,6*2,0</t>
  </si>
  <si>
    <t>35</t>
  </si>
  <si>
    <t>971033131</t>
  </si>
  <si>
    <t>Vybourání otvorů ve zdivu cihelném D do 60 mm na MVC nebo MV tl do 150 mm</t>
  </si>
  <si>
    <t>-649572378</t>
  </si>
  <si>
    <t>Vybourání otvorů ve zdivu základovém nebo nadzákladovém z cihel, tvárnic, příčkovek z cihel pálených na maltu vápennou nebo vápenocementovou průměru profilu do 60 mm, tl. do 150 mm</t>
  </si>
  <si>
    <t>36</t>
  </si>
  <si>
    <t>971033231</t>
  </si>
  <si>
    <t>Vybourání otvorů ve zdivu cihelném pl do 0,0225 m2 na MVC nebo MV tl do 150 mm</t>
  </si>
  <si>
    <t>1383773046</t>
  </si>
  <si>
    <t>Vybourání otvorů ve zdivu základovém nebo nadzákladovém z cihel, tvárnic, příčkovek z cihel pálených na maltu vápennou nebo vápenocementovou plochy do 0,0225 m2, tl. do 150 mm</t>
  </si>
  <si>
    <t>37</t>
  </si>
  <si>
    <t>973031616</t>
  </si>
  <si>
    <t>Vysekání kapes ve zdivu cihelném na MV nebo MVC pro špalíky do 100x100x50 mm</t>
  </si>
  <si>
    <t>611541903</t>
  </si>
  <si>
    <t>Vysekání výklenků nebo kapes ve zdivu z cihel na maltu vápennou nebo vápenocementovou kapes pro špalíky a krabice, velikosti do 100x100x50 mm</t>
  </si>
  <si>
    <t>38</t>
  </si>
  <si>
    <t>974031121</t>
  </si>
  <si>
    <t>Vysekání rýh ve zdivu cihelném hl do 30 mm š do 30 mm</t>
  </si>
  <si>
    <t>-1770937095</t>
  </si>
  <si>
    <t>Vysekání rýh ve zdivu cihelném na maltu vápennou nebo vápenocementovou do hl. 30 mm a šířky do 30 mm</t>
  </si>
  <si>
    <t>39</t>
  </si>
  <si>
    <t>974031142</t>
  </si>
  <si>
    <t>Vysekání rýh ve zdivu cihelném hl do 70 mm š do 70 mm</t>
  </si>
  <si>
    <t>-118133516</t>
  </si>
  <si>
    <t>Vysekání rýh ve zdivu cihelném na maltu vápennou nebo vápenocementovou do hl. 70 mm a šířky do 70 mm</t>
  </si>
  <si>
    <t>40</t>
  </si>
  <si>
    <t>974031153</t>
  </si>
  <si>
    <t>Vysekání rýh ve zdivu cihelném hl do 100 mm š do 100 mm</t>
  </si>
  <si>
    <t>1871995735</t>
  </si>
  <si>
    <t>Vysekání rýh ve zdivu cihelném na maltu vápennou nebo vápenocementovou do hl. 100 mm a šířky do 100 mm</t>
  </si>
  <si>
    <t>41</t>
  </si>
  <si>
    <t>974031164</t>
  </si>
  <si>
    <t>Vysekání rýh ve zdivu cihelném hl do 150 mm š do 150 mm</t>
  </si>
  <si>
    <t>-435424851</t>
  </si>
  <si>
    <t>Vysekání rýh ve zdivu cihelném na maltu vápennou nebo vápenocementovou do hl. 150 mm a šířky do 150 mm</t>
  </si>
  <si>
    <t>42</t>
  </si>
  <si>
    <t>974082112</t>
  </si>
  <si>
    <t>Vysekání rýh pro vodiče v omítce MV nebo MVC stěn š do 30 mm</t>
  </si>
  <si>
    <t>741728497</t>
  </si>
  <si>
    <t>Vysekání rýh pro vodiče v omítce vápenné nebo vápenocementové stěn, šířky do 30 mm</t>
  </si>
  <si>
    <t>43</t>
  </si>
  <si>
    <t>974082172</t>
  </si>
  <si>
    <t>Vysekání rýh pro vodiče v omítce MV nebo MVC stropů š do 30 mm</t>
  </si>
  <si>
    <t>1504968425</t>
  </si>
  <si>
    <t>Vysekání rýh pro vodiče v omítce vápenné nebo vápenocementové stropů nebo kleneb, šířky do 30 mm</t>
  </si>
  <si>
    <t>44</t>
  </si>
  <si>
    <t>977211121</t>
  </si>
  <si>
    <t>Řezání stěnovou pilou kcí z cihel nebo tvárnic hl do 200 mm</t>
  </si>
  <si>
    <t>321870083</t>
  </si>
  <si>
    <t>Řezání konstrukcí stěnovou pilou z cihel nebo tvárnic hloubka řezu do 200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</si>
  <si>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</si>
  <si>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2,0*2</t>
  </si>
  <si>
    <t>45</t>
  </si>
  <si>
    <t>978011121</t>
  </si>
  <si>
    <t>Otlučení (osekání) vnitřní vápenné nebo vápenocementové omítky stropů v rozsahu do 10 %</t>
  </si>
  <si>
    <t>-138502191</t>
  </si>
  <si>
    <t>Otlučení vápenných nebo vápenocementových omítek vnitřních ploch stropů, v rozsahu přes 5 do 10 %</t>
  </si>
  <si>
    <t xml:space="preserve">Poznámka k souboru cen:_x000D_
1. Položky lze použít i pro ocenění otlučení sádrových, hliněných apod. vnitřních omítek._x000D_
</t>
  </si>
  <si>
    <t>46</t>
  </si>
  <si>
    <t>978013141</t>
  </si>
  <si>
    <t>Otlučení (osekání) vnitřní vápenné nebo vápenocementové omítky stěn v rozsahu do 30 %</t>
  </si>
  <si>
    <t>-1430467397</t>
  </si>
  <si>
    <t>Otlučení vápenných nebo vápenocementových omítek vnitřních ploch stěn s vyškrabáním spar, s očištěním zdiva, v rozsahu přes 10 do 30 %</t>
  </si>
  <si>
    <t>47</t>
  </si>
  <si>
    <t>978059541</t>
  </si>
  <si>
    <t>Odsekání a odebrání obkladů stěn z vnitřních obkládaček plochy přes 1 m2</t>
  </si>
  <si>
    <t>-1199342662</t>
  </si>
  <si>
    <t>Odsekání obkladů stěn včetně otlučení podkladní omítky až na zdivo z obkládaček vnitřních, z jakýchkoliv materiálů, plochy přes 1 m2</t>
  </si>
  <si>
    <t>1,5*1,5</t>
  </si>
  <si>
    <t>(2,06+1,46+0,35+0,25+1,71+1,11)*2,0</t>
  </si>
  <si>
    <t>997</t>
  </si>
  <si>
    <t>Přesun sutě</t>
  </si>
  <si>
    <t>48</t>
  </si>
  <si>
    <t>997013113</t>
  </si>
  <si>
    <t>Vnitrostaveništní doprava suti a vybouraných hmot pro budovy v do 12 m s použitím mechanizace</t>
  </si>
  <si>
    <t>t</t>
  </si>
  <si>
    <t>-1060374803</t>
  </si>
  <si>
    <t>Vnitrostaveništní doprava suti a vybouraných hmot vodorovně do 50 m svisle s použitím mechanizace pro budovy a haly výšky přes 9 do 12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</si>
  <si>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</si>
  <si>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49</t>
  </si>
  <si>
    <t>997013501</t>
  </si>
  <si>
    <t>Odvoz suti a vybouraných hmot na skládku nebo meziskládku do 1 km se složením</t>
  </si>
  <si>
    <t>89426348</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</si>
  <si>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</si>
  <si>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</si>
  <si>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50</t>
  </si>
  <si>
    <t>997013509</t>
  </si>
  <si>
    <t>Příplatek k odvozu suti a vybouraných hmot na skládku ZKD 1 km přes 1 km</t>
  </si>
  <si>
    <t>-1048104424</t>
  </si>
  <si>
    <t>Odvoz suti a vybouraných hmot na skládku nebo meziskládku se složením, na vzdálenost Příplatek k ceně za každý další i započatý 1 km přes 1 km</t>
  </si>
  <si>
    <t>5,484*19</t>
  </si>
  <si>
    <t>51</t>
  </si>
  <si>
    <t>997013831</t>
  </si>
  <si>
    <t>Poplatek za uložení stavebního odpadu na skládce (skládkovné) směsného</t>
  </si>
  <si>
    <t>-683789574</t>
  </si>
  <si>
    <t>998</t>
  </si>
  <si>
    <t>Přesun hmot</t>
  </si>
  <si>
    <t>52</t>
  </si>
  <si>
    <t>998011002</t>
  </si>
  <si>
    <t>Přesun hmot pro budovy zděné v do 12 m</t>
  </si>
  <si>
    <t>-1462721871</t>
  </si>
  <si>
    <t>Přesun hmot pro budovy občanské výstavby, bydlení, výrobu a služby s nosnou svislou konstrukcí zděnou z cihel, tvárnic nebo kamene vodorovná dopravní vzdálenost do 100 m pro budovy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</si>
  <si>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</si>
  <si>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</si>
  <si>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</si>
  <si>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</si>
  <si>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</si>
  <si>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53</t>
  </si>
  <si>
    <t>711493112</t>
  </si>
  <si>
    <t>Izolace proti podpovrchové a tlakové vodě vodorovná těsnicí stěrkou jednosložkovou na bázi cementu</t>
  </si>
  <si>
    <t>-828352980</t>
  </si>
  <si>
    <t>Izolace proti podpovrchové a tlakové vodě - ostatní na ploše vodorovné V jednosložkovou na bázi cementu</t>
  </si>
  <si>
    <t>0,8*0,15</t>
  </si>
  <si>
    <t>54</t>
  </si>
  <si>
    <t>998711102</t>
  </si>
  <si>
    <t>Přesun hmot tonážní pro izolace proti vodě, vlhkosti a plynům v objektech výšky do 12 m</t>
  </si>
  <si>
    <t>1641336020</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</si>
  <si>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</si>
  <si>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</si>
  <si>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721</t>
  </si>
  <si>
    <t>Zdravotechnika - vnitřní kanalizace</t>
  </si>
  <si>
    <t>55</t>
  </si>
  <si>
    <t>721140802</t>
  </si>
  <si>
    <t>Demontáž potrubí litinové do DN 100</t>
  </si>
  <si>
    <t>1563969744</t>
  </si>
  <si>
    <t>Demontáž potrubí z litinových trub odpadních nebo dešťových do DN 100</t>
  </si>
  <si>
    <t>56</t>
  </si>
  <si>
    <t>721140806</t>
  </si>
  <si>
    <t>Demontáž potrubí litinové do DN 200</t>
  </si>
  <si>
    <t>-2023807607</t>
  </si>
  <si>
    <t>Demontáž potrubí z litinových trub odpadních nebo dešťových přes 100 do DN 200</t>
  </si>
  <si>
    <t>57</t>
  </si>
  <si>
    <t>721140916</t>
  </si>
  <si>
    <t>Potrubí litinové propojení potrubí DN 125</t>
  </si>
  <si>
    <t>203553754</t>
  </si>
  <si>
    <t>Opravy odpadního potrubí litinového propojení dosavadního potrubí DN 125</t>
  </si>
  <si>
    <t>58</t>
  </si>
  <si>
    <t>721141104</t>
  </si>
  <si>
    <t>Potrubí kanalizační litinové bezhrdlové odpadní spojované spojkami DN 125</t>
  </si>
  <si>
    <t>-2007243678</t>
  </si>
  <si>
    <t>Potrubí z litinových trub bezhrdlových odpadní DN 125</t>
  </si>
  <si>
    <t>59</t>
  </si>
  <si>
    <t>721171915</t>
  </si>
  <si>
    <t>Potrubí z PP propojení potrubí DN 110</t>
  </si>
  <si>
    <t>-762935356</t>
  </si>
  <si>
    <t>Opravy odpadního potrubí plastového propojení dosavadního potrubí DN 110</t>
  </si>
  <si>
    <t>60</t>
  </si>
  <si>
    <t>721174042</t>
  </si>
  <si>
    <t>Potrubí kanalizační z PP připojovací DN 40</t>
  </si>
  <si>
    <t>1202368498</t>
  </si>
  <si>
    <t>Potrubí z trub polypropylenových připojovací DN 40</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</si>
  <si>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</si>
  <si>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61</t>
  </si>
  <si>
    <t>721174043</t>
  </si>
  <si>
    <t>Potrubí kanalizační z PP připojovací DN 50</t>
  </si>
  <si>
    <t>-1688503672</t>
  </si>
  <si>
    <t>Potrubí z trub polypropylenových připojovací DN 50</t>
  </si>
  <si>
    <t>62</t>
  </si>
  <si>
    <t>721174045</t>
  </si>
  <si>
    <t>Potrubí kanalizační z PP připojovací DN 110</t>
  </si>
  <si>
    <t>-2070013496</t>
  </si>
  <si>
    <t>Potrubí z trub polypropylenových připojovací DN 110</t>
  </si>
  <si>
    <t>63</t>
  </si>
  <si>
    <t>721194104</t>
  </si>
  <si>
    <t>Vyvedení a upevnění odpadních výpustek DN 40</t>
  </si>
  <si>
    <t>-6152262</t>
  </si>
  <si>
    <t>Vyměření přípojek na potrubí vyvedení a upevnění odpadních výpustek DN 40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</si>
  <si>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</si>
  <si>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64</t>
  </si>
  <si>
    <t>721194109</t>
  </si>
  <si>
    <t>Vyvedení a upevnění odpadních výpustek DN 100</t>
  </si>
  <si>
    <t>1720117947</t>
  </si>
  <si>
    <t>Vyměření přípojek na potrubí vyvedení a upevnění odpadních výpustek DN 100</t>
  </si>
  <si>
    <t>65</t>
  </si>
  <si>
    <t>721290123</t>
  </si>
  <si>
    <t>Zkouška těsnosti kanalizace v objektech kouřem do DN 300</t>
  </si>
  <si>
    <t>1805771444</t>
  </si>
  <si>
    <t>66</t>
  </si>
  <si>
    <t>998721102</t>
  </si>
  <si>
    <t>Přesun hmot tonážní pro vnitřní kanalizace v objektech v do 12 m</t>
  </si>
  <si>
    <t>-1105616615</t>
  </si>
  <si>
    <t>Přesun hmot pro vnitřní kanalizace stanovený z hmotnosti přesunovaného materiálu vodorovná dopravní vzdálenost do 50 m v objektech výšky přes 6 do 12 m</t>
  </si>
  <si>
    <t>722</t>
  </si>
  <si>
    <t>Zdravotechnika - vnitřní vodovod</t>
  </si>
  <si>
    <t>67</t>
  </si>
  <si>
    <t>722130801</t>
  </si>
  <si>
    <t>Demontáž potrubí ocelové pozinkované závitové do DN 25</t>
  </si>
  <si>
    <t>-991236983</t>
  </si>
  <si>
    <t>Demontáž potrubí z ocelových trubek pozinkovaných závitových do DN 25</t>
  </si>
  <si>
    <t>68</t>
  </si>
  <si>
    <t>722131932</t>
  </si>
  <si>
    <t>Potrubí pozinkované závitové propojení potrubí DN 20</t>
  </si>
  <si>
    <t>756370865</t>
  </si>
  <si>
    <t>Opravy vodovodního potrubí z ocelových trubek pozinkovaných závitových propojení dosavadního potrubí DN 20</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</si>
  <si>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</si>
  <si>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69</t>
  </si>
  <si>
    <t>722174002</t>
  </si>
  <si>
    <t>Potrubí vodovodní plastové PPR svar polyfuze PN 16 D 20 x 2,8 mm</t>
  </si>
  <si>
    <t>205322870</t>
  </si>
  <si>
    <t>Potrubí z plastových trubek z polypropylenu (PPR) svařovaných polyfuzně PN 16 (SDR 7,4) D 20 x 2,8</t>
  </si>
  <si>
    <t xml:space="preserve">Poznámka k souboru cen:_x000D_
1. V cenách -4001 až -4088 jsou započteny náklady na montáž a dodávku potrubí a tvarovek._x000D_
</t>
  </si>
  <si>
    <t>70</t>
  </si>
  <si>
    <t>722181231</t>
  </si>
  <si>
    <t>Ochrana vodovodního potrubí přilepenými termoizolačními trubicemi z PE tl do 13 mm DN do 22 mm</t>
  </si>
  <si>
    <t>-1355769548</t>
  </si>
  <si>
    <t>Ochrana potrubí termoizolačními trubicemi z pěnového polyetylenu PE přilepenými v příčných a podélných spojích, tloušťky izolace přes 9 do 13 mm, vnitřního průměru izolace DN do 22 mm</t>
  </si>
  <si>
    <t xml:space="preserve">Poznámka k souboru cen:_x000D_
1. V cenách -1211 až -1256 jsou započteny i náklady na dodání tepelně izolačních trubic._x000D_
</t>
  </si>
  <si>
    <t>71</t>
  </si>
  <si>
    <t>722190401</t>
  </si>
  <si>
    <t>Vyvedení a upevnění výpustku do DN 25</t>
  </si>
  <si>
    <t>-1969021181</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</si>
  <si>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</si>
  <si>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</si>
  <si>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t>
  </si>
  <si>
    <t>722190901</t>
  </si>
  <si>
    <t>Uzavření nebo otevření vodovodního potrubí při opravách</t>
  </si>
  <si>
    <t>-180518630</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</si>
  <si>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</si>
  <si>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</si>
  <si>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73</t>
  </si>
  <si>
    <t>722290226</t>
  </si>
  <si>
    <t>Zkouška těsnosti vodovodního potrubí závitového do DN 50</t>
  </si>
  <si>
    <t>1160997446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</si>
  <si>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</si>
  <si>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</si>
  <si>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74</t>
  </si>
  <si>
    <t>722290234</t>
  </si>
  <si>
    <t>Proplach a dezinfekce vodovodního potrubí do DN 80</t>
  </si>
  <si>
    <t>-702667440</t>
  </si>
  <si>
    <t>Zkoušky, proplach a desinfekce vodovodního potrubí proplach a desinfekce vodovodního potrubí do DN 80</t>
  </si>
  <si>
    <t>75</t>
  </si>
  <si>
    <t>998722102</t>
  </si>
  <si>
    <t>Přesun hmot tonážní pro vnitřní vodovod v objektech v do 12 m</t>
  </si>
  <si>
    <t>-1245903872</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</si>
  <si>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</si>
  <si>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</si>
  <si>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</si>
  <si>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</si>
  <si>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76</t>
  </si>
  <si>
    <t>725110811</t>
  </si>
  <si>
    <t>Demontáž klozetů splachovací s nádrží</t>
  </si>
  <si>
    <t>soubor</t>
  </si>
  <si>
    <t>-1915909863</t>
  </si>
  <si>
    <t>Demontáž klozetů splachovacích s nádrží nebo tlakovým splachovačem</t>
  </si>
  <si>
    <t>77</t>
  </si>
  <si>
    <t>725111133</t>
  </si>
  <si>
    <t>Zařízení záchodů splachovače nádržkové plastové nízkopoložené</t>
  </si>
  <si>
    <t>1511056103</t>
  </si>
  <si>
    <t>78</t>
  </si>
  <si>
    <t>725111352</t>
  </si>
  <si>
    <t>Oddálené ovládání , pneumatické, podomítkové, alpská bílá, vystouplé</t>
  </si>
  <si>
    <t>2110901309</t>
  </si>
  <si>
    <t>79</t>
  </si>
  <si>
    <t>725112174</t>
  </si>
  <si>
    <t>Klozet s hlubokým splachováním zvýšený odpad svislý, duroplastové sedátko bez poklopu, s antibakteriální úpravou</t>
  </si>
  <si>
    <t>1179125653</t>
  </si>
  <si>
    <t>80</t>
  </si>
  <si>
    <t>725210821</t>
  </si>
  <si>
    <t>Demontáž umyvadel bez výtokových armatur</t>
  </si>
  <si>
    <t>-1707664466</t>
  </si>
  <si>
    <t>Demontáž umyvadel bez výtokových armatur umyvadel</t>
  </si>
  <si>
    <t>81</t>
  </si>
  <si>
    <t>725211602</t>
  </si>
  <si>
    <t>Umyvadlo keramické bílé šířky 550 mm bez krytu na sifon připevněné na stěnu šrouby</t>
  </si>
  <si>
    <t>-519405973</t>
  </si>
  <si>
    <t>Umyvadla keramická bílá bez výtokových armatur připevněná na stěnu šrouby bez sloupu nebo krytu na sifon 550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</si>
  <si>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</si>
  <si>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82</t>
  </si>
  <si>
    <t>725211681</t>
  </si>
  <si>
    <t>Umyvadlo keramické bílé zdravotní šířky 640 mm připevněné na stěnu šrouby</t>
  </si>
  <si>
    <t>-2012052239</t>
  </si>
  <si>
    <t>Umyvadla keramická bílá bez výtokových armatur připevněná na stěnu šrouby zdravotní bílá 640 mm</t>
  </si>
  <si>
    <t>83</t>
  </si>
  <si>
    <t>725230811</t>
  </si>
  <si>
    <t>Demontáž bidetů diturvitových</t>
  </si>
  <si>
    <t>-497382285</t>
  </si>
  <si>
    <t>84</t>
  </si>
  <si>
    <t>725291621</t>
  </si>
  <si>
    <t>Doplňky zařízení koupelen a záchodů nerezové zásobník toaletních papírů</t>
  </si>
  <si>
    <t>-1357093891</t>
  </si>
  <si>
    <t>Doplňky zařízení koupelen a záchodů nerezové zásobník toaletních papírů d=300 mm</t>
  </si>
  <si>
    <t>85</t>
  </si>
  <si>
    <t>725291630</t>
  </si>
  <si>
    <t>Doplňky zařízení koupelen a záchodů nerezové zásobník papírových ručníků k montáži na omítku</t>
  </si>
  <si>
    <t>989254708</t>
  </si>
  <si>
    <t>86</t>
  </si>
  <si>
    <t>725291632</t>
  </si>
  <si>
    <t>Doplňky zařízení koupelen a záchodů nerezové, dávkovač pěnového mýdla k montáži na omítku</t>
  </si>
  <si>
    <t>672295601</t>
  </si>
  <si>
    <t>87</t>
  </si>
  <si>
    <t>725291633</t>
  </si>
  <si>
    <t>Doplňky zařízení koupelen a záchodů nerezové, odpadkový koš k montáži na omítku</t>
  </si>
  <si>
    <t>-8492849</t>
  </si>
  <si>
    <t>88</t>
  </si>
  <si>
    <t>725291634</t>
  </si>
  <si>
    <t>Doplňky zařízení koupelen a záchodů nerezové, držák na WC štětku k montáži na omítku</t>
  </si>
  <si>
    <t>-844737627</t>
  </si>
  <si>
    <t>89</t>
  </si>
  <si>
    <t>725291635</t>
  </si>
  <si>
    <t>Doplňky zařízení koupelen a záchodů, háček na ručník, chrom</t>
  </si>
  <si>
    <t>-813163590</t>
  </si>
  <si>
    <t>90</t>
  </si>
  <si>
    <t>725291637</t>
  </si>
  <si>
    <t>Doplňky zařízení koupelen a záchodů, skleněná polička 40 cm včetně držáků, chrom, transparentní sklo</t>
  </si>
  <si>
    <t>1412034272</t>
  </si>
  <si>
    <t>91</t>
  </si>
  <si>
    <t>725291704</t>
  </si>
  <si>
    <t>Doplňky zařízení koupelen a záchodů nerezové madlo rovné dl 600 mm</t>
  </si>
  <si>
    <t>-1957395622</t>
  </si>
  <si>
    <t>92</t>
  </si>
  <si>
    <t>725291709</t>
  </si>
  <si>
    <t>Doplňky zařízení koupelen a záchodů nerezové madlo sklopné, délka 830 mm, matný povrch</t>
  </si>
  <si>
    <t>1202080500</t>
  </si>
  <si>
    <t>93</t>
  </si>
  <si>
    <t>725812217</t>
  </si>
  <si>
    <t>Baterie umyvadlová stojánková na jednu vodu</t>
  </si>
  <si>
    <t>-635430640</t>
  </si>
  <si>
    <t>94</t>
  </si>
  <si>
    <t>725813111</t>
  </si>
  <si>
    <t>Ventil rohový bez připojovací trubičky nebo flexi hadičky G 1/2</t>
  </si>
  <si>
    <t>114213032</t>
  </si>
  <si>
    <t>Ventily rohové bez připojovací trubičky nebo flexi hadičky G 1/2</t>
  </si>
  <si>
    <t>95</t>
  </si>
  <si>
    <t>725820801</t>
  </si>
  <si>
    <t>Demontáž baterie nástěnné do G 3 / 4</t>
  </si>
  <si>
    <t>953425948</t>
  </si>
  <si>
    <t>Demontáž baterií nástěnných do G 3/4</t>
  </si>
  <si>
    <t>96</t>
  </si>
  <si>
    <t>725822613</t>
  </si>
  <si>
    <t>Baterie umyvadlová stojánková páková s výpustí</t>
  </si>
  <si>
    <t>-8767559</t>
  </si>
  <si>
    <t>Baterie umyvadlové stojánkové pákové s výpustí</t>
  </si>
  <si>
    <t xml:space="preserve">Poznámka k souboru cen:_x000D_
1. V cenách –2654, 56, -9101-9202 není započten napájecí zdroj._x000D_
</t>
  </si>
  <si>
    <t>97</t>
  </si>
  <si>
    <t>725860811</t>
  </si>
  <si>
    <t>Demontáž uzávěrů zápachu jednoduchých</t>
  </si>
  <si>
    <t>-552289561</t>
  </si>
  <si>
    <t>Demontáž zápachových uzávěrek pro zařizovací předměty jednoduchých</t>
  </si>
  <si>
    <t>98</t>
  </si>
  <si>
    <t>725861103</t>
  </si>
  <si>
    <t>Zápachová uzávěrka pro umyvadla DN 40, umyvadlový sifon chrom, mosaz</t>
  </si>
  <si>
    <t>1541962171</t>
  </si>
  <si>
    <t>99</t>
  </si>
  <si>
    <t>725861313</t>
  </si>
  <si>
    <t>Zápachová uzávěrka pro umyvadlo DN 40 podomítková, připojovací souprava chrom</t>
  </si>
  <si>
    <t>2034290671</t>
  </si>
  <si>
    <t>100</t>
  </si>
  <si>
    <t>725930802</t>
  </si>
  <si>
    <t>Demontáž doplňků zařízení koupelen a záchodů</t>
  </si>
  <si>
    <t>-1533409148</t>
  </si>
  <si>
    <t>101</t>
  </si>
  <si>
    <t>998725102</t>
  </si>
  <si>
    <t>Přesun hmot tonážní pro zařizovací předměty v objektech v do 12 m</t>
  </si>
  <si>
    <t>475344571</t>
  </si>
  <si>
    <t>Přesun hmot pro zařizovací předměty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</si>
  <si>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</si>
  <si>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735</t>
  </si>
  <si>
    <t>Ústřední vytápění - otopná tělesa</t>
  </si>
  <si>
    <t>102</t>
  </si>
  <si>
    <t>735111810</t>
  </si>
  <si>
    <t>Demontáž otopného tělesa litinového článkového</t>
  </si>
  <si>
    <t>1638854103</t>
  </si>
  <si>
    <t>Demontáž otopných těles litinových článkových</t>
  </si>
  <si>
    <t>103</t>
  </si>
  <si>
    <t>735191902</t>
  </si>
  <si>
    <t>Vyzkoušení otopných těles litinových po opravě tlakem</t>
  </si>
  <si>
    <t>-89294338</t>
  </si>
  <si>
    <t>Ostatní opravy otopných těles vyzkoušení tlakem po opravě otopných těles litinových</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</si>
  <si>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</si>
  <si>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104</t>
  </si>
  <si>
    <t>735191905</t>
  </si>
  <si>
    <t>Odvzdušnění otopných těles</t>
  </si>
  <si>
    <t>-1984806162</t>
  </si>
  <si>
    <t>Ostatní opravy otopných těles odvzdušnění tělesa</t>
  </si>
  <si>
    <t>105</t>
  </si>
  <si>
    <t>735191910</t>
  </si>
  <si>
    <t>Napuštění vody do otopných těles</t>
  </si>
  <si>
    <t>384672606</t>
  </si>
  <si>
    <t>Ostatní opravy otopných těles napuštění vody do otopného systému včetně potrubí (bez kotle a ohříváků) otopných těles</t>
  </si>
  <si>
    <t>106</t>
  </si>
  <si>
    <t>735192911</t>
  </si>
  <si>
    <t>Zpětná montáž otopných těles článkových litinových</t>
  </si>
  <si>
    <t>-288858441</t>
  </si>
  <si>
    <t>Ostatní opravy otopných těles zpětná montáž otopných těles článkových litinových</t>
  </si>
  <si>
    <t>0,215*15*2</t>
  </si>
  <si>
    <t>0,215*10</t>
  </si>
  <si>
    <t>107</t>
  </si>
  <si>
    <t>735494811</t>
  </si>
  <si>
    <t>Vypuštění vody z otopných těles</t>
  </si>
  <si>
    <t>645737083</t>
  </si>
  <si>
    <t>Vypuštění vody z otopných soustav bez kotlů, ohříváků, zásobníků a nádrží</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</si>
  <si>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 otopné těleso včetně, popřípadě od protipříruby potrubí připojeného ke zdroji,_x000D_
b) vypouštění vody ze stoupacích potrubí v úseku od uzávěru stoupacích potrubí k otopným tělesům včetně._x000D_
3. Množství se určí součtem výhřevných ploch všech otopných těles vypouštěného systému nebo stoupacího potrubí._x000D_
</t>
  </si>
  <si>
    <t>741</t>
  </si>
  <si>
    <t>Elektroinstalace - silnoproud</t>
  </si>
  <si>
    <t>108</t>
  </si>
  <si>
    <t>741110062</t>
  </si>
  <si>
    <t>Montáž trubka plastová ohebná D přes 23 do 35 mm uložená pod omítku</t>
  </si>
  <si>
    <t>-1025252781</t>
  </si>
  <si>
    <t>Montáž trubek elektroinstalačních s nasunutím nebo našroubováním do krabic plastových ohebných, uložených pod omítku, vnější Ø přes 23 do 35 mm</t>
  </si>
  <si>
    <t>109</t>
  </si>
  <si>
    <t>345711560</t>
  </si>
  <si>
    <t>trubka elektroinstalační ohebná z PH 1429/1</t>
  </si>
  <si>
    <t>CS ÚRS 2016 01</t>
  </si>
  <si>
    <t>2080434991</t>
  </si>
  <si>
    <t>110</t>
  </si>
  <si>
    <t>741110511</t>
  </si>
  <si>
    <t>Montáž lišta a kanálek vkládací šířky do 60 mm s víčkem</t>
  </si>
  <si>
    <t>1309801936</t>
  </si>
  <si>
    <t>Montáž lišt a kanálků elektroinstalačních se spojkami, ohyby a rohy a s nasunutím do krabic vkládacích s víčkem, šířky do 60 mm</t>
  </si>
  <si>
    <t>111</t>
  </si>
  <si>
    <t>345718270</t>
  </si>
  <si>
    <t>lišta elektroinstalační hranatá bílá 25 x 20</t>
  </si>
  <si>
    <t>582005760</t>
  </si>
  <si>
    <t>112</t>
  </si>
  <si>
    <t>345718300</t>
  </si>
  <si>
    <t>lišta elektroinstalační hranatá bílá 40 x 20</t>
  </si>
  <si>
    <t>2147054985</t>
  </si>
  <si>
    <t>113</t>
  </si>
  <si>
    <t>741112001</t>
  </si>
  <si>
    <t>Montáž krabice zapuštěná plastová kruhová</t>
  </si>
  <si>
    <t>-745612503</t>
  </si>
  <si>
    <t>Montáž krabic elektroinstalačních bez napojení na trubky a lišty, demontáže a montáže víčka a přístroje protahovacích nebo odbočných zapuštěných plastových kruhových</t>
  </si>
  <si>
    <t>114</t>
  </si>
  <si>
    <t>345715210</t>
  </si>
  <si>
    <t>krabice univerzální rozvodná z PH s víčkem a svorkovnicí krabicovou šroubovací s vodiči 12x4 mm2, D 73,5 mm x 43 mm</t>
  </si>
  <si>
    <t>-1684003076</t>
  </si>
  <si>
    <t>115</t>
  </si>
  <si>
    <t>741112061</t>
  </si>
  <si>
    <t>Montáž krabice přístrojová zapuštěná plastová kruhová</t>
  </si>
  <si>
    <t>1590852038</t>
  </si>
  <si>
    <t>Montáž krabic elektroinstalačních bez napojení na trubky a lišty, demontáže a montáže víčka a přístroje přístrojových zapuštěných plastových kruhových</t>
  </si>
  <si>
    <t>116</t>
  </si>
  <si>
    <t>345715116</t>
  </si>
  <si>
    <t>krabice přístrojová pod omítku/do betonu/hořlavých podkladů pro vícenásobné rámečky</t>
  </si>
  <si>
    <t>497964384</t>
  </si>
  <si>
    <t>117</t>
  </si>
  <si>
    <t>741120001</t>
  </si>
  <si>
    <t>Montáž vodič Cu izolovaný plný a laněný žíla 0,35-6 mm2 pod omítku (CY)</t>
  </si>
  <si>
    <t>1855438842</t>
  </si>
  <si>
    <t>Montáž vodičů izolovaných měděných bez ukončení uložených pod omítku plných a laněných (CY), průřezu žíly 0,35 až 6 mm2</t>
  </si>
  <si>
    <t>118</t>
  </si>
  <si>
    <t>341408420</t>
  </si>
  <si>
    <t>vodič izolovaný s Cu jádrem H07V-R 4 mm2</t>
  </si>
  <si>
    <t>618441473</t>
  </si>
  <si>
    <t>119</t>
  </si>
  <si>
    <t>741120003</t>
  </si>
  <si>
    <t>Montáž vodič Cu izolovaný plný a laněný žíla 10-16 mm2 pod omítku (CY)</t>
  </si>
  <si>
    <t>-611922434</t>
  </si>
  <si>
    <t>Montáž vodičů izolovaných měděných bez ukončení uložených pod omítku plných a laněných (CY), průřezu žíly 10 až 16 mm2</t>
  </si>
  <si>
    <t>120</t>
  </si>
  <si>
    <t>341408280</t>
  </si>
  <si>
    <t>vodič silový s Cu jádrem CY H07 V-R 16 mm2</t>
  </si>
  <si>
    <t>-891022601</t>
  </si>
  <si>
    <t>121</t>
  </si>
  <si>
    <t>741122011</t>
  </si>
  <si>
    <t>Montáž kabel Cu bez ukončení uložený pod omítku plný kulatý 2x1,5 až 2,5 mm2 (CYKY)</t>
  </si>
  <si>
    <t>-1145986310</t>
  </si>
  <si>
    <t>Montáž kabelů měděných bez ukončení uložených pod omítku plných kulatých (CYKY), počtu a průřezu žil 2x1,5 až 2,5 mm2</t>
  </si>
  <si>
    <t>122</t>
  </si>
  <si>
    <t>341110060</t>
  </si>
  <si>
    <t>kabel silový s Cu jádrem CYKY 2x2,5 mm2</t>
  </si>
  <si>
    <t>-1360200944</t>
  </si>
  <si>
    <t>123</t>
  </si>
  <si>
    <t>741122015</t>
  </si>
  <si>
    <t>Montáž kabel Cu bez ukončení uložený pod omítku plný kulatý 3x1,5 mm2 (CYKY)</t>
  </si>
  <si>
    <t>-1905451721</t>
  </si>
  <si>
    <t>Montáž kabelů měděných bez ukončení uložených pod omítku plných kulatých (CYKY), počtu a průřezu žil 3x1,5 mm2</t>
  </si>
  <si>
    <t>124</t>
  </si>
  <si>
    <t>341110300</t>
  </si>
  <si>
    <t>kabel silový s Cu jádrem CYKY 3x1,5 mm2</t>
  </si>
  <si>
    <t>-1885506251</t>
  </si>
  <si>
    <t>125</t>
  </si>
  <si>
    <t>741122016</t>
  </si>
  <si>
    <t>Montáž kabel Cu bez ukončení uložený pod omítku plný kulatý 3x2,5 až 6 mm2 (CYKY)</t>
  </si>
  <si>
    <t>-2108059614</t>
  </si>
  <si>
    <t>Montáž kabelů měděných bez ukončení uložených pod omítku plných kulatých (CYKY), počtu a průřezu žil 3x2,5 až 6 mm2</t>
  </si>
  <si>
    <t>126</t>
  </si>
  <si>
    <t>341110360</t>
  </si>
  <si>
    <t>kabel silový s Cu jádrem CYKY 3x2,5 mm2</t>
  </si>
  <si>
    <t>1247460564</t>
  </si>
  <si>
    <t>127</t>
  </si>
  <si>
    <t>741122031</t>
  </si>
  <si>
    <t>Montáž kabel Cu bez ukončení uložený pod omítku plný kulatý 5x1,5 až 2,5 mm2 (CYKY)</t>
  </si>
  <si>
    <t>-192705955</t>
  </si>
  <si>
    <t>Montáž kabelů měděných bez ukončení uložených pod omítku plných kulatých (CYKY), počtu a průřezu žil 5x1,5 až 2,5 mm2</t>
  </si>
  <si>
    <t>128</t>
  </si>
  <si>
    <t>341110900</t>
  </si>
  <si>
    <t>kabel silový s Cu jádrem CYKY 5x1,5 mm2</t>
  </si>
  <si>
    <t>-1788411324</t>
  </si>
  <si>
    <t>129</t>
  </si>
  <si>
    <t>741122032</t>
  </si>
  <si>
    <t>Montáž kabel Cu bez ukončení uložený pod omítku plný kulatý 5x4 až 6 mm2 (CYKY)</t>
  </si>
  <si>
    <t>1083787080</t>
  </si>
  <si>
    <t>Montáž kabelů měděných bez ukončení uložených pod omítku plných kulatých (CYKY), počtu a průřezu žil 5x4 až 6 mm2</t>
  </si>
  <si>
    <t>130</t>
  </si>
  <si>
    <t>341110980</t>
  </si>
  <si>
    <t>kabel silový s Cu jádrem CYKY 5x4 mm2</t>
  </si>
  <si>
    <t>-1188625157</t>
  </si>
  <si>
    <t>131</t>
  </si>
  <si>
    <t>741130001</t>
  </si>
  <si>
    <t>Ukončení vodič izolovaný do 2,5mm2 v rozváděči nebo na přístroji</t>
  </si>
  <si>
    <t>1154546204</t>
  </si>
  <si>
    <t>Ukončení vodičů izolovaných s označením a zapojením v rozváděči nebo na přístroji, průřezu žíly do 2,5 mm2</t>
  </si>
  <si>
    <t>132</t>
  </si>
  <si>
    <t>741130003</t>
  </si>
  <si>
    <t>Ukončení vodič izolovaný do 4 mm2 v rozváděči nebo na přístroji</t>
  </si>
  <si>
    <t>1049156479</t>
  </si>
  <si>
    <t>Ukončení vodičů izolovaných s označením a zapojením v rozváděči nebo na přístroji, průřezu žíly do 4 mm2</t>
  </si>
  <si>
    <t>133</t>
  </si>
  <si>
    <t>741132103</t>
  </si>
  <si>
    <t>Ukončení kabelů 3x1,5 až 4 mm2 smršťovací záklopkou nebo páskem bez letování</t>
  </si>
  <si>
    <t>916247530</t>
  </si>
  <si>
    <t>Ukončení kabelů smršťovací záklopkou nebo páskou se zapojením bez letování, počtu a průřezu žil 3x1,5 až 4 mm2</t>
  </si>
  <si>
    <t>134</t>
  </si>
  <si>
    <t>741132145</t>
  </si>
  <si>
    <t>Ukončení kabelů 5x1,5 až 4 mm2 smršťovací záklopkou nebo páskem bez letování</t>
  </si>
  <si>
    <t>-1101002186</t>
  </si>
  <si>
    <t>Ukončení kabelů smršťovací záklopkou nebo páskou se zapojením bez letování, počtu a průřezu žil 5x1,5 až 4 mm2</t>
  </si>
  <si>
    <t>135</t>
  </si>
  <si>
    <t>741210001</t>
  </si>
  <si>
    <t>Montáž rozvodnice oceloplechová nebo plastová běžná do 20 kg</t>
  </si>
  <si>
    <t>-1169376343</t>
  </si>
  <si>
    <t>Montáž rozvodnic oceloplechových nebo plastových bez zapojení vodičů běžných, hmotnosti do 20 kg</t>
  </si>
  <si>
    <t>136</t>
  </si>
  <si>
    <t>357131345</t>
  </si>
  <si>
    <t>Rozvaděč RS 3.1</t>
  </si>
  <si>
    <t>-1752255797</t>
  </si>
  <si>
    <t>137</t>
  </si>
  <si>
    <t>741310101</t>
  </si>
  <si>
    <t>Montáž vypínač (polo)zapuštěný bezšroubové připojení 1-jednopólový</t>
  </si>
  <si>
    <t>-433767587</t>
  </si>
  <si>
    <t>Montáž spínačů jedno nebo dvoupólových polozapuštěných nebo zapuštěných se zapojením vodičů bezšroubové připojení vypínačů, řazení 1-jednopólových</t>
  </si>
  <si>
    <t>138</t>
  </si>
  <si>
    <t>345359002</t>
  </si>
  <si>
    <t>Kryt spínače jednoduchý bílá</t>
  </si>
  <si>
    <t>-1932962816</t>
  </si>
  <si>
    <t>139</t>
  </si>
  <si>
    <t>345359011</t>
  </si>
  <si>
    <t>Přístroj spínače jednopólového, řazení 1, 1So</t>
  </si>
  <si>
    <t>-1474556289</t>
  </si>
  <si>
    <t>140</t>
  </si>
  <si>
    <t>345359091</t>
  </si>
  <si>
    <t xml:space="preserve">Rámeček jednonásobný bílá </t>
  </si>
  <si>
    <t>-1588161581</t>
  </si>
  <si>
    <t>141</t>
  </si>
  <si>
    <t>741310121</t>
  </si>
  <si>
    <t>Montáž přepínač (polo)zapuštěný bezšroubové připojení 5-seriový</t>
  </si>
  <si>
    <t>95704407</t>
  </si>
  <si>
    <t>Montáž spínačů jedno nebo dvoupólových polozapuštěných nebo zapuštěných se zapojením vodičů bezšroubové připojení přepínačů, řazení 5-sériových</t>
  </si>
  <si>
    <t>142</t>
  </si>
  <si>
    <t>345359013</t>
  </si>
  <si>
    <t xml:space="preserve">Přístroj přepínače sériového, řazení 5 </t>
  </si>
  <si>
    <t>-1551123545</t>
  </si>
  <si>
    <t>143</t>
  </si>
  <si>
    <t>-293926778</t>
  </si>
  <si>
    <t>144</t>
  </si>
  <si>
    <t>345359004</t>
  </si>
  <si>
    <t>Kryt spínače dělený  bílá</t>
  </si>
  <si>
    <t>-681600422</t>
  </si>
  <si>
    <t>145</t>
  </si>
  <si>
    <t>741310125</t>
  </si>
  <si>
    <t>Montáž přepínač (polo)zapuštěný bezšroubové připojení 6+6-dvojitý střídavý</t>
  </si>
  <si>
    <t>-925439831</t>
  </si>
  <si>
    <t>Montáž spínačů jedno nebo dvoupólových polozapuštěných nebo zapuštěných se zapojením vodičů bezšroubové připojení přepínačů, řazení 6+6-dvojitých střídavých</t>
  </si>
  <si>
    <t>146</t>
  </si>
  <si>
    <t>345359014</t>
  </si>
  <si>
    <t>Přístroj přepínače střídavého dvojitého  6+6</t>
  </si>
  <si>
    <t>-278359225</t>
  </si>
  <si>
    <t>147</t>
  </si>
  <si>
    <t>345359092</t>
  </si>
  <si>
    <t xml:space="preserve">Rámeček dvounásobný bílá </t>
  </si>
  <si>
    <t>-2086529052</t>
  </si>
  <si>
    <t>148</t>
  </si>
  <si>
    <t>-741017015</t>
  </si>
  <si>
    <t>149</t>
  </si>
  <si>
    <t>741310219</t>
  </si>
  <si>
    <t>Montáž spínačů jedno nebo dvoupólových polozapuštěných nebo zapuštěných se zapojením vodičů šroubové připojení ovladačů pro nouzovou signalizaci</t>
  </si>
  <si>
    <t>-625920515</t>
  </si>
  <si>
    <t>150</t>
  </si>
  <si>
    <t>345359083</t>
  </si>
  <si>
    <t>Sada pro nouzovou signalozaci, kontrolní modul s alarmem, tlačítko signální tahové, tlačítko resetovací, transformátor, rámečky 1× 2násobný, 2× 1násobný</t>
  </si>
  <si>
    <t>-1049736881</t>
  </si>
  <si>
    <t>151</t>
  </si>
  <si>
    <t>741310221</t>
  </si>
  <si>
    <t>Montáž spínač (polo)zapuštěný šroubové připojení řazení 2-pro žaluzie</t>
  </si>
  <si>
    <t>977897868</t>
  </si>
  <si>
    <t>Montáž spínačů jedno nebo dvoupólových polozapuštěných nebo zapuštěných se zapojením vodičů šroubové připojení, pro prostředí normální spínačů, řazení 2-pro žaluzie</t>
  </si>
  <si>
    <t>152</t>
  </si>
  <si>
    <t>345359052</t>
  </si>
  <si>
    <t>Kryt spínače žaluziového kolébkového dělený, s potiskem bílá</t>
  </si>
  <si>
    <t>1270415839</t>
  </si>
  <si>
    <t>153</t>
  </si>
  <si>
    <t>345359055</t>
  </si>
  <si>
    <t>Přístroj spínače žaluziového jednopólového kolébkového</t>
  </si>
  <si>
    <t>-1800091754</t>
  </si>
  <si>
    <t>154</t>
  </si>
  <si>
    <t>-1183639470</t>
  </si>
  <si>
    <t>155</t>
  </si>
  <si>
    <t>741313001</t>
  </si>
  <si>
    <t>Montáž zásuvka (polo)zapuštěná bezšroubové připojení 2P+PE se zapojením vodičů</t>
  </si>
  <si>
    <t>747594163</t>
  </si>
  <si>
    <t>Montáž zásuvek domovních se zapojením vodičů bezšroubové připojení polozapuštěných nebo zapuštěných 10/16 A, provedení 2P + PE</t>
  </si>
  <si>
    <t>156</t>
  </si>
  <si>
    <t>345551031</t>
  </si>
  <si>
    <t xml:space="preserve">Zásuvka jednonásobná, chráněná, s clonkami, s bezšroub. sv. bílá </t>
  </si>
  <si>
    <t>-1068031820</t>
  </si>
  <si>
    <t>157</t>
  </si>
  <si>
    <t>741313039</t>
  </si>
  <si>
    <t>Montáž přepěťových ochran nn se zapojením vodičů svodiče přepětí – 3. stupeň jednopólových do elektroinstalačních krabic s vložením modulu</t>
  </si>
  <si>
    <t>-564156521</t>
  </si>
  <si>
    <t>158</t>
  </si>
  <si>
    <t>345551139</t>
  </si>
  <si>
    <t>zásuvkový adaptér, přepěťová ochrana pro zásuvku</t>
  </si>
  <si>
    <t>-1865269192</t>
  </si>
  <si>
    <t>159</t>
  </si>
  <si>
    <t>741371001</t>
  </si>
  <si>
    <t>Montáž svítidlo zářivkové bytové stropní přisazené 1 zdroj bez krytu</t>
  </si>
  <si>
    <t>1054399510</t>
  </si>
  <si>
    <t>Montáž svítidel zářivkových se zapojením vodičů bytových nebo společenských místností stropních přisazených 1 zdroj bez krytu</t>
  </si>
  <si>
    <t>160</t>
  </si>
  <si>
    <t>348144393</t>
  </si>
  <si>
    <t>svítidlo stropní přisazené zářivkové AS-180-EP, 1x80W, IP20, včetně zdoje T16 / G5</t>
  </si>
  <si>
    <t>-982459675</t>
  </si>
  <si>
    <t>161</t>
  </si>
  <si>
    <t>741371003</t>
  </si>
  <si>
    <t>Montáž svítidlo zářivkové bytové stropní přisazené 2 zdroje bez krytu</t>
  </si>
  <si>
    <t>-1412440249</t>
  </si>
  <si>
    <t>Montáž svítidel zářivkových se zapojením vodičů bytových nebo společenských místností stropních přisazených 2 zdroje bez krytu</t>
  </si>
  <si>
    <t>162</t>
  </si>
  <si>
    <t>348144391</t>
  </si>
  <si>
    <t>svítidlo stropní přisazené zářivkové D/I-224-BAP, 2x24W, RAL 9006, včetně zdoje T16 / G5</t>
  </si>
  <si>
    <t>-674765933</t>
  </si>
  <si>
    <t>163</t>
  </si>
  <si>
    <t>348144392</t>
  </si>
  <si>
    <t>svítidlo stropní přisazené zářivkové 224-BAP-EP, 2x24W, IP20, včetně zdoje T16 / G5</t>
  </si>
  <si>
    <t>1874843978</t>
  </si>
  <si>
    <t>164</t>
  </si>
  <si>
    <t>741371032</t>
  </si>
  <si>
    <t>Montáž svítidlo zářivkové bytové nástěnné přisazené 1 zdroj kompaktní</t>
  </si>
  <si>
    <t>58706295</t>
  </si>
  <si>
    <t>Montáž svítidel zářivkových se zapojením vodičů bytových nebo společenských místností nástěnných přisazených 1 zdroj kompaktní</t>
  </si>
  <si>
    <t>165</t>
  </si>
  <si>
    <t>348144505</t>
  </si>
  <si>
    <t>svítidlo přisazené zářivkové 1x24W, 2G10, IP65 včetně zdroje TC-F/2G10</t>
  </si>
  <si>
    <t>-1597108730</t>
  </si>
  <si>
    <t>166</t>
  </si>
  <si>
    <t>741371035</t>
  </si>
  <si>
    <t>Montáž svítidlo zářivkové nástěnné přisazené nouzové</t>
  </si>
  <si>
    <t>-325156983</t>
  </si>
  <si>
    <t>167</t>
  </si>
  <si>
    <t>348381005</t>
  </si>
  <si>
    <t>svítidlo dočasné nouzové osvětlení, IP40 1x8W, dočasné, 1h (BLK 1025)</t>
  </si>
  <si>
    <t>-859580042</t>
  </si>
  <si>
    <t>168</t>
  </si>
  <si>
    <t>741420089</t>
  </si>
  <si>
    <t>Montáž hromosvodného vedení doplňků, svorek hromosvodných na potrubí typ Bernard se zhotovením pásku</t>
  </si>
  <si>
    <t>1698747428</t>
  </si>
  <si>
    <t>169</t>
  </si>
  <si>
    <t>354420710</t>
  </si>
  <si>
    <t>páska měděná zemnící 1 m</t>
  </si>
  <si>
    <t>-1537951938</t>
  </si>
  <si>
    <t>170</t>
  </si>
  <si>
    <t>354420711</t>
  </si>
  <si>
    <t>svorka pospojení ZS 4</t>
  </si>
  <si>
    <t>-1182254661</t>
  </si>
  <si>
    <t>171</t>
  </si>
  <si>
    <t>354420712</t>
  </si>
  <si>
    <t>svorka pospojení ZS 16</t>
  </si>
  <si>
    <t>2048937665</t>
  </si>
  <si>
    <t>172</t>
  </si>
  <si>
    <t>741932211</t>
  </si>
  <si>
    <t>Demontáž stávající elektroinstalace silnoproud</t>
  </si>
  <si>
    <t>851092117</t>
  </si>
  <si>
    <t>173</t>
  </si>
  <si>
    <t>741932212</t>
  </si>
  <si>
    <t>Demontáž stávající elektroinstalace slaboproud a zařízení AV</t>
  </si>
  <si>
    <t>-1692362132</t>
  </si>
  <si>
    <t>174</t>
  </si>
  <si>
    <t>998741102</t>
  </si>
  <si>
    <t>Přesun hmot tonážní pro silnoproud v objektech v do 12 m</t>
  </si>
  <si>
    <t>1010157222</t>
  </si>
  <si>
    <t>Přesun hmot pro silnoproud stanovený z hmotnosti přesunovaného materiálu vodorovná dopravní vzdálenost do 50 m v objektech výšky přes 6 do 12 m</t>
  </si>
  <si>
    <t>742</t>
  </si>
  <si>
    <t>Elektroinstalace - slaboproud</t>
  </si>
  <si>
    <t>175</t>
  </si>
  <si>
    <t>742121001</t>
  </si>
  <si>
    <t>Montáž kabelů sdělovacích pro vnitřní rozvody do 15 žil</t>
  </si>
  <si>
    <t>1454711059</t>
  </si>
  <si>
    <t>Montáž kabelů sdělovacích pro vnitřní rozvody počtu žil do 15</t>
  </si>
  <si>
    <t xml:space="preserve">Poznámka k souboru cen:_x000D_
1. Ceny lze použít i pro ocenění koaxiálních kabelů._x000D_
</t>
  </si>
  <si>
    <t>176</t>
  </si>
  <si>
    <t>341213721</t>
  </si>
  <si>
    <t>kabel sdělovací datový CAT.6 U/UTP 4x2/0,52</t>
  </si>
  <si>
    <t>-1900490028</t>
  </si>
  <si>
    <t>177</t>
  </si>
  <si>
    <t>341213725</t>
  </si>
  <si>
    <t>kabel sdělovací HDMI 30m</t>
  </si>
  <si>
    <t>781537254</t>
  </si>
  <si>
    <t>178</t>
  </si>
  <si>
    <t>341213726</t>
  </si>
  <si>
    <t>kabel sdělovací VGA 15m</t>
  </si>
  <si>
    <t>-369332849</t>
  </si>
  <si>
    <t>179</t>
  </si>
  <si>
    <t>742330042</t>
  </si>
  <si>
    <t>Montáž datové dvouzásuvky</t>
  </si>
  <si>
    <t>1418494495</t>
  </si>
  <si>
    <t>Montáž strukturované kabeláže zásuvek datových pod omítku, do nábytku, do parapetního žlabu nebo podlahové krabice dvouzásuvky</t>
  </si>
  <si>
    <t>180</t>
  </si>
  <si>
    <t>345359099</t>
  </si>
  <si>
    <t xml:space="preserve">Kryt zásuvky komunikační pro dvě zásuvky bílá </t>
  </si>
  <si>
    <t>-1268869171</t>
  </si>
  <si>
    <t>181</t>
  </si>
  <si>
    <t>345358267</t>
  </si>
  <si>
    <t>Přístroj zásuvky datové Modular Jack RJ 45-8 Cat. 5e 1208.10 RJ 45-8</t>
  </si>
  <si>
    <t>876311955</t>
  </si>
  <si>
    <t>182</t>
  </si>
  <si>
    <t>345358269</t>
  </si>
  <si>
    <t xml:space="preserve">Maska nosná s 1 otvorem </t>
  </si>
  <si>
    <t>947905675</t>
  </si>
  <si>
    <t>183</t>
  </si>
  <si>
    <t>-1224185285</t>
  </si>
  <si>
    <t>184</t>
  </si>
  <si>
    <t>742872219</t>
  </si>
  <si>
    <t>Demontáž, přeložení a montáž dveřního komunikátoru</t>
  </si>
  <si>
    <t>-109744262</t>
  </si>
  <si>
    <t>185</t>
  </si>
  <si>
    <t>998742102</t>
  </si>
  <si>
    <t>Přesun hmot tonážní pro slaboproud v objektech v do 12 m</t>
  </si>
  <si>
    <t>1879959920</t>
  </si>
  <si>
    <t>Přesun hmot pro slaboproud stanovený z hmotnosti přesunovaného materiálu vodorovná dopravní vzdálenost do 50 m v objektech výšky přes 6 do 12 m</t>
  </si>
  <si>
    <t>763</t>
  </si>
  <si>
    <t>Konstrukce suché výstavby</t>
  </si>
  <si>
    <t>186</t>
  </si>
  <si>
    <t>763131411</t>
  </si>
  <si>
    <t>SDK podhled desky 1xA 12,5 bez izolace dvouvrstvá spodní kce profil CD+UD</t>
  </si>
  <si>
    <t>1996949863</t>
  </si>
  <si>
    <t>Podhled ze sádrokartonových desek dvouvrstvá zavěšená spodní konstrukce z ocelových profilů CD, UD jednoduše opláštěná deskou standardní A, tl. 12,5 mm, bez izolace</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</si>
  <si>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</si>
  <si>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6,43*2,43</t>
  </si>
  <si>
    <t>6,43*0,23</t>
  </si>
  <si>
    <t>187</t>
  </si>
  <si>
    <t>763131713</t>
  </si>
  <si>
    <t>Podhled ze sádrokartonových desek ostatní práce a konstrukce na podhledech ze sádrokartonových desek napojení na obvodové konstrukce profilem</t>
  </si>
  <si>
    <t>-896303684</t>
  </si>
  <si>
    <t>6,43+6,43+2,43+2,43</t>
  </si>
  <si>
    <t>188</t>
  </si>
  <si>
    <t>763131714</t>
  </si>
  <si>
    <t>SDK podhled základní penetrační nátěr</t>
  </si>
  <si>
    <t>-1297676191</t>
  </si>
  <si>
    <t>Podhled ze sádrokartonových desek ostatní práce a konstrukce na podhledech ze sádrokartonových desek základní penetrační nátěr</t>
  </si>
  <si>
    <t>17,104+1,454</t>
  </si>
  <si>
    <t>189</t>
  </si>
  <si>
    <t>763131721</t>
  </si>
  <si>
    <t>SDK podhled skoková změna v do 0,5 m</t>
  </si>
  <si>
    <t>898994557</t>
  </si>
  <si>
    <t>Podhled ze sádrokartonových desek ostatní práce a konstrukce na podhledech ze sádrokartonových desek skokové změny výšky podhledu do 0,5 m</t>
  </si>
  <si>
    <t>190</t>
  </si>
  <si>
    <t>763164561</t>
  </si>
  <si>
    <t>SDK obklad kcí tvaru L š přes 0,8 m desky 1xH2 12,5</t>
  </si>
  <si>
    <t>218037065</t>
  </si>
  <si>
    <t>Obklad konstrukcí sádrokartonovými deskami včetně ochranných úhelníků ve tvaru L rozvinuté šíře přes 0,8 m, opláštěný deskou impregnovanou H2, tl. 12,5 mm</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</si>
  <si>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</si>
  <si>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1,71*0,85</t>
  </si>
  <si>
    <t>191</t>
  </si>
  <si>
    <t>763171213</t>
  </si>
  <si>
    <t>Montáž revizních klapek SDK kcí vel. do 0,5 m2 pro podhledy</t>
  </si>
  <si>
    <t>-141568559</t>
  </si>
  <si>
    <t>Instalační technika pro konstrukce ze sádrokartonových desek montáž revizních klapek pro podhledy, velikost přes 0,25 do 0,50 m2</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</si>
  <si>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</si>
  <si>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192</t>
  </si>
  <si>
    <t>590301551</t>
  </si>
  <si>
    <t>klapka revizní  pro podhledy, 60x60 cm, otvor pro držák, deska MDF</t>
  </si>
  <si>
    <t>-61386406</t>
  </si>
  <si>
    <t>193</t>
  </si>
  <si>
    <t>763231821</t>
  </si>
  <si>
    <t>Demontáž sádrovláknitého podhledu s nosnou konstrukcí z ocelových profilů opláštění jednoduché</t>
  </si>
  <si>
    <t>475255260</t>
  </si>
  <si>
    <t>Demontáž podhledu ze sádrovláknitých desek s nosnou konstrukcí z ocelových profilů, opláštění jednoduché</t>
  </si>
  <si>
    <t xml:space="preserve">Poznámka k souboru cen:_x000D_
1. Ceny lze použít i pro demontáž podhledu z cementovláknitých nebo cementových desek._x000D_
2. Ceny -1821 a -1823 jsou stanoveny pro kompletní demontáž podhledu, tj. nosné konstrukce, desek i tepelné izolace._x000D_
3. Ceny demontáže desek -2811 až -2813 jsou určeny pro odstranění pouze desek z nosné konstrukce podhledu._x000D_
</t>
  </si>
  <si>
    <t>1,46*0,35</t>
  </si>
  <si>
    <t>1,46*0,48</t>
  </si>
  <si>
    <t>194</t>
  </si>
  <si>
    <t>998763302</t>
  </si>
  <si>
    <t>Přesun hmot tonážní pro sádrokartonové konstrukce v objektech v do 12 m</t>
  </si>
  <si>
    <t>-236533120</t>
  </si>
  <si>
    <t>Přesun hmot pro konstrukce montované z desek sádrokartonových, sádrovláknitých, cementovláknitých nebo cementových stanovený z hmotnosti přesunovaného materiálu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</si>
  <si>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</si>
  <si>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</si>
  <si>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</si>
  <si>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195</t>
  </si>
  <si>
    <t>766411811</t>
  </si>
  <si>
    <t>Demontáž truhlářského obložení stěn z panelů plochy do 1,5 m2</t>
  </si>
  <si>
    <t>474333722</t>
  </si>
  <si>
    <t>Demontáž obložení stěn panely, plochy do 1,5 m2</t>
  </si>
  <si>
    <t xml:space="preserve">Poznámka k souboru cen:_x000D_
1. Cenami nelze oceňovat demontáž obložení stěn výšky přes 2,5 m; tyto práce se oceňují cenami souboru cen 766 42-18 Demontáž obložení podhledů._x000D_
</t>
  </si>
  <si>
    <t>"parapety a kryty"</t>
  </si>
  <si>
    <t>5,54*0,53</t>
  </si>
  <si>
    <t>2,585*0,53</t>
  </si>
  <si>
    <t>5,54*0,55</t>
  </si>
  <si>
    <t>2,585*0,55</t>
  </si>
  <si>
    <t>196</t>
  </si>
  <si>
    <t>766660001</t>
  </si>
  <si>
    <t>Montáž dveřních křídel otvíravých jednokřídlových š do 0,8 m do ocelové zárubně</t>
  </si>
  <si>
    <t>1613000405</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</si>
  <si>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</si>
  <si>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</si>
  <si>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197</t>
  </si>
  <si>
    <t>611627032</t>
  </si>
  <si>
    <t>dveře vnitřní plné hladké bez polodrážky 1křídlové 80x197 cm, HPL fólie 0,8mm, ABS hrana v barvě RAL 9010 bílá, okopový plech z obou stran nerez plech  tl.0,8mm, klika - klika,madlo, obdelníkový štítek pro cylindrickou vložku, dveře 6201/p</t>
  </si>
  <si>
    <t>1522120240</t>
  </si>
  <si>
    <t>198</t>
  </si>
  <si>
    <t>766660002</t>
  </si>
  <si>
    <t>Montáž dveřních křídel otvíravých jednokřídlových š přes 0,8 m do ocelové zárubně</t>
  </si>
  <si>
    <t>-1614595959</t>
  </si>
  <si>
    <t>Montáž dveřních křídel dřevěných nebo plastových otevíravých do ocelové zárubně povrchově upravených jednokřídlových, šířky přes 800 mm</t>
  </si>
  <si>
    <t>199</t>
  </si>
  <si>
    <t>611627031</t>
  </si>
  <si>
    <t>dveře vnitřní plné hladké bez polodrážky 1křídlové 90x197 cm, dýhované dub,  okopový plech z obou stran nerez plech  tl.0,8mm, klika - klika, obdelníkový štítek pro cylindrickou vložku,madlo,dveře 6202/p</t>
  </si>
  <si>
    <t>-185039735</t>
  </si>
  <si>
    <t>200</t>
  </si>
  <si>
    <t>766662811</t>
  </si>
  <si>
    <t>Demontáž dveřních prahů u dveří jednokřídlových</t>
  </si>
  <si>
    <t>777640154</t>
  </si>
  <si>
    <t>Demontáž dveřních konstrukcí k opětovnému použití prahů dveří jednokřídlových</t>
  </si>
  <si>
    <t>201</t>
  </si>
  <si>
    <t>766665923</t>
  </si>
  <si>
    <t>Montáž dveří kování kliky, rozety 1kř.</t>
  </si>
  <si>
    <t>92128273</t>
  </si>
  <si>
    <t>202</t>
  </si>
  <si>
    <t>549146213</t>
  </si>
  <si>
    <t>kování dveřní nerez  madlo dl. 800 mm</t>
  </si>
  <si>
    <t>pár</t>
  </si>
  <si>
    <t>-1927045830</t>
  </si>
  <si>
    <t>203</t>
  </si>
  <si>
    <t>766691914</t>
  </si>
  <si>
    <t>Vyvěšení nebo zavěšení dřevěných křídel dveří pl do 2 m2</t>
  </si>
  <si>
    <t>642784914</t>
  </si>
  <si>
    <t>Ostatní práce vyvěšení nebo zavěšení křídel s případným uložením a opětovným zavěšením po provedení stavebních změn dřevěných dveřních, plochy do 2 m2</t>
  </si>
  <si>
    <t xml:space="preserve">Poznámka k souboru cen:_x000D_
1. Ceny -1931 a -1932 lze užít jen pro křídlo mající současně obě jmenované funkce._x000D_
</t>
  </si>
  <si>
    <t>204</t>
  </si>
  <si>
    <t>766699382</t>
  </si>
  <si>
    <t>Demontáž tabulí školních dvoudílných</t>
  </si>
  <si>
    <t>-980675425</t>
  </si>
  <si>
    <t>205</t>
  </si>
  <si>
    <t>998766102</t>
  </si>
  <si>
    <t>Přesun hmot tonážní pro konstrukce truhlářské v objektech v do 12 m</t>
  </si>
  <si>
    <t>-1521157752</t>
  </si>
  <si>
    <t>Přesun hmot pro konstrukce truhlářské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</si>
  <si>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</si>
  <si>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</si>
  <si>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</si>
  <si>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206</t>
  </si>
  <si>
    <t>767995115</t>
  </si>
  <si>
    <t>Montáž atypických zámečnických konstrukcí hmotnosti do 100 kg</t>
  </si>
  <si>
    <t>kg</t>
  </si>
  <si>
    <t>2116607482</t>
  </si>
  <si>
    <t>Montáž ostatních atypických zámečnických konstrukcí hmotnosti přes 50 do 100 kg</t>
  </si>
  <si>
    <t xml:space="preserve">Poznámka k souboru cen:_x000D_
1. Určení cen se řídí hmotností jednotlivě montovaného dílu konstrukce._x000D_
</t>
  </si>
  <si>
    <t>85,0</t>
  </si>
  <si>
    <t>207</t>
  </si>
  <si>
    <t>553141306</t>
  </si>
  <si>
    <t xml:space="preserve">Pásový elektrický schodolez k přepravě osob pohybujícíh se na mechanickém invalidním vozíku </t>
  </si>
  <si>
    <t>-364663935</t>
  </si>
  <si>
    <t>208</t>
  </si>
  <si>
    <t>767996702</t>
  </si>
  <si>
    <t>Demontáž atypických zámečnických konstrukcí řezáním hmotnosti jednotlivých dílů do 100 kg</t>
  </si>
  <si>
    <t>1478722608</t>
  </si>
  <si>
    <t>Demontáž ostatních zámečnických konstrukcí o hmotnosti jednotlivých dílů řezáním přes 50 do 100 kg</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</si>
  <si>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</si>
  <si>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"nosná kontr parapet"</t>
  </si>
  <si>
    <t>0,9*8*2,942</t>
  </si>
  <si>
    <t>0,42*8*2,942</t>
  </si>
  <si>
    <t>5,54*2,942</t>
  </si>
  <si>
    <t>2,585*2,942</t>
  </si>
  <si>
    <t>209</t>
  </si>
  <si>
    <t>998767102</t>
  </si>
  <si>
    <t>Přesun hmot tonážní pro zámečnické konstrukce v objektech v do 12 m</t>
  </si>
  <si>
    <t>-564673476</t>
  </si>
  <si>
    <t>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</si>
  <si>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</si>
  <si>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</si>
  <si>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</si>
  <si>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210</t>
  </si>
  <si>
    <t>771574113</t>
  </si>
  <si>
    <t>Montáž podlah keramických hladkých lepených flexibilním lepidlem do 19 ks/m2</t>
  </si>
  <si>
    <t>-1893938920</t>
  </si>
  <si>
    <t>Montáž podlah z dlaždic keramických lepených flexibilním lepidlem maloformátových hladkých přes 12 do 19 ks/m2</t>
  </si>
  <si>
    <t xml:space="preserve">Poznámka k souboru cen:_x000D_
1. Položky jsou učeny pro všechy druhy povrchových úprav._x000D_
</t>
  </si>
  <si>
    <t>211</t>
  </si>
  <si>
    <t>597613055</t>
  </si>
  <si>
    <t>dlaždice keramické  slinuté, 33,3 x 33,3 x 0,8 cm, povrch matný, reliéfní, protiskluznost R10/A, barva bílá</t>
  </si>
  <si>
    <t>413620743</t>
  </si>
  <si>
    <t>3,643*1,05</t>
  </si>
  <si>
    <t>212</t>
  </si>
  <si>
    <t>771579191</t>
  </si>
  <si>
    <t>Příplatek k montáži podlah keramických lepených flexibilním lepidlem za plochu do 5 m2</t>
  </si>
  <si>
    <t>-102703180</t>
  </si>
  <si>
    <t>Montáž podlah z dlaždic keramických lepených flexibilním lepidlem Příplatek k cenám za plochu do 5 m2 jednotlivě</t>
  </si>
  <si>
    <t>213</t>
  </si>
  <si>
    <t>771591111</t>
  </si>
  <si>
    <t>Nátěr penetrační na podlahu</t>
  </si>
  <si>
    <t>128697234</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</si>
  <si>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</si>
  <si>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</si>
  <si>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214</t>
  </si>
  <si>
    <t>771591171</t>
  </si>
  <si>
    <t>Montáž profilu ukončujícího pro plynulý přechod (dlažby s kobercem apod.)</t>
  </si>
  <si>
    <t>-1892316209</t>
  </si>
  <si>
    <t>Příprava podkladu před provedením dlažby montáž profilu ukončujícího profilu pro plynulý přechod (dlažba-koberec apod.)</t>
  </si>
  <si>
    <t>215</t>
  </si>
  <si>
    <t>283421516</t>
  </si>
  <si>
    <t>lišta přechodová tvaru T výšky 9 mm a šířky 25 mm T 9/25 E</t>
  </si>
  <si>
    <t>2132110605</t>
  </si>
  <si>
    <t>0,8*1,05</t>
  </si>
  <si>
    <t>216</t>
  </si>
  <si>
    <t>771990112</t>
  </si>
  <si>
    <t>Vyrovnání podkladní vrstvy samonivelační stěrkou tl. 4 mm, min. pevnosti 30 MPa</t>
  </si>
  <si>
    <t>777918986</t>
  </si>
  <si>
    <t>217</t>
  </si>
  <si>
    <t>998771102</t>
  </si>
  <si>
    <t>Přesun hmot tonážní pro podlahy z dlaždic v objektech v do 12 m</t>
  </si>
  <si>
    <t>1067576981</t>
  </si>
  <si>
    <t>Přesun hmot pro podlahy z dlaždic stanovený z hmotnosti přesunovaného materiálu vodorovná dopravní vzdálenost do 50 m v objektech výšky přes 6 do 12 m</t>
  </si>
  <si>
    <t>776</t>
  </si>
  <si>
    <t>Podlahy povlakové</t>
  </si>
  <si>
    <t>218</t>
  </si>
  <si>
    <t>776111116</t>
  </si>
  <si>
    <t>Odstranění zbytků lepidla z podkladu povlakových podlah broušením</t>
  </si>
  <si>
    <t>-80100365</t>
  </si>
  <si>
    <t>Příprava podkladu broušení podlah stávajícího podkladu pro odstranění lepidla (po starých krytinách)</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</si>
  <si>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</si>
  <si>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219</t>
  </si>
  <si>
    <t>776111311</t>
  </si>
  <si>
    <t>Vysátí podkladu povlakových podlah</t>
  </si>
  <si>
    <t>644578080</t>
  </si>
  <si>
    <t>Příprava podkladu vysátí podlah</t>
  </si>
  <si>
    <t>220</t>
  </si>
  <si>
    <t>776121111</t>
  </si>
  <si>
    <t>Vodou ředitelná penetrace savého podkladu povlakových podlah ředěná v poměru 1:3</t>
  </si>
  <si>
    <t>1284452651</t>
  </si>
  <si>
    <t>Příprava podkladu penetrace vodou ředitelná na savý podklad (válečkováním) ředěná v poměru 1:3 podlah</t>
  </si>
  <si>
    <t>221</t>
  </si>
  <si>
    <t>776141121</t>
  </si>
  <si>
    <t>Vyrovnání podkladu povlakových podlah stěrkou pevnosti 30 MPa tl 3 mm</t>
  </si>
  <si>
    <t>594196149</t>
  </si>
  <si>
    <t>Příprava podkladu vyrovnání samonivelační stěrkou podlah min.pevnosti 30 MPa, tloušťky do 3 mm</t>
  </si>
  <si>
    <t>222</t>
  </si>
  <si>
    <t>776201811</t>
  </si>
  <si>
    <t>Demontáž lepených povlakových podlah bez podložky ručně</t>
  </si>
  <si>
    <t>6727802</t>
  </si>
  <si>
    <t>Demontáž povlakových podlahovin lepených ručně bez podložky</t>
  </si>
  <si>
    <t>8,56*6,43</t>
  </si>
  <si>
    <t>5,54*0,42</t>
  </si>
  <si>
    <t>2,585*0,42</t>
  </si>
  <si>
    <t>4,1*0,33</t>
  </si>
  <si>
    <t>1,61*0,33</t>
  </si>
  <si>
    <t>-0,15*0,4</t>
  </si>
  <si>
    <t>223</t>
  </si>
  <si>
    <t>776201814</t>
  </si>
  <si>
    <t>Demontáž povlakových podlahovin volně položených podlepených páskou</t>
  </si>
  <si>
    <t>1188202389</t>
  </si>
  <si>
    <t>224</t>
  </si>
  <si>
    <t>776251111</t>
  </si>
  <si>
    <t>Lepení pásů z přírodního linolea (marmolea) standardním lepidlem</t>
  </si>
  <si>
    <t>727519020</t>
  </si>
  <si>
    <t>Montáž podlahovin z přírodního linolea (marmolea) lepením standardním lepidlem z pásů standardních</t>
  </si>
  <si>
    <t>225</t>
  </si>
  <si>
    <t>607561111</t>
  </si>
  <si>
    <t>krytina podlahová povlaková přírodní linoleum, role šířka 2 m, tl. 2,5 mm, barva 3638 red school</t>
  </si>
  <si>
    <t>-1780179591</t>
  </si>
  <si>
    <t>60,278*1,04</t>
  </si>
  <si>
    <t>-2,5*1,5*1,04</t>
  </si>
  <si>
    <t>226</t>
  </si>
  <si>
    <t>607561112</t>
  </si>
  <si>
    <t>krytina podlahová povlaková přírodní linoleum, role šířka 2 m, tl. 2,5 mm, barva 3629 frosty grey</t>
  </si>
  <si>
    <t>1156252048</t>
  </si>
  <si>
    <t>2,5*1,5*1,04</t>
  </si>
  <si>
    <t>227</t>
  </si>
  <si>
    <t>776410811</t>
  </si>
  <si>
    <t>Odstranění soklíků a lišt pryžových nebo plastových</t>
  </si>
  <si>
    <t>-343776846</t>
  </si>
  <si>
    <t>Demontáž soklíků nebo lišt pryžových nebo plastových</t>
  </si>
  <si>
    <t>8,56+7,66+6,43+6,43+0,33+0,33+0,33+0,33+0,42+0,42+0,42+0,42</t>
  </si>
  <si>
    <t>228</t>
  </si>
  <si>
    <t>776421111</t>
  </si>
  <si>
    <t>Montáž obvodových lišt lepením</t>
  </si>
  <si>
    <t>-808832510</t>
  </si>
  <si>
    <t>Montáž lišt obvodových lepených</t>
  </si>
  <si>
    <t>0,81+7,18+5,54+0,15+0,15+0,435+0,15+0,15+2,58+6,41+0,15+0,63+1,61+2,0+2,39+0,1+0,42</t>
  </si>
  <si>
    <t>229</t>
  </si>
  <si>
    <t>283421705</t>
  </si>
  <si>
    <t xml:space="preserve">Hliníková podlahová lišta 90/8 SF Stříbrná 80 mm </t>
  </si>
  <si>
    <t>-896283142</t>
  </si>
  <si>
    <t>30,855*1,04</t>
  </si>
  <si>
    <t>230</t>
  </si>
  <si>
    <t>283421706</t>
  </si>
  <si>
    <t>Hliníková podlahová lišta 90/8 SF - vnější roh</t>
  </si>
  <si>
    <t>602671775</t>
  </si>
  <si>
    <t>231</t>
  </si>
  <si>
    <t>283421707</t>
  </si>
  <si>
    <t>Hliníková podlahová lišta 90/8 SF - vnitřní roh</t>
  </si>
  <si>
    <t>94508166</t>
  </si>
  <si>
    <t>232</t>
  </si>
  <si>
    <t>283421708</t>
  </si>
  <si>
    <t>Hliníková podlahová lišta 90/8 SF - spojka</t>
  </si>
  <si>
    <t>727719424</t>
  </si>
  <si>
    <t>233</t>
  </si>
  <si>
    <t>283421709</t>
  </si>
  <si>
    <t>Hliníková podlahová lišta 90/8 SF - ukončení</t>
  </si>
  <si>
    <t>1660523287</t>
  </si>
  <si>
    <t>234</t>
  </si>
  <si>
    <t>776421311</t>
  </si>
  <si>
    <t>Montáž přechodových samolepících lišt</t>
  </si>
  <si>
    <t>-2105361128</t>
  </si>
  <si>
    <t>Montáž lišt přechodových samolepících</t>
  </si>
  <si>
    <t>235</t>
  </si>
  <si>
    <t>283421777</t>
  </si>
  <si>
    <t>Přechodový profil - T - nerez</t>
  </si>
  <si>
    <t>389312494</t>
  </si>
  <si>
    <t>236</t>
  </si>
  <si>
    <t>776991821</t>
  </si>
  <si>
    <t>Odstranění lepidla ručně z podlah</t>
  </si>
  <si>
    <t>76771417</t>
  </si>
  <si>
    <t>Ostatní práce odstranění lepidla ručně z podlah</t>
  </si>
  <si>
    <t>237</t>
  </si>
  <si>
    <t>998776102</t>
  </si>
  <si>
    <t>Přesun hmot tonážní pro podlahy povlakové v objektech v do 12 m</t>
  </si>
  <si>
    <t>-1930133265</t>
  </si>
  <si>
    <t>Přesun hmot pro podlahy povlakové stanovený z hmotnosti přesunovaného materiálu vodorovná dopravní vzdálenost do 50 m v objektech výšky přes 6 do 12 m</t>
  </si>
  <si>
    <t>781</t>
  </si>
  <si>
    <t>Dokončovací práce - obklady</t>
  </si>
  <si>
    <t>238</t>
  </si>
  <si>
    <t>781413911</t>
  </si>
  <si>
    <t>Oprava obkladu z obkladaček keramických do 22 ks/m2 lepených</t>
  </si>
  <si>
    <t>-221618569</t>
  </si>
  <si>
    <t>Opravy obkladů z obkladaček keramických lepených, při velikosti obkladaček přes 19 do 22 ks/m2</t>
  </si>
  <si>
    <t>"stávající demontované nebo skladem obklad"</t>
  </si>
  <si>
    <t>"oprava obkladu"</t>
  </si>
  <si>
    <t>6+6</t>
  </si>
  <si>
    <t>239</t>
  </si>
  <si>
    <t>781474113</t>
  </si>
  <si>
    <t>Montáž obkladů vnitřních keramických hladkých do 19 ks/m2 lepených flexibilním lepidlem</t>
  </si>
  <si>
    <t>1792387564</t>
  </si>
  <si>
    <t>Montáž obkladů vnitřních stěn z dlaždic keramických lepených flexibilním lepidlem maloformátových hladkých přes 12 do 19 ks/m2</t>
  </si>
  <si>
    <t xml:space="preserve">Poznámka k souboru cen:_x000D_
1. Položky jsou určeny pro všechny druhy povrchových úprav._x000D_
</t>
  </si>
  <si>
    <t>-0,7*1,1</t>
  </si>
  <si>
    <t>240</t>
  </si>
  <si>
    <t>597610281</t>
  </si>
  <si>
    <t>obkládačky keramické 25 x 33 x 0,7 cm, povrch hladký lesklý, barva bílá</t>
  </si>
  <si>
    <t>-857057822</t>
  </si>
  <si>
    <t>12,55*1,05</t>
  </si>
  <si>
    <t>241</t>
  </si>
  <si>
    <t>781474117</t>
  </si>
  <si>
    <t>Montáž obkladů vnitřních keramických hladkých do 45 ks/m2 lepených flexibilním lepidlem</t>
  </si>
  <si>
    <t>-915861361</t>
  </si>
  <si>
    <t>Montáž obkladů vnitřních stěn z dlaždic keramických lepených flexibilním lepidlem maloformátových hladkých přes 35 do 45 ks/m2</t>
  </si>
  <si>
    <t>242</t>
  </si>
  <si>
    <t>597610415</t>
  </si>
  <si>
    <t xml:space="preserve">obkládačky keramické, povrch matný hladký, barva šedá 15x15x0,6 cm </t>
  </si>
  <si>
    <t>847098813</t>
  </si>
  <si>
    <t>2,1*1,05</t>
  </si>
  <si>
    <t>243</t>
  </si>
  <si>
    <t>781479191</t>
  </si>
  <si>
    <t>Příplatek k montáži obkladů vnitřních keramických hladkých za plochu do 10 m2</t>
  </si>
  <si>
    <t>-1889356693</t>
  </si>
  <si>
    <t>Montáž obkladů vnitřních stěn z dlaždic keramických Příplatek k cenám za plochu do 10 m2 jednotlivě</t>
  </si>
  <si>
    <t>2,1</t>
  </si>
  <si>
    <t>244</t>
  </si>
  <si>
    <t>781491011</t>
  </si>
  <si>
    <t>Montáž zrcadel plochy do 1 m2 lepených silikonovým tmelem na podkladní omítku</t>
  </si>
  <si>
    <t>368121868</t>
  </si>
  <si>
    <t>Montáž zrcadel lepených silikonovým tmelem na podkladní omítku, plochy do 1 m2</t>
  </si>
  <si>
    <t>0,7*1,1</t>
  </si>
  <si>
    <t>245</t>
  </si>
  <si>
    <t>634651240</t>
  </si>
  <si>
    <t>zrcadlo nemontované čiré tl. 4 mm, max. rozměr 3210 x 2250 mm</t>
  </si>
  <si>
    <t>101382805</t>
  </si>
  <si>
    <t>0,7*1,1*1,05</t>
  </si>
  <si>
    <t>246</t>
  </si>
  <si>
    <t>781494511</t>
  </si>
  <si>
    <t>Plastové profily ukončovací lepené flexibilním lepidlem</t>
  </si>
  <si>
    <t>306609609</t>
  </si>
  <si>
    <t>Obklad - dokončující práce profily ukončovací lepené flexibilním lepidlem ukončovací</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</si>
  <si>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</si>
  <si>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1,4+1,5</t>
  </si>
  <si>
    <t>2,06+2,06+1,71+0,05+0,78</t>
  </si>
  <si>
    <t>247</t>
  </si>
  <si>
    <t>781495111</t>
  </si>
  <si>
    <t>Nátěr penetrační na stěnu</t>
  </si>
  <si>
    <t>92023176</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</si>
  <si>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</si>
  <si>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</si>
  <si>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2,1+12,55+0,77</t>
  </si>
  <si>
    <t>248</t>
  </si>
  <si>
    <t>998781102</t>
  </si>
  <si>
    <t>Přesun hmot tonážní pro obklady keramické v objektech v do 12 m</t>
  </si>
  <si>
    <t>-940791495</t>
  </si>
  <si>
    <t>Přesun hmot pro obklady keramické stanovený z hmotnosti přesunovaného materiálu vodorovná dopravní vzdálenost do 50 m v objektech výšky přes 6 do 12 m</t>
  </si>
  <si>
    <t>783</t>
  </si>
  <si>
    <t>Dokončovací práce - nátěry</t>
  </si>
  <si>
    <t>249</t>
  </si>
  <si>
    <t>783314101</t>
  </si>
  <si>
    <t>Základní jednonásobný syntetický nátěr zámečnických konstrukcí</t>
  </si>
  <si>
    <t>692600351</t>
  </si>
  <si>
    <t>Základní nátěr zámečnických konstrukcí jednonásobný syntetický</t>
  </si>
  <si>
    <t>4,74*0,26*1</t>
  </si>
  <si>
    <t>4,84*0,26*1</t>
  </si>
  <si>
    <t>250</t>
  </si>
  <si>
    <t>783314201</t>
  </si>
  <si>
    <t>Základní antikorozní jednonásobný syntetický standardní nátěr zámečnických konstrukcí</t>
  </si>
  <si>
    <t>1720849276</t>
  </si>
  <si>
    <t>Základní antikorozní nátěr zámečnických konstrukcí jednonásobný syntetický standardní</t>
  </si>
  <si>
    <t>251</t>
  </si>
  <si>
    <t>783317101</t>
  </si>
  <si>
    <t>Krycí jednonásobný syntetický standardní nátěr zámečnických konstrukcí</t>
  </si>
  <si>
    <t>-1831892233</t>
  </si>
  <si>
    <t>Krycí nátěr (email) zámečnických konstrukcí jednonásobný syntetický standardní</t>
  </si>
  <si>
    <t>2,49*2</t>
  </si>
  <si>
    <t>252</t>
  </si>
  <si>
    <t>783401303</t>
  </si>
  <si>
    <t>Bezoplachové odrezivění klempířských konstrukcí před provedením nátěru</t>
  </si>
  <si>
    <t>-219532386</t>
  </si>
  <si>
    <t>Příprava podkladu klempířských konstrukcí před provedením nátěru odrezivěním odrezovačem bezoplachovým</t>
  </si>
  <si>
    <t>253</t>
  </si>
  <si>
    <t>783406807</t>
  </si>
  <si>
    <t>Odstranění nátěrů z klempířských konstrukcí odstraňovačem nátěrů</t>
  </si>
  <si>
    <t>1404162655</t>
  </si>
  <si>
    <t>Odstranění nátěrů z klempířských konstrukcí odstraňovačem nátěrů s obroušením</t>
  </si>
  <si>
    <t>254</t>
  </si>
  <si>
    <t>783414101</t>
  </si>
  <si>
    <t>Základní jednonásobný syntetický nátěr klempířských konstrukcí</t>
  </si>
  <si>
    <t>-1422836354</t>
  </si>
  <si>
    <t>Základní nátěr klempířských konstrukcí jednonásobný syntetický</t>
  </si>
  <si>
    <t>1,71*0,15*2</t>
  </si>
  <si>
    <t>1,71*0,4*2</t>
  </si>
  <si>
    <t>255</t>
  </si>
  <si>
    <t>783414201</t>
  </si>
  <si>
    <t>Základní antikorozní jednonásobný syntetický nátěr klempířských konstrukcí</t>
  </si>
  <si>
    <t>-898066546</t>
  </si>
  <si>
    <t>Základní antikorozní nátěr klempířských konstrukcí jednonásobný syntetický standardní</t>
  </si>
  <si>
    <t>256</t>
  </si>
  <si>
    <t>783417101</t>
  </si>
  <si>
    <t>Krycí jednonásobný syntetický nátěr klempířských konstrukcí</t>
  </si>
  <si>
    <t>2058239723</t>
  </si>
  <si>
    <t>Krycí nátěr (email) klempířských konstrukcí jednonásobný syntetický standardní</t>
  </si>
  <si>
    <t>1,881*2</t>
  </si>
  <si>
    <t>257</t>
  </si>
  <si>
    <t>783601341</t>
  </si>
  <si>
    <t>Odrezivění litinových otopných těles před provedením nátěru</t>
  </si>
  <si>
    <t>33701815</t>
  </si>
  <si>
    <t>Příprava podkladu otopných těles před provedením nátěrů litinových odrezivěním bezoplachovým</t>
  </si>
  <si>
    <t>258</t>
  </si>
  <si>
    <t>783601711</t>
  </si>
  <si>
    <t>Bezoplachové odrezivění potrubí DN do 50 mm</t>
  </si>
  <si>
    <t>109286660</t>
  </si>
  <si>
    <t>Příprava podkladu armatur a kovových potrubí před provedením nátěru potrubí do DN 50 mm odrezivěním, odrezovačem bezoplachovým</t>
  </si>
  <si>
    <t>259</t>
  </si>
  <si>
    <t>783606821</t>
  </si>
  <si>
    <t>Odstranění nátěrů z litinových otopných těles obroušením</t>
  </si>
  <si>
    <t>-1390825483</t>
  </si>
  <si>
    <t>Odstranění nátěrů z otopných těles litinových obroušením</t>
  </si>
  <si>
    <t>260</t>
  </si>
  <si>
    <t>783606861</t>
  </si>
  <si>
    <t>Odstranění nátěrů z potrubí DN do 50 mm obroušením</t>
  </si>
  <si>
    <t>-1549878709</t>
  </si>
  <si>
    <t>Odstranění nátěrů z armatur a kovových potrubí potrubí do DN 50 mm obroušením</t>
  </si>
  <si>
    <t>261</t>
  </si>
  <si>
    <t>783614141</t>
  </si>
  <si>
    <t>Základní jednonásobný syntetický nátěr litinových otopných těles</t>
  </si>
  <si>
    <t>-1491267323</t>
  </si>
  <si>
    <t>Základní nátěr otopných těles jednonásobný litinových syntetický</t>
  </si>
  <si>
    <t>8,6*2</t>
  </si>
  <si>
    <t>262</t>
  </si>
  <si>
    <t>783614551</t>
  </si>
  <si>
    <t>Základní jednonásobný syntetický nátěr potrubí DN do 50 mm</t>
  </si>
  <si>
    <t>24616630</t>
  </si>
  <si>
    <t>Základní nátěr armatur a kovových potrubí jednonásobný potrubí do DN 50 mm syntetický</t>
  </si>
  <si>
    <t>263</t>
  </si>
  <si>
    <t>783614651</t>
  </si>
  <si>
    <t>Základní antikorozní jednonásobný syntetický potrubí DN do 50 mm</t>
  </si>
  <si>
    <t>-2097936176</t>
  </si>
  <si>
    <t>Základní antikorozní nátěr armatur a kovových potrubí jednonásobný potrubí do DN 50 mm syntetický standardní</t>
  </si>
  <si>
    <t>264</t>
  </si>
  <si>
    <t>783617147</t>
  </si>
  <si>
    <t>Krycí dvojnásobný syntetický nátěr litinových otopných těles</t>
  </si>
  <si>
    <t>-409937678</t>
  </si>
  <si>
    <t>Krycí nátěr (email) otopných těles litinových dvojnásobný syntetický</t>
  </si>
  <si>
    <t>265</t>
  </si>
  <si>
    <t>783617511</t>
  </si>
  <si>
    <t>Krycí dvojnásobný syntetický nátěr armatur DN do 100 mm</t>
  </si>
  <si>
    <t>-1549886704</t>
  </si>
  <si>
    <t>Krycí nátěr (email) armatur a kovových potrubí armatur do DN 100 mm dvojnásobný syntetický standardní</t>
  </si>
  <si>
    <t>266</t>
  </si>
  <si>
    <t>783806801</t>
  </si>
  <si>
    <t>Odstranění nátěrů z omítek obroušením</t>
  </si>
  <si>
    <t>-1217927713</t>
  </si>
  <si>
    <t>267</t>
  </si>
  <si>
    <t>783806811</t>
  </si>
  <si>
    <t>Odstranění nátěrů z omítek oškrábáním</t>
  </si>
  <si>
    <t>1963397134</t>
  </si>
  <si>
    <t>(0,81+2,39+0,33+2,0+0,33+1,61+0,33+0,63+0,15+6,03+0,42+0,42+0,435+0,42)*1,5</t>
  </si>
  <si>
    <t>784</t>
  </si>
  <si>
    <t>Dokončovací práce - malby a tapety</t>
  </si>
  <si>
    <t>268</t>
  </si>
  <si>
    <t>784121001</t>
  </si>
  <si>
    <t>Oškrabání malby v mísnostech výšky do 3,80 m</t>
  </si>
  <si>
    <t>-1184044608</t>
  </si>
  <si>
    <t>Oškrabání malby v místnostech výšky do 3,80 m</t>
  </si>
  <si>
    <t xml:space="preserve">Poznámka k souboru cen:_x000D_
1. Cenami souboru cen se oceňuje jakýkoli počet současně škrabaných vrstev barvy._x000D_
</t>
  </si>
  <si>
    <t>"strop"</t>
  </si>
  <si>
    <t>-24,458</t>
  </si>
  <si>
    <t>269</t>
  </si>
  <si>
    <t>784121011</t>
  </si>
  <si>
    <t>Rozmývání podkladu po oškrabání malby v místnostech výšky do 3,80 m</t>
  </si>
  <si>
    <t>-1038684516</t>
  </si>
  <si>
    <t>270</t>
  </si>
  <si>
    <t>784181121</t>
  </si>
  <si>
    <t>Hloubková jednonásobná penetrace podkladu v místnostech výšky do 3,80 m</t>
  </si>
  <si>
    <t>-1326059879</t>
  </si>
  <si>
    <t>Penetrace podkladu jednonásobná hloubková v místnostech výšky do 3,80 m</t>
  </si>
  <si>
    <t>-2,35*2,08*3+12,0</t>
  </si>
  <si>
    <t>271</t>
  </si>
  <si>
    <t>784211101</t>
  </si>
  <si>
    <t>Dvojnásobné bílé malby ze směsí za mokra výborně otěruvzdorných v místnostech výšky do 3,80 m</t>
  </si>
  <si>
    <t>-1414473976</t>
  </si>
  <si>
    <t>Malby z malířských směsí otěruvzdorných za mokra dvojnásobné, bílé za mokra otěruvzdorné výborně v místnostech výšky do 3,80 m</t>
  </si>
  <si>
    <t>"oprava"</t>
  </si>
  <si>
    <t>1,0+1,0+1,0+1,0</t>
  </si>
  <si>
    <t>786</t>
  </si>
  <si>
    <t>Dokončovací práce - čalounické úpravy</t>
  </si>
  <si>
    <t>272</t>
  </si>
  <si>
    <t>786624181</t>
  </si>
  <si>
    <t>Demontáž lamelové vertikální žaluzie do oken otevíravých, sklápěcích a vyklápěcích</t>
  </si>
  <si>
    <t>-1349452597</t>
  </si>
  <si>
    <t>5,54*2,08</t>
  </si>
  <si>
    <t>2,585*2,08</t>
  </si>
  <si>
    <t>273</t>
  </si>
  <si>
    <t>786631161</t>
  </si>
  <si>
    <t>Montáž zatemňovacích rolet vnitřních s elektropohonem</t>
  </si>
  <si>
    <t>481654650</t>
  </si>
  <si>
    <t>2,7*2,08</t>
  </si>
  <si>
    <t>5,66*2,08</t>
  </si>
  <si>
    <t>274</t>
  </si>
  <si>
    <t>553462023</t>
  </si>
  <si>
    <t>Textilní zatemňovací roleta s elektropohonem, vel. 270x208 cm, chránka s roletou nad nadpražím okna, vodící svislé lišty s těsnícími kartáčky, spodní konec rolety (těžítko) zakončen hliníkovým profilem s těsnícím molitanovým dorazem, šedá RAL 7012</t>
  </si>
  <si>
    <t>-35809299</t>
  </si>
  <si>
    <t>275</t>
  </si>
  <si>
    <t>553462024</t>
  </si>
  <si>
    <t>Textilní zatemňovací roleta s elektropohonem, vel. 566x208 cm, schránka s roletou nad nadpražím okna, vodící svislé lišty s těsnícími kartáčky, spodní konec rolety (těžítko) zakončen hliníkovým profilem s těsnícím molitanovým dorazem, šedá RAL 7012</t>
  </si>
  <si>
    <t>-896829707</t>
  </si>
  <si>
    <t>276</t>
  </si>
  <si>
    <t>998786102</t>
  </si>
  <si>
    <t>Přesun hmot tonážní pro čalounické úpravy v objektech v do 12 m</t>
  </si>
  <si>
    <t>956424931</t>
  </si>
  <si>
    <t>Přesun hmot pro čalounické úpravy stanovený z hmotnosti přesunovaného materiálu vodorovná dopravní vzdálenost do 50 m v objektech výšky (hloubky) přes 6 do 12 m</t>
  </si>
  <si>
    <t>VRN</t>
  </si>
  <si>
    <t>Vedlejší rozpočtové náklady</t>
  </si>
  <si>
    <t>VRN1</t>
  </si>
  <si>
    <t>Průzkumné, geodetické a projektové práce</t>
  </si>
  <si>
    <t>277</t>
  </si>
  <si>
    <t>013254000</t>
  </si>
  <si>
    <t>Dokumentace skutečného provedení stavby</t>
  </si>
  <si>
    <t>Kč</t>
  </si>
  <si>
    <t>1024</t>
  </si>
  <si>
    <t>-1917937068</t>
  </si>
  <si>
    <t>VRN3</t>
  </si>
  <si>
    <t>Zařízení staveniště</t>
  </si>
  <si>
    <t>278</t>
  </si>
  <si>
    <t>032002005</t>
  </si>
  <si>
    <t>Zřízení zařízení staveniště</t>
  </si>
  <si>
    <t>975977478</t>
  </si>
  <si>
    <t>279</t>
  </si>
  <si>
    <t>039002000</t>
  </si>
  <si>
    <t>Zrušení zařízení staveniště</t>
  </si>
  <si>
    <t>-1348214342</t>
  </si>
  <si>
    <t>VRN4</t>
  </si>
  <si>
    <t>Inženýrská činnost</t>
  </si>
  <si>
    <t>280</t>
  </si>
  <si>
    <t>044002001</t>
  </si>
  <si>
    <t xml:space="preserve">Revize a zkoušky </t>
  </si>
  <si>
    <t>131397303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</si>
</sst>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9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85"/>
      <c r="AS2" s="285"/>
      <c r="AT2" s="285"/>
      <c r="AU2" s="285"/>
      <c r="AV2" s="285"/>
      <c r="AW2" s="285"/>
      <c r="AX2" s="285"/>
      <c r="AY2" s="285"/>
      <c r="AZ2" s="285"/>
      <c r="BA2" s="285"/>
      <c r="BB2" s="285"/>
      <c r="BC2" s="285"/>
      <c r="BD2" s="285"/>
      <c r="BE2" s="28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49" t="s">
        <v>14</v>
      </c>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3"/>
      <c r="AQ5" s="23"/>
      <c r="AR5" s="21"/>
      <c r="BE5" s="246" t="s">
        <v>15</v>
      </c>
      <c r="BS5" s="18" t="s">
        <v>6</v>
      </c>
    </row>
    <row r="6" spans="1:74" s="1" customFormat="1" ht="36.950000000000003" customHeight="1">
      <c r="B6" s="22"/>
      <c r="C6" s="23"/>
      <c r="D6" s="29" t="s">
        <v>16</v>
      </c>
      <c r="E6" s="23"/>
      <c r="F6" s="23"/>
      <c r="G6" s="23"/>
      <c r="H6" s="23"/>
      <c r="I6" s="23"/>
      <c r="J6" s="23"/>
      <c r="K6" s="251" t="s">
        <v>17</v>
      </c>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3"/>
      <c r="AQ6" s="23"/>
      <c r="AR6" s="21"/>
      <c r="BE6" s="24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247"/>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247"/>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47"/>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247"/>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24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47"/>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247"/>
      <c r="BS13" s="18" t="s">
        <v>6</v>
      </c>
    </row>
    <row r="14" spans="1:74" ht="12.75">
      <c r="B14" s="22"/>
      <c r="C14" s="23"/>
      <c r="D14" s="23"/>
      <c r="E14" s="252" t="s">
        <v>30</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30" t="s">
        <v>28</v>
      </c>
      <c r="AL14" s="23"/>
      <c r="AM14" s="23"/>
      <c r="AN14" s="32" t="s">
        <v>30</v>
      </c>
      <c r="AO14" s="23"/>
      <c r="AP14" s="23"/>
      <c r="AQ14" s="23"/>
      <c r="AR14" s="21"/>
      <c r="BE14" s="24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47"/>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247"/>
      <c r="BS16" s="18" t="s">
        <v>4</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19</v>
      </c>
      <c r="AO17" s="23"/>
      <c r="AP17" s="23"/>
      <c r="AQ17" s="23"/>
      <c r="AR17" s="21"/>
      <c r="BE17" s="247"/>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47"/>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247"/>
      <c r="BS19" s="18" t="s">
        <v>6</v>
      </c>
    </row>
    <row r="20" spans="1:71" s="1" customFormat="1" ht="18.399999999999999"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247"/>
      <c r="BS20" s="18" t="s">
        <v>33</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47"/>
    </row>
    <row r="22" spans="1:71" s="1" customFormat="1" ht="12" customHeight="1">
      <c r="B22" s="22"/>
      <c r="C22" s="23"/>
      <c r="D22" s="30"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47"/>
    </row>
    <row r="23" spans="1:71" s="1" customFormat="1" ht="47.25" customHeight="1">
      <c r="B23" s="22"/>
      <c r="C23" s="23"/>
      <c r="D23" s="23"/>
      <c r="E23" s="254" t="s">
        <v>37</v>
      </c>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3"/>
      <c r="AP23" s="23"/>
      <c r="AQ23" s="23"/>
      <c r="AR23" s="21"/>
      <c r="BE23" s="24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47"/>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47"/>
    </row>
    <row r="26" spans="1:71" s="2" customFormat="1" ht="25.9" customHeight="1">
      <c r="A26" s="35"/>
      <c r="B26" s="36"/>
      <c r="C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55">
        <f>ROUND(AG54,2)</f>
        <v>0</v>
      </c>
      <c r="AL26" s="256"/>
      <c r="AM26" s="256"/>
      <c r="AN26" s="256"/>
      <c r="AO26" s="256"/>
      <c r="AP26" s="37"/>
      <c r="AQ26" s="37"/>
      <c r="AR26" s="40"/>
      <c r="BE26" s="247"/>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47"/>
    </row>
    <row r="28" spans="1:71" s="2" customFormat="1" ht="12.75">
      <c r="A28" s="35"/>
      <c r="B28" s="36"/>
      <c r="C28" s="37"/>
      <c r="D28" s="37"/>
      <c r="E28" s="37"/>
      <c r="F28" s="37"/>
      <c r="G28" s="37"/>
      <c r="H28" s="37"/>
      <c r="I28" s="37"/>
      <c r="J28" s="37"/>
      <c r="K28" s="37"/>
      <c r="L28" s="257" t="s">
        <v>39</v>
      </c>
      <c r="M28" s="257"/>
      <c r="N28" s="257"/>
      <c r="O28" s="257"/>
      <c r="P28" s="257"/>
      <c r="Q28" s="37"/>
      <c r="R28" s="37"/>
      <c r="S28" s="37"/>
      <c r="T28" s="37"/>
      <c r="U28" s="37"/>
      <c r="V28" s="37"/>
      <c r="W28" s="257" t="s">
        <v>40</v>
      </c>
      <c r="X28" s="257"/>
      <c r="Y28" s="257"/>
      <c r="Z28" s="257"/>
      <c r="AA28" s="257"/>
      <c r="AB28" s="257"/>
      <c r="AC28" s="257"/>
      <c r="AD28" s="257"/>
      <c r="AE28" s="257"/>
      <c r="AF28" s="37"/>
      <c r="AG28" s="37"/>
      <c r="AH28" s="37"/>
      <c r="AI28" s="37"/>
      <c r="AJ28" s="37"/>
      <c r="AK28" s="257" t="s">
        <v>41</v>
      </c>
      <c r="AL28" s="257"/>
      <c r="AM28" s="257"/>
      <c r="AN28" s="257"/>
      <c r="AO28" s="257"/>
      <c r="AP28" s="37"/>
      <c r="AQ28" s="37"/>
      <c r="AR28" s="40"/>
      <c r="BE28" s="247"/>
    </row>
    <row r="29" spans="1:71" s="3" customFormat="1" ht="14.45" customHeight="1">
      <c r="B29" s="41"/>
      <c r="C29" s="42"/>
      <c r="D29" s="30" t="s">
        <v>42</v>
      </c>
      <c r="E29" s="42"/>
      <c r="F29" s="30" t="s">
        <v>43</v>
      </c>
      <c r="G29" s="42"/>
      <c r="H29" s="42"/>
      <c r="I29" s="42"/>
      <c r="J29" s="42"/>
      <c r="K29" s="42"/>
      <c r="L29" s="260">
        <v>0.21</v>
      </c>
      <c r="M29" s="259"/>
      <c r="N29" s="259"/>
      <c r="O29" s="259"/>
      <c r="P29" s="259"/>
      <c r="Q29" s="42"/>
      <c r="R29" s="42"/>
      <c r="S29" s="42"/>
      <c r="T29" s="42"/>
      <c r="U29" s="42"/>
      <c r="V29" s="42"/>
      <c r="W29" s="258">
        <f>ROUND(AZ54, 2)</f>
        <v>0</v>
      </c>
      <c r="X29" s="259"/>
      <c r="Y29" s="259"/>
      <c r="Z29" s="259"/>
      <c r="AA29" s="259"/>
      <c r="AB29" s="259"/>
      <c r="AC29" s="259"/>
      <c r="AD29" s="259"/>
      <c r="AE29" s="259"/>
      <c r="AF29" s="42"/>
      <c r="AG29" s="42"/>
      <c r="AH29" s="42"/>
      <c r="AI29" s="42"/>
      <c r="AJ29" s="42"/>
      <c r="AK29" s="258">
        <f>ROUND(AV54, 2)</f>
        <v>0</v>
      </c>
      <c r="AL29" s="259"/>
      <c r="AM29" s="259"/>
      <c r="AN29" s="259"/>
      <c r="AO29" s="259"/>
      <c r="AP29" s="42"/>
      <c r="AQ29" s="42"/>
      <c r="AR29" s="43"/>
      <c r="BE29" s="248"/>
    </row>
    <row r="30" spans="1:71" s="3" customFormat="1" ht="14.45" customHeight="1">
      <c r="B30" s="41"/>
      <c r="C30" s="42"/>
      <c r="D30" s="42"/>
      <c r="E30" s="42"/>
      <c r="F30" s="30" t="s">
        <v>44</v>
      </c>
      <c r="G30" s="42"/>
      <c r="H30" s="42"/>
      <c r="I30" s="42"/>
      <c r="J30" s="42"/>
      <c r="K30" s="42"/>
      <c r="L30" s="260">
        <v>0.15</v>
      </c>
      <c r="M30" s="259"/>
      <c r="N30" s="259"/>
      <c r="O30" s="259"/>
      <c r="P30" s="259"/>
      <c r="Q30" s="42"/>
      <c r="R30" s="42"/>
      <c r="S30" s="42"/>
      <c r="T30" s="42"/>
      <c r="U30" s="42"/>
      <c r="V30" s="42"/>
      <c r="W30" s="258">
        <f>ROUND(BA54, 2)</f>
        <v>0</v>
      </c>
      <c r="X30" s="259"/>
      <c r="Y30" s="259"/>
      <c r="Z30" s="259"/>
      <c r="AA30" s="259"/>
      <c r="AB30" s="259"/>
      <c r="AC30" s="259"/>
      <c r="AD30" s="259"/>
      <c r="AE30" s="259"/>
      <c r="AF30" s="42"/>
      <c r="AG30" s="42"/>
      <c r="AH30" s="42"/>
      <c r="AI30" s="42"/>
      <c r="AJ30" s="42"/>
      <c r="AK30" s="258">
        <f>ROUND(AW54, 2)</f>
        <v>0</v>
      </c>
      <c r="AL30" s="259"/>
      <c r="AM30" s="259"/>
      <c r="AN30" s="259"/>
      <c r="AO30" s="259"/>
      <c r="AP30" s="42"/>
      <c r="AQ30" s="42"/>
      <c r="AR30" s="43"/>
      <c r="BE30" s="248"/>
    </row>
    <row r="31" spans="1:71" s="3" customFormat="1" ht="14.45" hidden="1" customHeight="1">
      <c r="B31" s="41"/>
      <c r="C31" s="42"/>
      <c r="D31" s="42"/>
      <c r="E31" s="42"/>
      <c r="F31" s="30" t="s">
        <v>45</v>
      </c>
      <c r="G31" s="42"/>
      <c r="H31" s="42"/>
      <c r="I31" s="42"/>
      <c r="J31" s="42"/>
      <c r="K31" s="42"/>
      <c r="L31" s="260">
        <v>0.21</v>
      </c>
      <c r="M31" s="259"/>
      <c r="N31" s="259"/>
      <c r="O31" s="259"/>
      <c r="P31" s="259"/>
      <c r="Q31" s="42"/>
      <c r="R31" s="42"/>
      <c r="S31" s="42"/>
      <c r="T31" s="42"/>
      <c r="U31" s="42"/>
      <c r="V31" s="42"/>
      <c r="W31" s="258">
        <f>ROUND(BB54, 2)</f>
        <v>0</v>
      </c>
      <c r="X31" s="259"/>
      <c r="Y31" s="259"/>
      <c r="Z31" s="259"/>
      <c r="AA31" s="259"/>
      <c r="AB31" s="259"/>
      <c r="AC31" s="259"/>
      <c r="AD31" s="259"/>
      <c r="AE31" s="259"/>
      <c r="AF31" s="42"/>
      <c r="AG31" s="42"/>
      <c r="AH31" s="42"/>
      <c r="AI31" s="42"/>
      <c r="AJ31" s="42"/>
      <c r="AK31" s="258">
        <v>0</v>
      </c>
      <c r="AL31" s="259"/>
      <c r="AM31" s="259"/>
      <c r="AN31" s="259"/>
      <c r="AO31" s="259"/>
      <c r="AP31" s="42"/>
      <c r="AQ31" s="42"/>
      <c r="AR31" s="43"/>
      <c r="BE31" s="248"/>
    </row>
    <row r="32" spans="1:71" s="3" customFormat="1" ht="14.45" hidden="1" customHeight="1">
      <c r="B32" s="41"/>
      <c r="C32" s="42"/>
      <c r="D32" s="42"/>
      <c r="E32" s="42"/>
      <c r="F32" s="30" t="s">
        <v>46</v>
      </c>
      <c r="G32" s="42"/>
      <c r="H32" s="42"/>
      <c r="I32" s="42"/>
      <c r="J32" s="42"/>
      <c r="K32" s="42"/>
      <c r="L32" s="260">
        <v>0.15</v>
      </c>
      <c r="M32" s="259"/>
      <c r="N32" s="259"/>
      <c r="O32" s="259"/>
      <c r="P32" s="259"/>
      <c r="Q32" s="42"/>
      <c r="R32" s="42"/>
      <c r="S32" s="42"/>
      <c r="T32" s="42"/>
      <c r="U32" s="42"/>
      <c r="V32" s="42"/>
      <c r="W32" s="258">
        <f>ROUND(BC54, 2)</f>
        <v>0</v>
      </c>
      <c r="X32" s="259"/>
      <c r="Y32" s="259"/>
      <c r="Z32" s="259"/>
      <c r="AA32" s="259"/>
      <c r="AB32" s="259"/>
      <c r="AC32" s="259"/>
      <c r="AD32" s="259"/>
      <c r="AE32" s="259"/>
      <c r="AF32" s="42"/>
      <c r="AG32" s="42"/>
      <c r="AH32" s="42"/>
      <c r="AI32" s="42"/>
      <c r="AJ32" s="42"/>
      <c r="AK32" s="258">
        <v>0</v>
      </c>
      <c r="AL32" s="259"/>
      <c r="AM32" s="259"/>
      <c r="AN32" s="259"/>
      <c r="AO32" s="259"/>
      <c r="AP32" s="42"/>
      <c r="AQ32" s="42"/>
      <c r="AR32" s="43"/>
      <c r="BE32" s="248"/>
    </row>
    <row r="33" spans="1:57" s="3" customFormat="1" ht="14.45" hidden="1" customHeight="1">
      <c r="B33" s="41"/>
      <c r="C33" s="42"/>
      <c r="D33" s="42"/>
      <c r="E33" s="42"/>
      <c r="F33" s="30" t="s">
        <v>47</v>
      </c>
      <c r="G33" s="42"/>
      <c r="H33" s="42"/>
      <c r="I33" s="42"/>
      <c r="J33" s="42"/>
      <c r="K33" s="42"/>
      <c r="L33" s="260">
        <v>0</v>
      </c>
      <c r="M33" s="259"/>
      <c r="N33" s="259"/>
      <c r="O33" s="259"/>
      <c r="P33" s="259"/>
      <c r="Q33" s="42"/>
      <c r="R33" s="42"/>
      <c r="S33" s="42"/>
      <c r="T33" s="42"/>
      <c r="U33" s="42"/>
      <c r="V33" s="42"/>
      <c r="W33" s="258">
        <f>ROUND(BD54, 2)</f>
        <v>0</v>
      </c>
      <c r="X33" s="259"/>
      <c r="Y33" s="259"/>
      <c r="Z33" s="259"/>
      <c r="AA33" s="259"/>
      <c r="AB33" s="259"/>
      <c r="AC33" s="259"/>
      <c r="AD33" s="259"/>
      <c r="AE33" s="259"/>
      <c r="AF33" s="42"/>
      <c r="AG33" s="42"/>
      <c r="AH33" s="42"/>
      <c r="AI33" s="42"/>
      <c r="AJ33" s="42"/>
      <c r="AK33" s="258">
        <v>0</v>
      </c>
      <c r="AL33" s="259"/>
      <c r="AM33" s="259"/>
      <c r="AN33" s="259"/>
      <c r="AO33" s="259"/>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48</v>
      </c>
      <c r="E35" s="46"/>
      <c r="F35" s="46"/>
      <c r="G35" s="46"/>
      <c r="H35" s="46"/>
      <c r="I35" s="46"/>
      <c r="J35" s="46"/>
      <c r="K35" s="46"/>
      <c r="L35" s="46"/>
      <c r="M35" s="46"/>
      <c r="N35" s="46"/>
      <c r="O35" s="46"/>
      <c r="P35" s="46"/>
      <c r="Q35" s="46"/>
      <c r="R35" s="46"/>
      <c r="S35" s="46"/>
      <c r="T35" s="47" t="s">
        <v>49</v>
      </c>
      <c r="U35" s="46"/>
      <c r="V35" s="46"/>
      <c r="W35" s="46"/>
      <c r="X35" s="261" t="s">
        <v>50</v>
      </c>
      <c r="Y35" s="262"/>
      <c r="Z35" s="262"/>
      <c r="AA35" s="262"/>
      <c r="AB35" s="262"/>
      <c r="AC35" s="46"/>
      <c r="AD35" s="46"/>
      <c r="AE35" s="46"/>
      <c r="AF35" s="46"/>
      <c r="AG35" s="46"/>
      <c r="AH35" s="46"/>
      <c r="AI35" s="46"/>
      <c r="AJ35" s="46"/>
      <c r="AK35" s="263">
        <f>SUM(AK26:AK33)</f>
        <v>0</v>
      </c>
      <c r="AL35" s="262"/>
      <c r="AM35" s="262"/>
      <c r="AN35" s="262"/>
      <c r="AO35" s="264"/>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51</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HEL005</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265" t="str">
        <f>K6</f>
        <v>ZŠ Aléská -  Bílina</v>
      </c>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Bílina</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267" t="str">
        <f>IF(AN8= "","",AN8)</f>
        <v>1. 2. 2017</v>
      </c>
      <c r="AN47" s="267"/>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25.7" customHeight="1">
      <c r="A49" s="35"/>
      <c r="B49" s="36"/>
      <c r="C49" s="30" t="s">
        <v>25</v>
      </c>
      <c r="D49" s="37"/>
      <c r="E49" s="37"/>
      <c r="F49" s="37"/>
      <c r="G49" s="37"/>
      <c r="H49" s="37"/>
      <c r="I49" s="37"/>
      <c r="J49" s="37"/>
      <c r="K49" s="37"/>
      <c r="L49" s="53" t="str">
        <f>IF(E11= "","",E11)</f>
        <v>Město Bílina, Břežánská 50/4, 418 31 Bílina</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268" t="str">
        <f>IF(E17="","",E17)</f>
        <v>Ing.arch.Jan Heller, Zelená 400/6, Hradec Králové</v>
      </c>
      <c r="AN49" s="269"/>
      <c r="AO49" s="269"/>
      <c r="AP49" s="269"/>
      <c r="AQ49" s="37"/>
      <c r="AR49" s="40"/>
      <c r="AS49" s="270" t="s">
        <v>52</v>
      </c>
      <c r="AT49" s="271"/>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34</v>
      </c>
      <c r="AJ50" s="37"/>
      <c r="AK50" s="37"/>
      <c r="AL50" s="37"/>
      <c r="AM50" s="268" t="str">
        <f>IF(E20="","",E20)</f>
        <v xml:space="preserve"> </v>
      </c>
      <c r="AN50" s="269"/>
      <c r="AO50" s="269"/>
      <c r="AP50" s="269"/>
      <c r="AQ50" s="37"/>
      <c r="AR50" s="40"/>
      <c r="AS50" s="272"/>
      <c r="AT50" s="273"/>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274"/>
      <c r="AT51" s="275"/>
      <c r="AU51" s="65"/>
      <c r="AV51" s="65"/>
      <c r="AW51" s="65"/>
      <c r="AX51" s="65"/>
      <c r="AY51" s="65"/>
      <c r="AZ51" s="65"/>
      <c r="BA51" s="65"/>
      <c r="BB51" s="65"/>
      <c r="BC51" s="65"/>
      <c r="BD51" s="66"/>
      <c r="BE51" s="35"/>
    </row>
    <row r="52" spans="1:91" s="2" customFormat="1" ht="29.25" customHeight="1">
      <c r="A52" s="35"/>
      <c r="B52" s="36"/>
      <c r="C52" s="276" t="s">
        <v>53</v>
      </c>
      <c r="D52" s="277"/>
      <c r="E52" s="277"/>
      <c r="F52" s="277"/>
      <c r="G52" s="277"/>
      <c r="H52" s="67"/>
      <c r="I52" s="278" t="s">
        <v>54</v>
      </c>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9" t="s">
        <v>55</v>
      </c>
      <c r="AH52" s="277"/>
      <c r="AI52" s="277"/>
      <c r="AJ52" s="277"/>
      <c r="AK52" s="277"/>
      <c r="AL52" s="277"/>
      <c r="AM52" s="277"/>
      <c r="AN52" s="278" t="s">
        <v>56</v>
      </c>
      <c r="AO52" s="277"/>
      <c r="AP52" s="277"/>
      <c r="AQ52" s="68" t="s">
        <v>57</v>
      </c>
      <c r="AR52" s="40"/>
      <c r="AS52" s="69" t="s">
        <v>58</v>
      </c>
      <c r="AT52" s="70" t="s">
        <v>59</v>
      </c>
      <c r="AU52" s="70" t="s">
        <v>60</v>
      </c>
      <c r="AV52" s="70" t="s">
        <v>61</v>
      </c>
      <c r="AW52" s="70" t="s">
        <v>62</v>
      </c>
      <c r="AX52" s="70" t="s">
        <v>63</v>
      </c>
      <c r="AY52" s="70" t="s">
        <v>64</v>
      </c>
      <c r="AZ52" s="70" t="s">
        <v>65</v>
      </c>
      <c r="BA52" s="70" t="s">
        <v>66</v>
      </c>
      <c r="BB52" s="70" t="s">
        <v>67</v>
      </c>
      <c r="BC52" s="70" t="s">
        <v>68</v>
      </c>
      <c r="BD52" s="71" t="s">
        <v>69</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70</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283">
        <f>ROUND(AG55,2)</f>
        <v>0</v>
      </c>
      <c r="AH54" s="283"/>
      <c r="AI54" s="283"/>
      <c r="AJ54" s="283"/>
      <c r="AK54" s="283"/>
      <c r="AL54" s="283"/>
      <c r="AM54" s="283"/>
      <c r="AN54" s="284">
        <f>SUM(AG54,AT54)</f>
        <v>0</v>
      </c>
      <c r="AO54" s="284"/>
      <c r="AP54" s="284"/>
      <c r="AQ54" s="79" t="s">
        <v>19</v>
      </c>
      <c r="AR54" s="80"/>
      <c r="AS54" s="81">
        <f>ROUND(AS55,2)</f>
        <v>0</v>
      </c>
      <c r="AT54" s="82">
        <f>ROUND(SUM(AV54:AW54),2)</f>
        <v>0</v>
      </c>
      <c r="AU54" s="83">
        <f>ROUND(AU55,5)</f>
        <v>0</v>
      </c>
      <c r="AV54" s="82">
        <f>ROUND(AZ54*L29,2)</f>
        <v>0</v>
      </c>
      <c r="AW54" s="82">
        <f>ROUND(BA54*L30,2)</f>
        <v>0</v>
      </c>
      <c r="AX54" s="82">
        <f>ROUND(BB54*L29,2)</f>
        <v>0</v>
      </c>
      <c r="AY54" s="82">
        <f>ROUND(BC54*L30,2)</f>
        <v>0</v>
      </c>
      <c r="AZ54" s="82">
        <f>ROUND(AZ55,2)</f>
        <v>0</v>
      </c>
      <c r="BA54" s="82">
        <f>ROUND(BA55,2)</f>
        <v>0</v>
      </c>
      <c r="BB54" s="82">
        <f>ROUND(BB55,2)</f>
        <v>0</v>
      </c>
      <c r="BC54" s="82">
        <f>ROUND(BC55,2)</f>
        <v>0</v>
      </c>
      <c r="BD54" s="84">
        <f>ROUND(BD55,2)</f>
        <v>0</v>
      </c>
      <c r="BS54" s="85" t="s">
        <v>71</v>
      </c>
      <c r="BT54" s="85" t="s">
        <v>72</v>
      </c>
      <c r="BU54" s="86" t="s">
        <v>73</v>
      </c>
      <c r="BV54" s="85" t="s">
        <v>74</v>
      </c>
      <c r="BW54" s="85" t="s">
        <v>5</v>
      </c>
      <c r="BX54" s="85" t="s">
        <v>75</v>
      </c>
      <c r="CL54" s="85" t="s">
        <v>19</v>
      </c>
    </row>
    <row r="55" spans="1:91" s="7" customFormat="1" ht="24.75" customHeight="1">
      <c r="A55" s="87" t="s">
        <v>76</v>
      </c>
      <c r="B55" s="88"/>
      <c r="C55" s="89"/>
      <c r="D55" s="282" t="s">
        <v>77</v>
      </c>
      <c r="E55" s="282"/>
      <c r="F55" s="282"/>
      <c r="G55" s="282"/>
      <c r="H55" s="282"/>
      <c r="I55" s="90"/>
      <c r="J55" s="282" t="s">
        <v>78</v>
      </c>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0">
        <f>'HEL005-01 - ZŠ Aléská - O...'!J30</f>
        <v>0</v>
      </c>
      <c r="AH55" s="281"/>
      <c r="AI55" s="281"/>
      <c r="AJ55" s="281"/>
      <c r="AK55" s="281"/>
      <c r="AL55" s="281"/>
      <c r="AM55" s="281"/>
      <c r="AN55" s="280">
        <f>SUM(AG55,AT55)</f>
        <v>0</v>
      </c>
      <c r="AO55" s="281"/>
      <c r="AP55" s="281"/>
      <c r="AQ55" s="91" t="s">
        <v>79</v>
      </c>
      <c r="AR55" s="92"/>
      <c r="AS55" s="93">
        <v>0</v>
      </c>
      <c r="AT55" s="94">
        <f>ROUND(SUM(AV55:AW55),2)</f>
        <v>0</v>
      </c>
      <c r="AU55" s="95">
        <f>'HEL005-01 - ZŠ Aléská - O...'!P106</f>
        <v>0</v>
      </c>
      <c r="AV55" s="94">
        <f>'HEL005-01 - ZŠ Aléská - O...'!J33</f>
        <v>0</v>
      </c>
      <c r="AW55" s="94">
        <f>'HEL005-01 - ZŠ Aléská - O...'!J34</f>
        <v>0</v>
      </c>
      <c r="AX55" s="94">
        <f>'HEL005-01 - ZŠ Aléská - O...'!J35</f>
        <v>0</v>
      </c>
      <c r="AY55" s="94">
        <f>'HEL005-01 - ZŠ Aléská - O...'!J36</f>
        <v>0</v>
      </c>
      <c r="AZ55" s="94">
        <f>'HEL005-01 - ZŠ Aléská - O...'!F33</f>
        <v>0</v>
      </c>
      <c r="BA55" s="94">
        <f>'HEL005-01 - ZŠ Aléská - O...'!F34</f>
        <v>0</v>
      </c>
      <c r="BB55" s="94">
        <f>'HEL005-01 - ZŠ Aléská - O...'!F35</f>
        <v>0</v>
      </c>
      <c r="BC55" s="94">
        <f>'HEL005-01 - ZŠ Aléská - O...'!F36</f>
        <v>0</v>
      </c>
      <c r="BD55" s="96">
        <f>'HEL005-01 - ZŠ Aléská - O...'!F37</f>
        <v>0</v>
      </c>
      <c r="BT55" s="97" t="s">
        <v>80</v>
      </c>
      <c r="BV55" s="97" t="s">
        <v>74</v>
      </c>
      <c r="BW55" s="97" t="s">
        <v>81</v>
      </c>
      <c r="BX55" s="97" t="s">
        <v>5</v>
      </c>
      <c r="CL55" s="97" t="s">
        <v>19</v>
      </c>
      <c r="CM55" s="97" t="s">
        <v>82</v>
      </c>
    </row>
    <row r="56" spans="1:91" s="2" customFormat="1" ht="30" customHeight="1">
      <c r="A56" s="35"/>
      <c r="B56" s="3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40"/>
      <c r="AS56" s="35"/>
      <c r="AT56" s="35"/>
      <c r="AU56" s="35"/>
      <c r="AV56" s="35"/>
      <c r="AW56" s="35"/>
      <c r="AX56" s="35"/>
      <c r="AY56" s="35"/>
      <c r="AZ56" s="35"/>
      <c r="BA56" s="35"/>
      <c r="BB56" s="35"/>
      <c r="BC56" s="35"/>
      <c r="BD56" s="35"/>
      <c r="BE56" s="35"/>
    </row>
    <row r="57" spans="1:91" s="2" customFormat="1" ht="6.95" customHeight="1">
      <c r="A57" s="35"/>
      <c r="B57" s="4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0"/>
      <c r="AS57" s="35"/>
      <c r="AT57" s="35"/>
      <c r="AU57" s="35"/>
      <c r="AV57" s="35"/>
      <c r="AW57" s="35"/>
      <c r="AX57" s="35"/>
      <c r="AY57" s="35"/>
      <c r="AZ57" s="35"/>
      <c r="BA57" s="35"/>
      <c r="BB57" s="35"/>
      <c r="BC57" s="35"/>
      <c r="BD57" s="35"/>
      <c r="BE57" s="35"/>
    </row>
  </sheetData>
  <sheetProtection algorithmName="SHA-512" hashValue="v7K0NbUFMvLrXyO4QtPElANphuRBJNv5Je6OmliDUaI3KJP3IeRSikGZKcYBS1ofAwZucTD8OzFODFRA7d6G0A==" saltValue="0DOoJtlY77S51OFOzKDuD9Kv6O7j9R7MqLyZ1KZwMnFeUj7D5ppbRSsUDItcdBEVFAPaEL19SNKS3ZvNZv0pcw=="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HEL005-01 - ZŠ Aléská - O...'!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7"/>
  <sheetViews>
    <sheetView showGridLines="0" tabSelected="1"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5"/>
      <c r="M2" s="285"/>
      <c r="N2" s="285"/>
      <c r="O2" s="285"/>
      <c r="P2" s="285"/>
      <c r="Q2" s="285"/>
      <c r="R2" s="285"/>
      <c r="S2" s="285"/>
      <c r="T2" s="285"/>
      <c r="U2" s="285"/>
      <c r="V2" s="285"/>
      <c r="AT2" s="18" t="s">
        <v>81</v>
      </c>
    </row>
    <row r="3" spans="1:46" s="1" customFormat="1" ht="6.95" customHeight="1">
      <c r="B3" s="98"/>
      <c r="C3" s="99"/>
      <c r="D3" s="99"/>
      <c r="E3" s="99"/>
      <c r="F3" s="99"/>
      <c r="G3" s="99"/>
      <c r="H3" s="99"/>
      <c r="I3" s="99"/>
      <c r="J3" s="99"/>
      <c r="K3" s="99"/>
      <c r="L3" s="21"/>
      <c r="AT3" s="18" t="s">
        <v>82</v>
      </c>
    </row>
    <row r="4" spans="1:46" s="1" customFormat="1" ht="24.95" customHeight="1">
      <c r="B4" s="21"/>
      <c r="D4" s="100" t="s">
        <v>83</v>
      </c>
      <c r="L4" s="21"/>
      <c r="M4" s="101" t="s">
        <v>10</v>
      </c>
      <c r="AT4" s="18" t="s">
        <v>4</v>
      </c>
    </row>
    <row r="5" spans="1:46" s="1" customFormat="1" ht="6.95" customHeight="1">
      <c r="B5" s="21"/>
      <c r="L5" s="21"/>
    </row>
    <row r="6" spans="1:46" s="1" customFormat="1" ht="12" customHeight="1">
      <c r="B6" s="21"/>
      <c r="D6" s="102" t="s">
        <v>16</v>
      </c>
      <c r="L6" s="21"/>
    </row>
    <row r="7" spans="1:46" s="1" customFormat="1" ht="16.5" customHeight="1">
      <c r="B7" s="21"/>
      <c r="E7" s="286" t="str">
        <f>'Rekapitulace stavby'!K6</f>
        <v>ZŠ Aléská -  Bílina</v>
      </c>
      <c r="F7" s="287"/>
      <c r="G7" s="287"/>
      <c r="H7" s="287"/>
      <c r="L7" s="21"/>
    </row>
    <row r="8" spans="1:46" s="2" customFormat="1" ht="12" customHeight="1">
      <c r="A8" s="35"/>
      <c r="B8" s="40"/>
      <c r="C8" s="35"/>
      <c r="D8" s="102" t="s">
        <v>84</v>
      </c>
      <c r="E8" s="35"/>
      <c r="F8" s="35"/>
      <c r="G8" s="35"/>
      <c r="H8" s="35"/>
      <c r="I8" s="35"/>
      <c r="J8" s="35"/>
      <c r="K8" s="35"/>
      <c r="L8" s="103"/>
      <c r="S8" s="35"/>
      <c r="T8" s="35"/>
      <c r="U8" s="35"/>
      <c r="V8" s="35"/>
      <c r="W8" s="35"/>
      <c r="X8" s="35"/>
      <c r="Y8" s="35"/>
      <c r="Z8" s="35"/>
      <c r="AA8" s="35"/>
      <c r="AB8" s="35"/>
      <c r="AC8" s="35"/>
      <c r="AD8" s="35"/>
      <c r="AE8" s="35"/>
    </row>
    <row r="9" spans="1:46" s="2" customFormat="1" ht="24.75" customHeight="1">
      <c r="A9" s="35"/>
      <c r="B9" s="40"/>
      <c r="C9" s="35"/>
      <c r="D9" s="35"/>
      <c r="E9" s="288" t="s">
        <v>85</v>
      </c>
      <c r="F9" s="289"/>
      <c r="G9" s="289"/>
      <c r="H9" s="289"/>
      <c r="I9" s="35"/>
      <c r="J9" s="35"/>
      <c r="K9" s="35"/>
      <c r="L9" s="103"/>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3"/>
      <c r="S10" s="35"/>
      <c r="T10" s="35"/>
      <c r="U10" s="35"/>
      <c r="V10" s="35"/>
      <c r="W10" s="35"/>
      <c r="X10" s="35"/>
      <c r="Y10" s="35"/>
      <c r="Z10" s="35"/>
      <c r="AA10" s="35"/>
      <c r="AB10" s="35"/>
      <c r="AC10" s="35"/>
      <c r="AD10" s="35"/>
      <c r="AE10" s="35"/>
    </row>
    <row r="11" spans="1:46" s="2" customFormat="1" ht="12" customHeight="1">
      <c r="A11" s="35"/>
      <c r="B11" s="40"/>
      <c r="C11" s="35"/>
      <c r="D11" s="102" t="s">
        <v>18</v>
      </c>
      <c r="E11" s="35"/>
      <c r="F11" s="104" t="s">
        <v>19</v>
      </c>
      <c r="G11" s="35"/>
      <c r="H11" s="35"/>
      <c r="I11" s="102" t="s">
        <v>20</v>
      </c>
      <c r="J11" s="104" t="s">
        <v>19</v>
      </c>
      <c r="K11" s="35"/>
      <c r="L11" s="103"/>
      <c r="S11" s="35"/>
      <c r="T11" s="35"/>
      <c r="U11" s="35"/>
      <c r="V11" s="35"/>
      <c r="W11" s="35"/>
      <c r="X11" s="35"/>
      <c r="Y11" s="35"/>
      <c r="Z11" s="35"/>
      <c r="AA11" s="35"/>
      <c r="AB11" s="35"/>
      <c r="AC11" s="35"/>
      <c r="AD11" s="35"/>
      <c r="AE11" s="35"/>
    </row>
    <row r="12" spans="1:46" s="2" customFormat="1" ht="12" customHeight="1">
      <c r="A12" s="35"/>
      <c r="B12" s="40"/>
      <c r="C12" s="35"/>
      <c r="D12" s="102" t="s">
        <v>21</v>
      </c>
      <c r="E12" s="35"/>
      <c r="F12" s="104" t="s">
        <v>22</v>
      </c>
      <c r="G12" s="35"/>
      <c r="H12" s="35"/>
      <c r="I12" s="102" t="s">
        <v>23</v>
      </c>
      <c r="J12" s="105" t="str">
        <f>'Rekapitulace stavby'!AN8</f>
        <v>1. 2. 2017</v>
      </c>
      <c r="K12" s="35"/>
      <c r="L12" s="103"/>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3"/>
      <c r="S13" s="35"/>
      <c r="T13" s="35"/>
      <c r="U13" s="35"/>
      <c r="V13" s="35"/>
      <c r="W13" s="35"/>
      <c r="X13" s="35"/>
      <c r="Y13" s="35"/>
      <c r="Z13" s="35"/>
      <c r="AA13" s="35"/>
      <c r="AB13" s="35"/>
      <c r="AC13" s="35"/>
      <c r="AD13" s="35"/>
      <c r="AE13" s="35"/>
    </row>
    <row r="14" spans="1:46" s="2" customFormat="1" ht="12" customHeight="1">
      <c r="A14" s="35"/>
      <c r="B14" s="40"/>
      <c r="C14" s="35"/>
      <c r="D14" s="102" t="s">
        <v>25</v>
      </c>
      <c r="E14" s="35"/>
      <c r="F14" s="35"/>
      <c r="G14" s="35"/>
      <c r="H14" s="35"/>
      <c r="I14" s="102" t="s">
        <v>26</v>
      </c>
      <c r="J14" s="104" t="s">
        <v>19</v>
      </c>
      <c r="K14" s="35"/>
      <c r="L14" s="103"/>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02" t="s">
        <v>28</v>
      </c>
      <c r="J15" s="104" t="s">
        <v>19</v>
      </c>
      <c r="K15" s="35"/>
      <c r="L15" s="103"/>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3"/>
      <c r="S16" s="35"/>
      <c r="T16" s="35"/>
      <c r="U16" s="35"/>
      <c r="V16" s="35"/>
      <c r="W16" s="35"/>
      <c r="X16" s="35"/>
      <c r="Y16" s="35"/>
      <c r="Z16" s="35"/>
      <c r="AA16" s="35"/>
      <c r="AB16" s="35"/>
      <c r="AC16" s="35"/>
      <c r="AD16" s="35"/>
      <c r="AE16" s="35"/>
    </row>
    <row r="17" spans="1:31" s="2" customFormat="1" ht="12" customHeight="1">
      <c r="A17" s="35"/>
      <c r="B17" s="40"/>
      <c r="C17" s="35"/>
      <c r="D17" s="102" t="s">
        <v>29</v>
      </c>
      <c r="E17" s="35"/>
      <c r="F17" s="35"/>
      <c r="G17" s="35"/>
      <c r="H17" s="35"/>
      <c r="I17" s="102" t="s">
        <v>26</v>
      </c>
      <c r="J17" s="31" t="str">
        <f>'Rekapitulace stavby'!AN13</f>
        <v>Vyplň údaj</v>
      </c>
      <c r="K17" s="35"/>
      <c r="L17" s="103"/>
      <c r="S17" s="35"/>
      <c r="T17" s="35"/>
      <c r="U17" s="35"/>
      <c r="V17" s="35"/>
      <c r="W17" s="35"/>
      <c r="X17" s="35"/>
      <c r="Y17" s="35"/>
      <c r="Z17" s="35"/>
      <c r="AA17" s="35"/>
      <c r="AB17" s="35"/>
      <c r="AC17" s="35"/>
      <c r="AD17" s="35"/>
      <c r="AE17" s="35"/>
    </row>
    <row r="18" spans="1:31" s="2" customFormat="1" ht="18" customHeight="1">
      <c r="A18" s="35"/>
      <c r="B18" s="40"/>
      <c r="C18" s="35"/>
      <c r="D18" s="35"/>
      <c r="E18" s="290" t="str">
        <f>'Rekapitulace stavby'!E14</f>
        <v>Vyplň údaj</v>
      </c>
      <c r="F18" s="291"/>
      <c r="G18" s="291"/>
      <c r="H18" s="291"/>
      <c r="I18" s="102" t="s">
        <v>28</v>
      </c>
      <c r="J18" s="31" t="str">
        <f>'Rekapitulace stavby'!AN14</f>
        <v>Vyplň údaj</v>
      </c>
      <c r="K18" s="35"/>
      <c r="L18" s="103"/>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3"/>
      <c r="S19" s="35"/>
      <c r="T19" s="35"/>
      <c r="U19" s="35"/>
      <c r="V19" s="35"/>
      <c r="W19" s="35"/>
      <c r="X19" s="35"/>
      <c r="Y19" s="35"/>
      <c r="Z19" s="35"/>
      <c r="AA19" s="35"/>
      <c r="AB19" s="35"/>
      <c r="AC19" s="35"/>
      <c r="AD19" s="35"/>
      <c r="AE19" s="35"/>
    </row>
    <row r="20" spans="1:31" s="2" customFormat="1" ht="12" customHeight="1">
      <c r="A20" s="35"/>
      <c r="B20" s="40"/>
      <c r="C20" s="35"/>
      <c r="D20" s="102" t="s">
        <v>31</v>
      </c>
      <c r="E20" s="35"/>
      <c r="F20" s="35"/>
      <c r="G20" s="35"/>
      <c r="H20" s="35"/>
      <c r="I20" s="102" t="s">
        <v>26</v>
      </c>
      <c r="J20" s="104" t="s">
        <v>19</v>
      </c>
      <c r="K20" s="35"/>
      <c r="L20" s="103"/>
      <c r="S20" s="35"/>
      <c r="T20" s="35"/>
      <c r="U20" s="35"/>
      <c r="V20" s="35"/>
      <c r="W20" s="35"/>
      <c r="X20" s="35"/>
      <c r="Y20" s="35"/>
      <c r="Z20" s="35"/>
      <c r="AA20" s="35"/>
      <c r="AB20" s="35"/>
      <c r="AC20" s="35"/>
      <c r="AD20" s="35"/>
      <c r="AE20" s="35"/>
    </row>
    <row r="21" spans="1:31" s="2" customFormat="1" ht="18" customHeight="1">
      <c r="A21" s="35"/>
      <c r="B21" s="40"/>
      <c r="C21" s="35"/>
      <c r="D21" s="35"/>
      <c r="E21" s="104" t="s">
        <v>32</v>
      </c>
      <c r="F21" s="35"/>
      <c r="G21" s="35"/>
      <c r="H21" s="35"/>
      <c r="I21" s="102" t="s">
        <v>28</v>
      </c>
      <c r="J21" s="104" t="s">
        <v>19</v>
      </c>
      <c r="K21" s="35"/>
      <c r="L21" s="103"/>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3"/>
      <c r="S22" s="35"/>
      <c r="T22" s="35"/>
      <c r="U22" s="35"/>
      <c r="V22" s="35"/>
      <c r="W22" s="35"/>
      <c r="X22" s="35"/>
      <c r="Y22" s="35"/>
      <c r="Z22" s="35"/>
      <c r="AA22" s="35"/>
      <c r="AB22" s="35"/>
      <c r="AC22" s="35"/>
      <c r="AD22" s="35"/>
      <c r="AE22" s="35"/>
    </row>
    <row r="23" spans="1:31" s="2" customFormat="1" ht="12" customHeight="1">
      <c r="A23" s="35"/>
      <c r="B23" s="40"/>
      <c r="C23" s="35"/>
      <c r="D23" s="102" t="s">
        <v>34</v>
      </c>
      <c r="E23" s="35"/>
      <c r="F23" s="35"/>
      <c r="G23" s="35"/>
      <c r="H23" s="35"/>
      <c r="I23" s="102" t="s">
        <v>26</v>
      </c>
      <c r="J23" s="104" t="str">
        <f>IF('Rekapitulace stavby'!AN19="","",'Rekapitulace stavby'!AN19)</f>
        <v/>
      </c>
      <c r="K23" s="35"/>
      <c r="L23" s="103"/>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02" t="s">
        <v>28</v>
      </c>
      <c r="J24" s="104" t="str">
        <f>IF('Rekapitulace stavby'!AN20="","",'Rekapitulace stavby'!AN20)</f>
        <v/>
      </c>
      <c r="K24" s="35"/>
      <c r="L24" s="103"/>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3"/>
      <c r="S25" s="35"/>
      <c r="T25" s="35"/>
      <c r="U25" s="35"/>
      <c r="V25" s="35"/>
      <c r="W25" s="35"/>
      <c r="X25" s="35"/>
      <c r="Y25" s="35"/>
      <c r="Z25" s="35"/>
      <c r="AA25" s="35"/>
      <c r="AB25" s="35"/>
      <c r="AC25" s="35"/>
      <c r="AD25" s="35"/>
      <c r="AE25" s="35"/>
    </row>
    <row r="26" spans="1:31" s="2" customFormat="1" ht="12" customHeight="1">
      <c r="A26" s="35"/>
      <c r="B26" s="40"/>
      <c r="C26" s="35"/>
      <c r="D26" s="102" t="s">
        <v>36</v>
      </c>
      <c r="E26" s="35"/>
      <c r="F26" s="35"/>
      <c r="G26" s="35"/>
      <c r="H26" s="35"/>
      <c r="I26" s="35"/>
      <c r="J26" s="35"/>
      <c r="K26" s="35"/>
      <c r="L26" s="103"/>
      <c r="S26" s="35"/>
      <c r="T26" s="35"/>
      <c r="U26" s="35"/>
      <c r="V26" s="35"/>
      <c r="W26" s="35"/>
      <c r="X26" s="35"/>
      <c r="Y26" s="35"/>
      <c r="Z26" s="35"/>
      <c r="AA26" s="35"/>
      <c r="AB26" s="35"/>
      <c r="AC26" s="35"/>
      <c r="AD26" s="35"/>
      <c r="AE26" s="35"/>
    </row>
    <row r="27" spans="1:31" s="8" customFormat="1" ht="16.5" customHeight="1">
      <c r="A27" s="106"/>
      <c r="B27" s="107"/>
      <c r="C27" s="106"/>
      <c r="D27" s="106"/>
      <c r="E27" s="292" t="s">
        <v>19</v>
      </c>
      <c r="F27" s="292"/>
      <c r="G27" s="292"/>
      <c r="H27" s="292"/>
      <c r="I27" s="106"/>
      <c r="J27" s="106"/>
      <c r="K27" s="106"/>
      <c r="L27" s="108"/>
      <c r="S27" s="106"/>
      <c r="T27" s="106"/>
      <c r="U27" s="106"/>
      <c r="V27" s="106"/>
      <c r="W27" s="106"/>
      <c r="X27" s="106"/>
      <c r="Y27" s="106"/>
      <c r="Z27" s="106"/>
      <c r="AA27" s="106"/>
      <c r="AB27" s="106"/>
      <c r="AC27" s="106"/>
      <c r="AD27" s="106"/>
      <c r="AE27" s="106"/>
    </row>
    <row r="28" spans="1:31" s="2" customFormat="1" ht="6.95" customHeight="1">
      <c r="A28" s="35"/>
      <c r="B28" s="40"/>
      <c r="C28" s="35"/>
      <c r="D28" s="35"/>
      <c r="E28" s="35"/>
      <c r="F28" s="35"/>
      <c r="G28" s="35"/>
      <c r="H28" s="35"/>
      <c r="I28" s="35"/>
      <c r="J28" s="35"/>
      <c r="K28" s="35"/>
      <c r="L28" s="103"/>
      <c r="S28" s="35"/>
      <c r="T28" s="35"/>
      <c r="U28" s="35"/>
      <c r="V28" s="35"/>
      <c r="W28" s="35"/>
      <c r="X28" s="35"/>
      <c r="Y28" s="35"/>
      <c r="Z28" s="35"/>
      <c r="AA28" s="35"/>
      <c r="AB28" s="35"/>
      <c r="AC28" s="35"/>
      <c r="AD28" s="35"/>
      <c r="AE28" s="35"/>
    </row>
    <row r="29" spans="1:31" s="2" customFormat="1" ht="6.95" customHeight="1">
      <c r="A29" s="35"/>
      <c r="B29" s="40"/>
      <c r="C29" s="35"/>
      <c r="D29" s="109"/>
      <c r="E29" s="109"/>
      <c r="F29" s="109"/>
      <c r="G29" s="109"/>
      <c r="H29" s="109"/>
      <c r="I29" s="109"/>
      <c r="J29" s="109"/>
      <c r="K29" s="109"/>
      <c r="L29" s="103"/>
      <c r="S29" s="35"/>
      <c r="T29" s="35"/>
      <c r="U29" s="35"/>
      <c r="V29" s="35"/>
      <c r="W29" s="35"/>
      <c r="X29" s="35"/>
      <c r="Y29" s="35"/>
      <c r="Z29" s="35"/>
      <c r="AA29" s="35"/>
      <c r="AB29" s="35"/>
      <c r="AC29" s="35"/>
      <c r="AD29" s="35"/>
      <c r="AE29" s="35"/>
    </row>
    <row r="30" spans="1:31" s="2" customFormat="1" ht="25.35" customHeight="1">
      <c r="A30" s="35"/>
      <c r="B30" s="40"/>
      <c r="C30" s="35"/>
      <c r="D30" s="110" t="s">
        <v>38</v>
      </c>
      <c r="E30" s="35"/>
      <c r="F30" s="35"/>
      <c r="G30" s="35"/>
      <c r="H30" s="35"/>
      <c r="I30" s="35"/>
      <c r="J30" s="111">
        <f>ROUND(J106, 2)</f>
        <v>0</v>
      </c>
      <c r="K30" s="35"/>
      <c r="L30" s="103"/>
      <c r="S30" s="35"/>
      <c r="T30" s="35"/>
      <c r="U30" s="35"/>
      <c r="V30" s="35"/>
      <c r="W30" s="35"/>
      <c r="X30" s="35"/>
      <c r="Y30" s="35"/>
      <c r="Z30" s="35"/>
      <c r="AA30" s="35"/>
      <c r="AB30" s="35"/>
      <c r="AC30" s="35"/>
      <c r="AD30" s="35"/>
      <c r="AE30" s="35"/>
    </row>
    <row r="31" spans="1:31" s="2" customFormat="1" ht="6.95" customHeight="1">
      <c r="A31" s="35"/>
      <c r="B31" s="40"/>
      <c r="C31" s="35"/>
      <c r="D31" s="109"/>
      <c r="E31" s="109"/>
      <c r="F31" s="109"/>
      <c r="G31" s="109"/>
      <c r="H31" s="109"/>
      <c r="I31" s="109"/>
      <c r="J31" s="109"/>
      <c r="K31" s="109"/>
      <c r="L31" s="103"/>
      <c r="S31" s="35"/>
      <c r="T31" s="35"/>
      <c r="U31" s="35"/>
      <c r="V31" s="35"/>
      <c r="W31" s="35"/>
      <c r="X31" s="35"/>
      <c r="Y31" s="35"/>
      <c r="Z31" s="35"/>
      <c r="AA31" s="35"/>
      <c r="AB31" s="35"/>
      <c r="AC31" s="35"/>
      <c r="AD31" s="35"/>
      <c r="AE31" s="35"/>
    </row>
    <row r="32" spans="1:31" s="2" customFormat="1" ht="14.45" customHeight="1">
      <c r="A32" s="35"/>
      <c r="B32" s="40"/>
      <c r="C32" s="35"/>
      <c r="D32" s="35"/>
      <c r="E32" s="35"/>
      <c r="F32" s="112" t="s">
        <v>40</v>
      </c>
      <c r="G32" s="35"/>
      <c r="H32" s="35"/>
      <c r="I32" s="112" t="s">
        <v>39</v>
      </c>
      <c r="J32" s="112" t="s">
        <v>41</v>
      </c>
      <c r="K32" s="35"/>
      <c r="L32" s="103"/>
      <c r="S32" s="35"/>
      <c r="T32" s="35"/>
      <c r="U32" s="35"/>
      <c r="V32" s="35"/>
      <c r="W32" s="35"/>
      <c r="X32" s="35"/>
      <c r="Y32" s="35"/>
      <c r="Z32" s="35"/>
      <c r="AA32" s="35"/>
      <c r="AB32" s="35"/>
      <c r="AC32" s="35"/>
      <c r="AD32" s="35"/>
      <c r="AE32" s="35"/>
    </row>
    <row r="33" spans="1:31" s="2" customFormat="1" ht="14.45" customHeight="1">
      <c r="A33" s="35"/>
      <c r="B33" s="40"/>
      <c r="C33" s="35"/>
      <c r="D33" s="113" t="s">
        <v>42</v>
      </c>
      <c r="E33" s="102" t="s">
        <v>43</v>
      </c>
      <c r="F33" s="114">
        <f>ROUND((SUM(BE106:BE1156)),  2)</f>
        <v>0</v>
      </c>
      <c r="G33" s="35"/>
      <c r="H33" s="35"/>
      <c r="I33" s="115">
        <v>0.21</v>
      </c>
      <c r="J33" s="114">
        <f>ROUND(((SUM(BE106:BE1156))*I33),  2)</f>
        <v>0</v>
      </c>
      <c r="K33" s="35"/>
      <c r="L33" s="103"/>
      <c r="S33" s="35"/>
      <c r="T33" s="35"/>
      <c r="U33" s="35"/>
      <c r="V33" s="35"/>
      <c r="W33" s="35"/>
      <c r="X33" s="35"/>
      <c r="Y33" s="35"/>
      <c r="Z33" s="35"/>
      <c r="AA33" s="35"/>
      <c r="AB33" s="35"/>
      <c r="AC33" s="35"/>
      <c r="AD33" s="35"/>
      <c r="AE33" s="35"/>
    </row>
    <row r="34" spans="1:31" s="2" customFormat="1" ht="14.45" customHeight="1">
      <c r="A34" s="35"/>
      <c r="B34" s="40"/>
      <c r="C34" s="35"/>
      <c r="D34" s="35"/>
      <c r="E34" s="102" t="s">
        <v>44</v>
      </c>
      <c r="F34" s="114">
        <f>ROUND((SUM(BF106:BF1156)),  2)</f>
        <v>0</v>
      </c>
      <c r="G34" s="35"/>
      <c r="H34" s="35"/>
      <c r="I34" s="115">
        <v>0.15</v>
      </c>
      <c r="J34" s="114">
        <f>ROUND(((SUM(BF106:BF1156))*I34),  2)</f>
        <v>0</v>
      </c>
      <c r="K34" s="35"/>
      <c r="L34" s="103"/>
      <c r="S34" s="35"/>
      <c r="T34" s="35"/>
      <c r="U34" s="35"/>
      <c r="V34" s="35"/>
      <c r="W34" s="35"/>
      <c r="X34" s="35"/>
      <c r="Y34" s="35"/>
      <c r="Z34" s="35"/>
      <c r="AA34" s="35"/>
      <c r="AB34" s="35"/>
      <c r="AC34" s="35"/>
      <c r="AD34" s="35"/>
      <c r="AE34" s="35"/>
    </row>
    <row r="35" spans="1:31" s="2" customFormat="1" ht="14.45" hidden="1" customHeight="1">
      <c r="A35" s="35"/>
      <c r="B35" s="40"/>
      <c r="C35" s="35"/>
      <c r="D35" s="35"/>
      <c r="E35" s="102" t="s">
        <v>45</v>
      </c>
      <c r="F35" s="114">
        <f>ROUND((SUM(BG106:BG1156)),  2)</f>
        <v>0</v>
      </c>
      <c r="G35" s="35"/>
      <c r="H35" s="35"/>
      <c r="I35" s="115">
        <v>0.21</v>
      </c>
      <c r="J35" s="114">
        <f>0</f>
        <v>0</v>
      </c>
      <c r="K35" s="35"/>
      <c r="L35" s="103"/>
      <c r="S35" s="35"/>
      <c r="T35" s="35"/>
      <c r="U35" s="35"/>
      <c r="V35" s="35"/>
      <c r="W35" s="35"/>
      <c r="X35" s="35"/>
      <c r="Y35" s="35"/>
      <c r="Z35" s="35"/>
      <c r="AA35" s="35"/>
      <c r="AB35" s="35"/>
      <c r="AC35" s="35"/>
      <c r="AD35" s="35"/>
      <c r="AE35" s="35"/>
    </row>
    <row r="36" spans="1:31" s="2" customFormat="1" ht="14.45" hidden="1" customHeight="1">
      <c r="A36" s="35"/>
      <c r="B36" s="40"/>
      <c r="C36" s="35"/>
      <c r="D36" s="35"/>
      <c r="E36" s="102" t="s">
        <v>46</v>
      </c>
      <c r="F36" s="114">
        <f>ROUND((SUM(BH106:BH1156)),  2)</f>
        <v>0</v>
      </c>
      <c r="G36" s="35"/>
      <c r="H36" s="35"/>
      <c r="I36" s="115">
        <v>0.15</v>
      </c>
      <c r="J36" s="114">
        <f>0</f>
        <v>0</v>
      </c>
      <c r="K36" s="35"/>
      <c r="L36" s="103"/>
      <c r="S36" s="35"/>
      <c r="T36" s="35"/>
      <c r="U36" s="35"/>
      <c r="V36" s="35"/>
      <c r="W36" s="35"/>
      <c r="X36" s="35"/>
      <c r="Y36" s="35"/>
      <c r="Z36" s="35"/>
      <c r="AA36" s="35"/>
      <c r="AB36" s="35"/>
      <c r="AC36" s="35"/>
      <c r="AD36" s="35"/>
      <c r="AE36" s="35"/>
    </row>
    <row r="37" spans="1:31" s="2" customFormat="1" ht="14.45" hidden="1" customHeight="1">
      <c r="A37" s="35"/>
      <c r="B37" s="40"/>
      <c r="C37" s="35"/>
      <c r="D37" s="35"/>
      <c r="E37" s="102" t="s">
        <v>47</v>
      </c>
      <c r="F37" s="114">
        <f>ROUND((SUM(BI106:BI1156)),  2)</f>
        <v>0</v>
      </c>
      <c r="G37" s="35"/>
      <c r="H37" s="35"/>
      <c r="I37" s="115">
        <v>0</v>
      </c>
      <c r="J37" s="114">
        <f>0</f>
        <v>0</v>
      </c>
      <c r="K37" s="35"/>
      <c r="L37" s="103"/>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3"/>
      <c r="S38" s="35"/>
      <c r="T38" s="35"/>
      <c r="U38" s="35"/>
      <c r="V38" s="35"/>
      <c r="W38" s="35"/>
      <c r="X38" s="35"/>
      <c r="Y38" s="35"/>
      <c r="Z38" s="35"/>
      <c r="AA38" s="35"/>
      <c r="AB38" s="35"/>
      <c r="AC38" s="35"/>
      <c r="AD38" s="35"/>
      <c r="AE38" s="35"/>
    </row>
    <row r="39" spans="1:31" s="2" customFormat="1" ht="25.35" customHeight="1">
      <c r="A39" s="35"/>
      <c r="B39" s="40"/>
      <c r="C39" s="116"/>
      <c r="D39" s="117" t="s">
        <v>48</v>
      </c>
      <c r="E39" s="118"/>
      <c r="F39" s="118"/>
      <c r="G39" s="119" t="s">
        <v>49</v>
      </c>
      <c r="H39" s="120" t="s">
        <v>50</v>
      </c>
      <c r="I39" s="118"/>
      <c r="J39" s="121">
        <f>SUM(J30:J37)</f>
        <v>0</v>
      </c>
      <c r="K39" s="122"/>
      <c r="L39" s="103"/>
      <c r="S39" s="35"/>
      <c r="T39" s="35"/>
      <c r="U39" s="35"/>
      <c r="V39" s="35"/>
      <c r="W39" s="35"/>
      <c r="X39" s="35"/>
      <c r="Y39" s="35"/>
      <c r="Z39" s="35"/>
      <c r="AA39" s="35"/>
      <c r="AB39" s="35"/>
      <c r="AC39" s="35"/>
      <c r="AD39" s="35"/>
      <c r="AE39" s="35"/>
    </row>
    <row r="40" spans="1:31" s="2" customFormat="1" ht="14.45" customHeight="1">
      <c r="A40" s="35"/>
      <c r="B40" s="123"/>
      <c r="C40" s="124"/>
      <c r="D40" s="124"/>
      <c r="E40" s="124"/>
      <c r="F40" s="124"/>
      <c r="G40" s="124"/>
      <c r="H40" s="124"/>
      <c r="I40" s="124"/>
      <c r="J40" s="124"/>
      <c r="K40" s="124"/>
      <c r="L40" s="103"/>
      <c r="S40" s="35"/>
      <c r="T40" s="35"/>
      <c r="U40" s="35"/>
      <c r="V40" s="35"/>
      <c r="W40" s="35"/>
      <c r="X40" s="35"/>
      <c r="Y40" s="35"/>
      <c r="Z40" s="35"/>
      <c r="AA40" s="35"/>
      <c r="AB40" s="35"/>
      <c r="AC40" s="35"/>
      <c r="AD40" s="35"/>
      <c r="AE40" s="35"/>
    </row>
    <row r="44" spans="1:31" s="2" customFormat="1" ht="6.95" customHeight="1">
      <c r="A44" s="35"/>
      <c r="B44" s="125"/>
      <c r="C44" s="126"/>
      <c r="D44" s="126"/>
      <c r="E44" s="126"/>
      <c r="F44" s="126"/>
      <c r="G44" s="126"/>
      <c r="H44" s="126"/>
      <c r="I44" s="126"/>
      <c r="J44" s="126"/>
      <c r="K44" s="126"/>
      <c r="L44" s="103"/>
      <c r="S44" s="35"/>
      <c r="T44" s="35"/>
      <c r="U44" s="35"/>
      <c r="V44" s="35"/>
      <c r="W44" s="35"/>
      <c r="X44" s="35"/>
      <c r="Y44" s="35"/>
      <c r="Z44" s="35"/>
      <c r="AA44" s="35"/>
      <c r="AB44" s="35"/>
      <c r="AC44" s="35"/>
      <c r="AD44" s="35"/>
      <c r="AE44" s="35"/>
    </row>
    <row r="45" spans="1:31" s="2" customFormat="1" ht="24.95" customHeight="1">
      <c r="A45" s="35"/>
      <c r="B45" s="36"/>
      <c r="C45" s="24" t="s">
        <v>86</v>
      </c>
      <c r="D45" s="37"/>
      <c r="E45" s="37"/>
      <c r="F45" s="37"/>
      <c r="G45" s="37"/>
      <c r="H45" s="37"/>
      <c r="I45" s="37"/>
      <c r="J45" s="37"/>
      <c r="K45" s="37"/>
      <c r="L45" s="103"/>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3"/>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3"/>
      <c r="S47" s="35"/>
      <c r="T47" s="35"/>
      <c r="U47" s="35"/>
      <c r="V47" s="35"/>
      <c r="W47" s="35"/>
      <c r="X47" s="35"/>
      <c r="Y47" s="35"/>
      <c r="Z47" s="35"/>
      <c r="AA47" s="35"/>
      <c r="AB47" s="35"/>
      <c r="AC47" s="35"/>
      <c r="AD47" s="35"/>
      <c r="AE47" s="35"/>
    </row>
    <row r="48" spans="1:31" s="2" customFormat="1" ht="16.5" customHeight="1">
      <c r="A48" s="35"/>
      <c r="B48" s="36"/>
      <c r="C48" s="37"/>
      <c r="D48" s="37"/>
      <c r="E48" s="293" t="str">
        <f>E7</f>
        <v>ZŠ Aléská -  Bílina</v>
      </c>
      <c r="F48" s="294"/>
      <c r="G48" s="294"/>
      <c r="H48" s="294"/>
      <c r="I48" s="37"/>
      <c r="J48" s="37"/>
      <c r="K48" s="37"/>
      <c r="L48" s="103"/>
      <c r="S48" s="35"/>
      <c r="T48" s="35"/>
      <c r="U48" s="35"/>
      <c r="V48" s="35"/>
      <c r="W48" s="35"/>
      <c r="X48" s="35"/>
      <c r="Y48" s="35"/>
      <c r="Z48" s="35"/>
      <c r="AA48" s="35"/>
      <c r="AB48" s="35"/>
      <c r="AC48" s="35"/>
      <c r="AD48" s="35"/>
      <c r="AE48" s="35"/>
    </row>
    <row r="49" spans="1:47" s="2" customFormat="1" ht="12" customHeight="1">
      <c r="A49" s="35"/>
      <c r="B49" s="36"/>
      <c r="C49" s="30" t="s">
        <v>84</v>
      </c>
      <c r="D49" s="37"/>
      <c r="E49" s="37"/>
      <c r="F49" s="37"/>
      <c r="G49" s="37"/>
      <c r="H49" s="37"/>
      <c r="I49" s="37"/>
      <c r="J49" s="37"/>
      <c r="K49" s="37"/>
      <c r="L49" s="103"/>
      <c r="S49" s="35"/>
      <c r="T49" s="35"/>
      <c r="U49" s="35"/>
      <c r="V49" s="35"/>
      <c r="W49" s="35"/>
      <c r="X49" s="35"/>
      <c r="Y49" s="35"/>
      <c r="Z49" s="35"/>
      <c r="AA49" s="35"/>
      <c r="AB49" s="35"/>
      <c r="AC49" s="35"/>
      <c r="AD49" s="35"/>
      <c r="AE49" s="35"/>
    </row>
    <row r="50" spans="1:47" s="2" customFormat="1" ht="24.75" customHeight="1">
      <c r="A50" s="35"/>
      <c r="B50" s="36"/>
      <c r="C50" s="37"/>
      <c r="D50" s="37"/>
      <c r="E50" s="265" t="str">
        <f>E9</f>
        <v>HEL005-01 - ZŠ Aléská - Odborné učebny a bezbariétové řešení škol</v>
      </c>
      <c r="F50" s="295"/>
      <c r="G50" s="295"/>
      <c r="H50" s="295"/>
      <c r="I50" s="37"/>
      <c r="J50" s="37"/>
      <c r="K50" s="37"/>
      <c r="L50" s="103"/>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3"/>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Bílina</v>
      </c>
      <c r="G52" s="37"/>
      <c r="H52" s="37"/>
      <c r="I52" s="30" t="s">
        <v>23</v>
      </c>
      <c r="J52" s="60" t="str">
        <f>IF(J12="","",J12)</f>
        <v>1. 2. 2017</v>
      </c>
      <c r="K52" s="37"/>
      <c r="L52" s="103"/>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3"/>
      <c r="S53" s="35"/>
      <c r="T53" s="35"/>
      <c r="U53" s="35"/>
      <c r="V53" s="35"/>
      <c r="W53" s="35"/>
      <c r="X53" s="35"/>
      <c r="Y53" s="35"/>
      <c r="Z53" s="35"/>
      <c r="AA53" s="35"/>
      <c r="AB53" s="35"/>
      <c r="AC53" s="35"/>
      <c r="AD53" s="35"/>
      <c r="AE53" s="35"/>
    </row>
    <row r="54" spans="1:47" s="2" customFormat="1" ht="40.15" customHeight="1">
      <c r="A54" s="35"/>
      <c r="B54" s="36"/>
      <c r="C54" s="30" t="s">
        <v>25</v>
      </c>
      <c r="D54" s="37"/>
      <c r="E54" s="37"/>
      <c r="F54" s="28" t="str">
        <f>E15</f>
        <v>Město Bílina, Břežánská 50/4, 418 31 Bílina</v>
      </c>
      <c r="G54" s="37"/>
      <c r="H54" s="37"/>
      <c r="I54" s="30" t="s">
        <v>31</v>
      </c>
      <c r="J54" s="33" t="str">
        <f>E21</f>
        <v>Ing.arch.Jan Heller, Zelená 400/6, Hradec Králové</v>
      </c>
      <c r="K54" s="37"/>
      <c r="L54" s="103"/>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 xml:space="preserve"> </v>
      </c>
      <c r="K55" s="37"/>
      <c r="L55" s="103"/>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3"/>
      <c r="S56" s="35"/>
      <c r="T56" s="35"/>
      <c r="U56" s="35"/>
      <c r="V56" s="35"/>
      <c r="W56" s="35"/>
      <c r="X56" s="35"/>
      <c r="Y56" s="35"/>
      <c r="Z56" s="35"/>
      <c r="AA56" s="35"/>
      <c r="AB56" s="35"/>
      <c r="AC56" s="35"/>
      <c r="AD56" s="35"/>
      <c r="AE56" s="35"/>
    </row>
    <row r="57" spans="1:47" s="2" customFormat="1" ht="29.25" customHeight="1">
      <c r="A57" s="35"/>
      <c r="B57" s="36"/>
      <c r="C57" s="127" t="s">
        <v>87</v>
      </c>
      <c r="D57" s="128"/>
      <c r="E57" s="128"/>
      <c r="F57" s="128"/>
      <c r="G57" s="128"/>
      <c r="H57" s="128"/>
      <c r="I57" s="128"/>
      <c r="J57" s="129" t="s">
        <v>88</v>
      </c>
      <c r="K57" s="128"/>
      <c r="L57" s="103"/>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3"/>
      <c r="S58" s="35"/>
      <c r="T58" s="35"/>
      <c r="U58" s="35"/>
      <c r="V58" s="35"/>
      <c r="W58" s="35"/>
      <c r="X58" s="35"/>
      <c r="Y58" s="35"/>
      <c r="Z58" s="35"/>
      <c r="AA58" s="35"/>
      <c r="AB58" s="35"/>
      <c r="AC58" s="35"/>
      <c r="AD58" s="35"/>
      <c r="AE58" s="35"/>
    </row>
    <row r="59" spans="1:47" s="2" customFormat="1" ht="22.9" customHeight="1">
      <c r="A59" s="35"/>
      <c r="B59" s="36"/>
      <c r="C59" s="130" t="s">
        <v>70</v>
      </c>
      <c r="D59" s="37"/>
      <c r="E59" s="37"/>
      <c r="F59" s="37"/>
      <c r="G59" s="37"/>
      <c r="H59" s="37"/>
      <c r="I59" s="37"/>
      <c r="J59" s="78">
        <f>J106</f>
        <v>0</v>
      </c>
      <c r="K59" s="37"/>
      <c r="L59" s="103"/>
      <c r="S59" s="35"/>
      <c r="T59" s="35"/>
      <c r="U59" s="35"/>
      <c r="V59" s="35"/>
      <c r="W59" s="35"/>
      <c r="X59" s="35"/>
      <c r="Y59" s="35"/>
      <c r="Z59" s="35"/>
      <c r="AA59" s="35"/>
      <c r="AB59" s="35"/>
      <c r="AC59" s="35"/>
      <c r="AD59" s="35"/>
      <c r="AE59" s="35"/>
      <c r="AU59" s="18" t="s">
        <v>89</v>
      </c>
    </row>
    <row r="60" spans="1:47" s="9" customFormat="1" ht="24.95" customHeight="1">
      <c r="B60" s="131"/>
      <c r="C60" s="132"/>
      <c r="D60" s="133" t="s">
        <v>90</v>
      </c>
      <c r="E60" s="134"/>
      <c r="F60" s="134"/>
      <c r="G60" s="134"/>
      <c r="H60" s="134"/>
      <c r="I60" s="134"/>
      <c r="J60" s="135">
        <f>J107</f>
        <v>0</v>
      </c>
      <c r="K60" s="132"/>
      <c r="L60" s="136"/>
    </row>
    <row r="61" spans="1:47" s="10" customFormat="1" ht="19.899999999999999" customHeight="1">
      <c r="B61" s="137"/>
      <c r="C61" s="138"/>
      <c r="D61" s="139" t="s">
        <v>91</v>
      </c>
      <c r="E61" s="140"/>
      <c r="F61" s="140"/>
      <c r="G61" s="140"/>
      <c r="H61" s="140"/>
      <c r="I61" s="140"/>
      <c r="J61" s="141">
        <f>J108</f>
        <v>0</v>
      </c>
      <c r="K61" s="138"/>
      <c r="L61" s="142"/>
    </row>
    <row r="62" spans="1:47" s="10" customFormat="1" ht="19.899999999999999" customHeight="1">
      <c r="B62" s="137"/>
      <c r="C62" s="138"/>
      <c r="D62" s="139" t="s">
        <v>92</v>
      </c>
      <c r="E62" s="140"/>
      <c r="F62" s="140"/>
      <c r="G62" s="140"/>
      <c r="H62" s="140"/>
      <c r="I62" s="140"/>
      <c r="J62" s="141">
        <f>J116</f>
        <v>0</v>
      </c>
      <c r="K62" s="138"/>
      <c r="L62" s="142"/>
    </row>
    <row r="63" spans="1:47" s="10" customFormat="1" ht="19.899999999999999" customHeight="1">
      <c r="B63" s="137"/>
      <c r="C63" s="138"/>
      <c r="D63" s="139" t="s">
        <v>93</v>
      </c>
      <c r="E63" s="140"/>
      <c r="F63" s="140"/>
      <c r="G63" s="140"/>
      <c r="H63" s="140"/>
      <c r="I63" s="140"/>
      <c r="J63" s="141">
        <f>J249</f>
        <v>0</v>
      </c>
      <c r="K63" s="138"/>
      <c r="L63" s="142"/>
    </row>
    <row r="64" spans="1:47" s="10" customFormat="1" ht="19.899999999999999" customHeight="1">
      <c r="B64" s="137"/>
      <c r="C64" s="138"/>
      <c r="D64" s="139" t="s">
        <v>94</v>
      </c>
      <c r="E64" s="140"/>
      <c r="F64" s="140"/>
      <c r="G64" s="140"/>
      <c r="H64" s="140"/>
      <c r="I64" s="140"/>
      <c r="J64" s="141">
        <f>J384</f>
        <v>0</v>
      </c>
      <c r="K64" s="138"/>
      <c r="L64" s="142"/>
    </row>
    <row r="65" spans="2:12" s="10" customFormat="1" ht="19.899999999999999" customHeight="1">
      <c r="B65" s="137"/>
      <c r="C65" s="138"/>
      <c r="D65" s="139" t="s">
        <v>95</v>
      </c>
      <c r="E65" s="140"/>
      <c r="F65" s="140"/>
      <c r="G65" s="140"/>
      <c r="H65" s="140"/>
      <c r="I65" s="140"/>
      <c r="J65" s="141">
        <f>J398</f>
        <v>0</v>
      </c>
      <c r="K65" s="138"/>
      <c r="L65" s="142"/>
    </row>
    <row r="66" spans="2:12" s="9" customFormat="1" ht="24.95" customHeight="1">
      <c r="B66" s="131"/>
      <c r="C66" s="132"/>
      <c r="D66" s="133" t="s">
        <v>96</v>
      </c>
      <c r="E66" s="134"/>
      <c r="F66" s="134"/>
      <c r="G66" s="134"/>
      <c r="H66" s="134"/>
      <c r="I66" s="134"/>
      <c r="J66" s="135">
        <f>J402</f>
        <v>0</v>
      </c>
      <c r="K66" s="132"/>
      <c r="L66" s="136"/>
    </row>
    <row r="67" spans="2:12" s="10" customFormat="1" ht="19.899999999999999" customHeight="1">
      <c r="B67" s="137"/>
      <c r="C67" s="138"/>
      <c r="D67" s="139" t="s">
        <v>97</v>
      </c>
      <c r="E67" s="140"/>
      <c r="F67" s="140"/>
      <c r="G67" s="140"/>
      <c r="H67" s="140"/>
      <c r="I67" s="140"/>
      <c r="J67" s="141">
        <f>J403</f>
        <v>0</v>
      </c>
      <c r="K67" s="138"/>
      <c r="L67" s="142"/>
    </row>
    <row r="68" spans="2:12" s="10" customFormat="1" ht="19.899999999999999" customHeight="1">
      <c r="B68" s="137"/>
      <c r="C68" s="138"/>
      <c r="D68" s="139" t="s">
        <v>98</v>
      </c>
      <c r="E68" s="140"/>
      <c r="F68" s="140"/>
      <c r="G68" s="140"/>
      <c r="H68" s="140"/>
      <c r="I68" s="140"/>
      <c r="J68" s="141">
        <f>J412</f>
        <v>0</v>
      </c>
      <c r="K68" s="138"/>
      <c r="L68" s="142"/>
    </row>
    <row r="69" spans="2:12" s="10" customFormat="1" ht="19.899999999999999" customHeight="1">
      <c r="B69" s="137"/>
      <c r="C69" s="138"/>
      <c r="D69" s="139" t="s">
        <v>99</v>
      </c>
      <c r="E69" s="140"/>
      <c r="F69" s="140"/>
      <c r="G69" s="140"/>
      <c r="H69" s="140"/>
      <c r="I69" s="140"/>
      <c r="J69" s="141">
        <f>J443</f>
        <v>0</v>
      </c>
      <c r="K69" s="138"/>
      <c r="L69" s="142"/>
    </row>
    <row r="70" spans="2:12" s="10" customFormat="1" ht="19.899999999999999" customHeight="1">
      <c r="B70" s="137"/>
      <c r="C70" s="138"/>
      <c r="D70" s="139" t="s">
        <v>100</v>
      </c>
      <c r="E70" s="140"/>
      <c r="F70" s="140"/>
      <c r="G70" s="140"/>
      <c r="H70" s="140"/>
      <c r="I70" s="140"/>
      <c r="J70" s="141">
        <f>J470</f>
        <v>0</v>
      </c>
      <c r="K70" s="138"/>
      <c r="L70" s="142"/>
    </row>
    <row r="71" spans="2:12" s="10" customFormat="1" ht="19.899999999999999" customHeight="1">
      <c r="B71" s="137"/>
      <c r="C71" s="138"/>
      <c r="D71" s="139" t="s">
        <v>101</v>
      </c>
      <c r="E71" s="140"/>
      <c r="F71" s="140"/>
      <c r="G71" s="140"/>
      <c r="H71" s="140"/>
      <c r="I71" s="140"/>
      <c r="J71" s="141">
        <f>J527</f>
        <v>0</v>
      </c>
      <c r="K71" s="138"/>
      <c r="L71" s="142"/>
    </row>
    <row r="72" spans="2:12" s="10" customFormat="1" ht="19.899999999999999" customHeight="1">
      <c r="B72" s="137"/>
      <c r="C72" s="138"/>
      <c r="D72" s="139" t="s">
        <v>102</v>
      </c>
      <c r="E72" s="140"/>
      <c r="F72" s="140"/>
      <c r="G72" s="140"/>
      <c r="H72" s="140"/>
      <c r="I72" s="140"/>
      <c r="J72" s="141">
        <f>J548</f>
        <v>0</v>
      </c>
      <c r="K72" s="138"/>
      <c r="L72" s="142"/>
    </row>
    <row r="73" spans="2:12" s="10" customFormat="1" ht="19.899999999999999" customHeight="1">
      <c r="B73" s="137"/>
      <c r="C73" s="138"/>
      <c r="D73" s="139" t="s">
        <v>103</v>
      </c>
      <c r="E73" s="140"/>
      <c r="F73" s="140"/>
      <c r="G73" s="140"/>
      <c r="H73" s="140"/>
      <c r="I73" s="140"/>
      <c r="J73" s="141">
        <f>J684</f>
        <v>0</v>
      </c>
      <c r="K73" s="138"/>
      <c r="L73" s="142"/>
    </row>
    <row r="74" spans="2:12" s="10" customFormat="1" ht="19.899999999999999" customHeight="1">
      <c r="B74" s="137"/>
      <c r="C74" s="138"/>
      <c r="D74" s="139" t="s">
        <v>104</v>
      </c>
      <c r="E74" s="140"/>
      <c r="F74" s="140"/>
      <c r="G74" s="140"/>
      <c r="H74" s="140"/>
      <c r="I74" s="140"/>
      <c r="J74" s="141">
        <f>J709</f>
        <v>0</v>
      </c>
      <c r="K74" s="138"/>
      <c r="L74" s="142"/>
    </row>
    <row r="75" spans="2:12" s="10" customFormat="1" ht="19.899999999999999" customHeight="1">
      <c r="B75" s="137"/>
      <c r="C75" s="138"/>
      <c r="D75" s="139" t="s">
        <v>105</v>
      </c>
      <c r="E75" s="140"/>
      <c r="F75" s="140"/>
      <c r="G75" s="140"/>
      <c r="H75" s="140"/>
      <c r="I75" s="140"/>
      <c r="J75" s="141">
        <f>J748</f>
        <v>0</v>
      </c>
      <c r="K75" s="138"/>
      <c r="L75" s="142"/>
    </row>
    <row r="76" spans="2:12" s="10" customFormat="1" ht="19.899999999999999" customHeight="1">
      <c r="B76" s="137"/>
      <c r="C76" s="138"/>
      <c r="D76" s="139" t="s">
        <v>106</v>
      </c>
      <c r="E76" s="140"/>
      <c r="F76" s="140"/>
      <c r="G76" s="140"/>
      <c r="H76" s="140"/>
      <c r="I76" s="140"/>
      <c r="J76" s="141">
        <f>J784</f>
        <v>0</v>
      </c>
      <c r="K76" s="138"/>
      <c r="L76" s="142"/>
    </row>
    <row r="77" spans="2:12" s="10" customFormat="1" ht="19.899999999999999" customHeight="1">
      <c r="B77" s="137"/>
      <c r="C77" s="138"/>
      <c r="D77" s="139" t="s">
        <v>107</v>
      </c>
      <c r="E77" s="140"/>
      <c r="F77" s="140"/>
      <c r="G77" s="140"/>
      <c r="H77" s="140"/>
      <c r="I77" s="140"/>
      <c r="J77" s="141">
        <f>J804</f>
        <v>0</v>
      </c>
      <c r="K77" s="138"/>
      <c r="L77" s="142"/>
    </row>
    <row r="78" spans="2:12" s="10" customFormat="1" ht="19.899999999999999" customHeight="1">
      <c r="B78" s="137"/>
      <c r="C78" s="138"/>
      <c r="D78" s="139" t="s">
        <v>108</v>
      </c>
      <c r="E78" s="140"/>
      <c r="F78" s="140"/>
      <c r="G78" s="140"/>
      <c r="H78" s="140"/>
      <c r="I78" s="140"/>
      <c r="J78" s="141">
        <f>J833</f>
        <v>0</v>
      </c>
      <c r="K78" s="138"/>
      <c r="L78" s="142"/>
    </row>
    <row r="79" spans="2:12" s="10" customFormat="1" ht="19.899999999999999" customHeight="1">
      <c r="B79" s="137"/>
      <c r="C79" s="138"/>
      <c r="D79" s="139" t="s">
        <v>109</v>
      </c>
      <c r="E79" s="140"/>
      <c r="F79" s="140"/>
      <c r="G79" s="140"/>
      <c r="H79" s="140"/>
      <c r="I79" s="140"/>
      <c r="J79" s="141">
        <f>J911</f>
        <v>0</v>
      </c>
      <c r="K79" s="138"/>
      <c r="L79" s="142"/>
    </row>
    <row r="80" spans="2:12" s="10" customFormat="1" ht="19.899999999999999" customHeight="1">
      <c r="B80" s="137"/>
      <c r="C80" s="138"/>
      <c r="D80" s="139" t="s">
        <v>110</v>
      </c>
      <c r="E80" s="140"/>
      <c r="F80" s="140"/>
      <c r="G80" s="140"/>
      <c r="H80" s="140"/>
      <c r="I80" s="140"/>
      <c r="J80" s="141">
        <f>J967</f>
        <v>0</v>
      </c>
      <c r="K80" s="138"/>
      <c r="L80" s="142"/>
    </row>
    <row r="81" spans="1:31" s="10" customFormat="1" ht="19.899999999999999" customHeight="1">
      <c r="B81" s="137"/>
      <c r="C81" s="138"/>
      <c r="D81" s="139" t="s">
        <v>111</v>
      </c>
      <c r="E81" s="140"/>
      <c r="F81" s="140"/>
      <c r="G81" s="140"/>
      <c r="H81" s="140"/>
      <c r="I81" s="140"/>
      <c r="J81" s="141">
        <f>J1020</f>
        <v>0</v>
      </c>
      <c r="K81" s="138"/>
      <c r="L81" s="142"/>
    </row>
    <row r="82" spans="1:31" s="10" customFormat="1" ht="19.899999999999999" customHeight="1">
      <c r="B82" s="137"/>
      <c r="C82" s="138"/>
      <c r="D82" s="139" t="s">
        <v>112</v>
      </c>
      <c r="E82" s="140"/>
      <c r="F82" s="140"/>
      <c r="G82" s="140"/>
      <c r="H82" s="140"/>
      <c r="I82" s="140"/>
      <c r="J82" s="141">
        <f>J1127</f>
        <v>0</v>
      </c>
      <c r="K82" s="138"/>
      <c r="L82" s="142"/>
    </row>
    <row r="83" spans="1:31" s="9" customFormat="1" ht="24.95" customHeight="1">
      <c r="B83" s="131"/>
      <c r="C83" s="132"/>
      <c r="D83" s="133" t="s">
        <v>113</v>
      </c>
      <c r="E83" s="134"/>
      <c r="F83" s="134"/>
      <c r="G83" s="134"/>
      <c r="H83" s="134"/>
      <c r="I83" s="134"/>
      <c r="J83" s="135">
        <f>J1145</f>
        <v>0</v>
      </c>
      <c r="K83" s="132"/>
      <c r="L83" s="136"/>
    </row>
    <row r="84" spans="1:31" s="10" customFormat="1" ht="19.899999999999999" customHeight="1">
      <c r="B84" s="137"/>
      <c r="C84" s="138"/>
      <c r="D84" s="139" t="s">
        <v>114</v>
      </c>
      <c r="E84" s="140"/>
      <c r="F84" s="140"/>
      <c r="G84" s="140"/>
      <c r="H84" s="140"/>
      <c r="I84" s="140"/>
      <c r="J84" s="141">
        <f>J1146</f>
        <v>0</v>
      </c>
      <c r="K84" s="138"/>
      <c r="L84" s="142"/>
    </row>
    <row r="85" spans="1:31" s="10" customFormat="1" ht="19.899999999999999" customHeight="1">
      <c r="B85" s="137"/>
      <c r="C85" s="138"/>
      <c r="D85" s="139" t="s">
        <v>115</v>
      </c>
      <c r="E85" s="140"/>
      <c r="F85" s="140"/>
      <c r="G85" s="140"/>
      <c r="H85" s="140"/>
      <c r="I85" s="140"/>
      <c r="J85" s="141">
        <f>J1149</f>
        <v>0</v>
      </c>
      <c r="K85" s="138"/>
      <c r="L85" s="142"/>
    </row>
    <row r="86" spans="1:31" s="10" customFormat="1" ht="19.899999999999999" customHeight="1">
      <c r="B86" s="137"/>
      <c r="C86" s="138"/>
      <c r="D86" s="139" t="s">
        <v>116</v>
      </c>
      <c r="E86" s="140"/>
      <c r="F86" s="140"/>
      <c r="G86" s="140"/>
      <c r="H86" s="140"/>
      <c r="I86" s="140"/>
      <c r="J86" s="141">
        <f>J1154</f>
        <v>0</v>
      </c>
      <c r="K86" s="138"/>
      <c r="L86" s="142"/>
    </row>
    <row r="87" spans="1:31" s="2" customFormat="1" ht="21.75" customHeight="1">
      <c r="A87" s="35"/>
      <c r="B87" s="36"/>
      <c r="C87" s="37"/>
      <c r="D87" s="37"/>
      <c r="E87" s="37"/>
      <c r="F87" s="37"/>
      <c r="G87" s="37"/>
      <c r="H87" s="37"/>
      <c r="I87" s="37"/>
      <c r="J87" s="37"/>
      <c r="K87" s="37"/>
      <c r="L87" s="103"/>
      <c r="S87" s="35"/>
      <c r="T87" s="35"/>
      <c r="U87" s="35"/>
      <c r="V87" s="35"/>
      <c r="W87" s="35"/>
      <c r="X87" s="35"/>
      <c r="Y87" s="35"/>
      <c r="Z87" s="35"/>
      <c r="AA87" s="35"/>
      <c r="AB87" s="35"/>
      <c r="AC87" s="35"/>
      <c r="AD87" s="35"/>
      <c r="AE87" s="35"/>
    </row>
    <row r="88" spans="1:31" s="2" customFormat="1" ht="6.95" customHeight="1">
      <c r="A88" s="35"/>
      <c r="B88" s="48"/>
      <c r="C88" s="49"/>
      <c r="D88" s="49"/>
      <c r="E88" s="49"/>
      <c r="F88" s="49"/>
      <c r="G88" s="49"/>
      <c r="H88" s="49"/>
      <c r="I88" s="49"/>
      <c r="J88" s="49"/>
      <c r="K88" s="49"/>
      <c r="L88" s="103"/>
      <c r="S88" s="35"/>
      <c r="T88" s="35"/>
      <c r="U88" s="35"/>
      <c r="V88" s="35"/>
      <c r="W88" s="35"/>
      <c r="X88" s="35"/>
      <c r="Y88" s="35"/>
      <c r="Z88" s="35"/>
      <c r="AA88" s="35"/>
      <c r="AB88" s="35"/>
      <c r="AC88" s="35"/>
      <c r="AD88" s="35"/>
      <c r="AE88" s="35"/>
    </row>
    <row r="92" spans="1:31" s="2" customFormat="1" ht="6.95" customHeight="1">
      <c r="A92" s="35"/>
      <c r="B92" s="50"/>
      <c r="C92" s="51"/>
      <c r="D92" s="51"/>
      <c r="E92" s="51"/>
      <c r="F92" s="51"/>
      <c r="G92" s="51"/>
      <c r="H92" s="51"/>
      <c r="I92" s="51"/>
      <c r="J92" s="51"/>
      <c r="K92" s="51"/>
      <c r="L92" s="103"/>
      <c r="S92" s="35"/>
      <c r="T92" s="35"/>
      <c r="U92" s="35"/>
      <c r="V92" s="35"/>
      <c r="W92" s="35"/>
      <c r="X92" s="35"/>
      <c r="Y92" s="35"/>
      <c r="Z92" s="35"/>
      <c r="AA92" s="35"/>
      <c r="AB92" s="35"/>
      <c r="AC92" s="35"/>
      <c r="AD92" s="35"/>
      <c r="AE92" s="35"/>
    </row>
    <row r="93" spans="1:31" s="2" customFormat="1" ht="24.95" customHeight="1">
      <c r="A93" s="35"/>
      <c r="B93" s="36"/>
      <c r="C93" s="24" t="s">
        <v>117</v>
      </c>
      <c r="D93" s="37"/>
      <c r="E93" s="37"/>
      <c r="F93" s="37"/>
      <c r="G93" s="37"/>
      <c r="H93" s="37"/>
      <c r="I93" s="37"/>
      <c r="J93" s="37"/>
      <c r="K93" s="37"/>
      <c r="L93" s="103"/>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103"/>
      <c r="S94" s="35"/>
      <c r="T94" s="35"/>
      <c r="U94" s="35"/>
      <c r="V94" s="35"/>
      <c r="W94" s="35"/>
      <c r="X94" s="35"/>
      <c r="Y94" s="35"/>
      <c r="Z94" s="35"/>
      <c r="AA94" s="35"/>
      <c r="AB94" s="35"/>
      <c r="AC94" s="35"/>
      <c r="AD94" s="35"/>
      <c r="AE94" s="35"/>
    </row>
    <row r="95" spans="1:31" s="2" customFormat="1" ht="12" customHeight="1">
      <c r="A95" s="35"/>
      <c r="B95" s="36"/>
      <c r="C95" s="30" t="s">
        <v>16</v>
      </c>
      <c r="D95" s="37"/>
      <c r="E95" s="37"/>
      <c r="F95" s="37"/>
      <c r="G95" s="37"/>
      <c r="H95" s="37"/>
      <c r="I95" s="37"/>
      <c r="J95" s="37"/>
      <c r="K95" s="37"/>
      <c r="L95" s="103"/>
      <c r="S95" s="35"/>
      <c r="T95" s="35"/>
      <c r="U95" s="35"/>
      <c r="V95" s="35"/>
      <c r="W95" s="35"/>
      <c r="X95" s="35"/>
      <c r="Y95" s="35"/>
      <c r="Z95" s="35"/>
      <c r="AA95" s="35"/>
      <c r="AB95" s="35"/>
      <c r="AC95" s="35"/>
      <c r="AD95" s="35"/>
      <c r="AE95" s="35"/>
    </row>
    <row r="96" spans="1:31" s="2" customFormat="1" ht="16.5" customHeight="1">
      <c r="A96" s="35"/>
      <c r="B96" s="36"/>
      <c r="C96" s="37"/>
      <c r="D96" s="37"/>
      <c r="E96" s="293" t="str">
        <f>E7</f>
        <v>ZŠ Aléská -  Bílina</v>
      </c>
      <c r="F96" s="294"/>
      <c r="G96" s="294"/>
      <c r="H96" s="294"/>
      <c r="I96" s="37"/>
      <c r="J96" s="37"/>
      <c r="K96" s="37"/>
      <c r="L96" s="103"/>
      <c r="S96" s="35"/>
      <c r="T96" s="35"/>
      <c r="U96" s="35"/>
      <c r="V96" s="35"/>
      <c r="W96" s="35"/>
      <c r="X96" s="35"/>
      <c r="Y96" s="35"/>
      <c r="Z96" s="35"/>
      <c r="AA96" s="35"/>
      <c r="AB96" s="35"/>
      <c r="AC96" s="35"/>
      <c r="AD96" s="35"/>
      <c r="AE96" s="35"/>
    </row>
    <row r="97" spans="1:65" s="2" customFormat="1" ht="12" customHeight="1">
      <c r="A97" s="35"/>
      <c r="B97" s="36"/>
      <c r="C97" s="30" t="s">
        <v>84</v>
      </c>
      <c r="D97" s="37"/>
      <c r="E97" s="37"/>
      <c r="F97" s="37"/>
      <c r="G97" s="37"/>
      <c r="H97" s="37"/>
      <c r="I97" s="37"/>
      <c r="J97" s="37"/>
      <c r="K97" s="37"/>
      <c r="L97" s="103"/>
      <c r="S97" s="35"/>
      <c r="T97" s="35"/>
      <c r="U97" s="35"/>
      <c r="V97" s="35"/>
      <c r="W97" s="35"/>
      <c r="X97" s="35"/>
      <c r="Y97" s="35"/>
      <c r="Z97" s="35"/>
      <c r="AA97" s="35"/>
      <c r="AB97" s="35"/>
      <c r="AC97" s="35"/>
      <c r="AD97" s="35"/>
      <c r="AE97" s="35"/>
    </row>
    <row r="98" spans="1:65" s="2" customFormat="1" ht="24.75" customHeight="1">
      <c r="A98" s="35"/>
      <c r="B98" s="36"/>
      <c r="C98" s="37"/>
      <c r="D98" s="37"/>
      <c r="E98" s="265" t="str">
        <f>E9</f>
        <v>HEL005-01 - ZŠ Aléská - Odborné učebny a bezbariétové řešení škol</v>
      </c>
      <c r="F98" s="295"/>
      <c r="G98" s="295"/>
      <c r="H98" s="295"/>
      <c r="I98" s="37"/>
      <c r="J98" s="37"/>
      <c r="K98" s="37"/>
      <c r="L98" s="103"/>
      <c r="S98" s="35"/>
      <c r="T98" s="35"/>
      <c r="U98" s="35"/>
      <c r="V98" s="35"/>
      <c r="W98" s="35"/>
      <c r="X98" s="35"/>
      <c r="Y98" s="35"/>
      <c r="Z98" s="35"/>
      <c r="AA98" s="35"/>
      <c r="AB98" s="35"/>
      <c r="AC98" s="35"/>
      <c r="AD98" s="35"/>
      <c r="AE98" s="35"/>
    </row>
    <row r="99" spans="1:65" s="2" customFormat="1" ht="6.95" customHeight="1">
      <c r="A99" s="35"/>
      <c r="B99" s="36"/>
      <c r="C99" s="37"/>
      <c r="D99" s="37"/>
      <c r="E99" s="37"/>
      <c r="F99" s="37"/>
      <c r="G99" s="37"/>
      <c r="H99" s="37"/>
      <c r="I99" s="37"/>
      <c r="J99" s="37"/>
      <c r="K99" s="37"/>
      <c r="L99" s="103"/>
      <c r="S99" s="35"/>
      <c r="T99" s="35"/>
      <c r="U99" s="35"/>
      <c r="V99" s="35"/>
      <c r="W99" s="35"/>
      <c r="X99" s="35"/>
      <c r="Y99" s="35"/>
      <c r="Z99" s="35"/>
      <c r="AA99" s="35"/>
      <c r="AB99" s="35"/>
      <c r="AC99" s="35"/>
      <c r="AD99" s="35"/>
      <c r="AE99" s="35"/>
    </row>
    <row r="100" spans="1:65" s="2" customFormat="1" ht="12" customHeight="1">
      <c r="A100" s="35"/>
      <c r="B100" s="36"/>
      <c r="C100" s="30" t="s">
        <v>21</v>
      </c>
      <c r="D100" s="37"/>
      <c r="E100" s="37"/>
      <c r="F100" s="28" t="str">
        <f>F12</f>
        <v>Bílina</v>
      </c>
      <c r="G100" s="37"/>
      <c r="H100" s="37"/>
      <c r="I100" s="30" t="s">
        <v>23</v>
      </c>
      <c r="J100" s="60" t="str">
        <f>IF(J12="","",J12)</f>
        <v>1. 2. 2017</v>
      </c>
      <c r="K100" s="37"/>
      <c r="L100" s="103"/>
      <c r="S100" s="35"/>
      <c r="T100" s="35"/>
      <c r="U100" s="35"/>
      <c r="V100" s="35"/>
      <c r="W100" s="35"/>
      <c r="X100" s="35"/>
      <c r="Y100" s="35"/>
      <c r="Z100" s="35"/>
      <c r="AA100" s="35"/>
      <c r="AB100" s="35"/>
      <c r="AC100" s="35"/>
      <c r="AD100" s="35"/>
      <c r="AE100" s="35"/>
    </row>
    <row r="101" spans="1:65" s="2" customFormat="1" ht="6.95" customHeight="1">
      <c r="A101" s="35"/>
      <c r="B101" s="36"/>
      <c r="C101" s="37"/>
      <c r="D101" s="37"/>
      <c r="E101" s="37"/>
      <c r="F101" s="37"/>
      <c r="G101" s="37"/>
      <c r="H101" s="37"/>
      <c r="I101" s="37"/>
      <c r="J101" s="37"/>
      <c r="K101" s="37"/>
      <c r="L101" s="103"/>
      <c r="S101" s="35"/>
      <c r="T101" s="35"/>
      <c r="U101" s="35"/>
      <c r="V101" s="35"/>
      <c r="W101" s="35"/>
      <c r="X101" s="35"/>
      <c r="Y101" s="35"/>
      <c r="Z101" s="35"/>
      <c r="AA101" s="35"/>
      <c r="AB101" s="35"/>
      <c r="AC101" s="35"/>
      <c r="AD101" s="35"/>
      <c r="AE101" s="35"/>
    </row>
    <row r="102" spans="1:65" s="2" customFormat="1" ht="40.15" customHeight="1">
      <c r="A102" s="35"/>
      <c r="B102" s="36"/>
      <c r="C102" s="30" t="s">
        <v>25</v>
      </c>
      <c r="D102" s="37"/>
      <c r="E102" s="37"/>
      <c r="F102" s="28" t="str">
        <f>E15</f>
        <v>Město Bílina, Břežánská 50/4, 418 31 Bílina</v>
      </c>
      <c r="G102" s="37"/>
      <c r="H102" s="37"/>
      <c r="I102" s="30" t="s">
        <v>31</v>
      </c>
      <c r="J102" s="33" t="str">
        <f>E21</f>
        <v>Ing.arch.Jan Heller, Zelená 400/6, Hradec Králové</v>
      </c>
      <c r="K102" s="37"/>
      <c r="L102" s="103"/>
      <c r="S102" s="35"/>
      <c r="T102" s="35"/>
      <c r="U102" s="35"/>
      <c r="V102" s="35"/>
      <c r="W102" s="35"/>
      <c r="X102" s="35"/>
      <c r="Y102" s="35"/>
      <c r="Z102" s="35"/>
      <c r="AA102" s="35"/>
      <c r="AB102" s="35"/>
      <c r="AC102" s="35"/>
      <c r="AD102" s="35"/>
      <c r="AE102" s="35"/>
    </row>
    <row r="103" spans="1:65" s="2" customFormat="1" ht="15.2" customHeight="1">
      <c r="A103" s="35"/>
      <c r="B103" s="36"/>
      <c r="C103" s="30" t="s">
        <v>29</v>
      </c>
      <c r="D103" s="37"/>
      <c r="E103" s="37"/>
      <c r="F103" s="28" t="str">
        <f>IF(E18="","",E18)</f>
        <v>Vyplň údaj</v>
      </c>
      <c r="G103" s="37"/>
      <c r="H103" s="37"/>
      <c r="I103" s="30" t="s">
        <v>34</v>
      </c>
      <c r="J103" s="33" t="str">
        <f>E24</f>
        <v xml:space="preserve"> </v>
      </c>
      <c r="K103" s="37"/>
      <c r="L103" s="103"/>
      <c r="S103" s="35"/>
      <c r="T103" s="35"/>
      <c r="U103" s="35"/>
      <c r="V103" s="35"/>
      <c r="W103" s="35"/>
      <c r="X103" s="35"/>
      <c r="Y103" s="35"/>
      <c r="Z103" s="35"/>
      <c r="AA103" s="35"/>
      <c r="AB103" s="35"/>
      <c r="AC103" s="35"/>
      <c r="AD103" s="35"/>
      <c r="AE103" s="35"/>
    </row>
    <row r="104" spans="1:65" s="2" customFormat="1" ht="10.35" customHeight="1">
      <c r="A104" s="35"/>
      <c r="B104" s="36"/>
      <c r="C104" s="37"/>
      <c r="D104" s="37"/>
      <c r="E104" s="37"/>
      <c r="F104" s="37"/>
      <c r="G104" s="37"/>
      <c r="H104" s="37"/>
      <c r="I104" s="37"/>
      <c r="J104" s="37"/>
      <c r="K104" s="37"/>
      <c r="L104" s="103"/>
      <c r="S104" s="35"/>
      <c r="T104" s="35"/>
      <c r="U104" s="35"/>
      <c r="V104" s="35"/>
      <c r="W104" s="35"/>
      <c r="X104" s="35"/>
      <c r="Y104" s="35"/>
      <c r="Z104" s="35"/>
      <c r="AA104" s="35"/>
      <c r="AB104" s="35"/>
      <c r="AC104" s="35"/>
      <c r="AD104" s="35"/>
      <c r="AE104" s="35"/>
    </row>
    <row r="105" spans="1:65" s="11" customFormat="1" ht="29.25" customHeight="1">
      <c r="A105" s="143"/>
      <c r="B105" s="144"/>
      <c r="C105" s="145" t="s">
        <v>118</v>
      </c>
      <c r="D105" s="146" t="s">
        <v>57</v>
      </c>
      <c r="E105" s="146" t="s">
        <v>53</v>
      </c>
      <c r="F105" s="146" t="s">
        <v>54</v>
      </c>
      <c r="G105" s="146" t="s">
        <v>119</v>
      </c>
      <c r="H105" s="146" t="s">
        <v>120</v>
      </c>
      <c r="I105" s="146" t="s">
        <v>121</v>
      </c>
      <c r="J105" s="146" t="s">
        <v>88</v>
      </c>
      <c r="K105" s="147" t="s">
        <v>122</v>
      </c>
      <c r="L105" s="148"/>
      <c r="M105" s="69" t="s">
        <v>19</v>
      </c>
      <c r="N105" s="70" t="s">
        <v>42</v>
      </c>
      <c r="O105" s="70" t="s">
        <v>123</v>
      </c>
      <c r="P105" s="70" t="s">
        <v>124</v>
      </c>
      <c r="Q105" s="70" t="s">
        <v>125</v>
      </c>
      <c r="R105" s="70" t="s">
        <v>126</v>
      </c>
      <c r="S105" s="70" t="s">
        <v>127</v>
      </c>
      <c r="T105" s="71" t="s">
        <v>128</v>
      </c>
      <c r="U105" s="143"/>
      <c r="V105" s="143"/>
      <c r="W105" s="143"/>
      <c r="X105" s="143"/>
      <c r="Y105" s="143"/>
      <c r="Z105" s="143"/>
      <c r="AA105" s="143"/>
      <c r="AB105" s="143"/>
      <c r="AC105" s="143"/>
      <c r="AD105" s="143"/>
      <c r="AE105" s="143"/>
    </row>
    <row r="106" spans="1:65" s="2" customFormat="1" ht="22.9" customHeight="1">
      <c r="A106" s="35"/>
      <c r="B106" s="36"/>
      <c r="C106" s="76" t="s">
        <v>129</v>
      </c>
      <c r="D106" s="37"/>
      <c r="E106" s="37"/>
      <c r="F106" s="37"/>
      <c r="G106" s="37"/>
      <c r="H106" s="37"/>
      <c r="I106" s="37"/>
      <c r="J106" s="149">
        <f>BK106</f>
        <v>0</v>
      </c>
      <c r="K106" s="37"/>
      <c r="L106" s="40"/>
      <c r="M106" s="72"/>
      <c r="N106" s="150"/>
      <c r="O106" s="73"/>
      <c r="P106" s="151">
        <f>P107+P402+P1145</f>
        <v>0</v>
      </c>
      <c r="Q106" s="73"/>
      <c r="R106" s="151">
        <f>R107+R402+R1145</f>
        <v>5.5911130902290997</v>
      </c>
      <c r="S106" s="73"/>
      <c r="T106" s="152">
        <f>T107+T402+T1145</f>
        <v>5.6934853600000004</v>
      </c>
      <c r="U106" s="35"/>
      <c r="V106" s="35"/>
      <c r="W106" s="35"/>
      <c r="X106" s="35"/>
      <c r="Y106" s="35"/>
      <c r="Z106" s="35"/>
      <c r="AA106" s="35"/>
      <c r="AB106" s="35"/>
      <c r="AC106" s="35"/>
      <c r="AD106" s="35"/>
      <c r="AE106" s="35"/>
      <c r="AT106" s="18" t="s">
        <v>71</v>
      </c>
      <c r="AU106" s="18" t="s">
        <v>89</v>
      </c>
      <c r="BK106" s="153">
        <f>BK107+BK402+BK1145</f>
        <v>0</v>
      </c>
    </row>
    <row r="107" spans="1:65" s="12" customFormat="1" ht="25.9" customHeight="1">
      <c r="B107" s="154"/>
      <c r="C107" s="155"/>
      <c r="D107" s="156" t="s">
        <v>71</v>
      </c>
      <c r="E107" s="157" t="s">
        <v>130</v>
      </c>
      <c r="F107" s="157" t="s">
        <v>131</v>
      </c>
      <c r="G107" s="155"/>
      <c r="H107" s="155"/>
      <c r="I107" s="158"/>
      <c r="J107" s="159">
        <f>BK107</f>
        <v>0</v>
      </c>
      <c r="K107" s="155"/>
      <c r="L107" s="160"/>
      <c r="M107" s="161"/>
      <c r="N107" s="162"/>
      <c r="O107" s="162"/>
      <c r="P107" s="163">
        <f>P108+P116+P249+P384+P398</f>
        <v>0</v>
      </c>
      <c r="Q107" s="162"/>
      <c r="R107" s="163">
        <f>R108+R116+R249+R384+R398</f>
        <v>3.5587560868599999</v>
      </c>
      <c r="S107" s="162"/>
      <c r="T107" s="164">
        <f>T108+T116+T249+T384+T398</f>
        <v>4.3840490000000001</v>
      </c>
      <c r="AR107" s="165" t="s">
        <v>80</v>
      </c>
      <c r="AT107" s="166" t="s">
        <v>71</v>
      </c>
      <c r="AU107" s="166" t="s">
        <v>72</v>
      </c>
      <c r="AY107" s="165" t="s">
        <v>132</v>
      </c>
      <c r="BK107" s="167">
        <f>BK108+BK116+BK249+BK384+BK398</f>
        <v>0</v>
      </c>
    </row>
    <row r="108" spans="1:65" s="12" customFormat="1" ht="22.9" customHeight="1">
      <c r="B108" s="154"/>
      <c r="C108" s="155"/>
      <c r="D108" s="156" t="s">
        <v>71</v>
      </c>
      <c r="E108" s="168" t="s">
        <v>133</v>
      </c>
      <c r="F108" s="168" t="s">
        <v>134</v>
      </c>
      <c r="G108" s="155"/>
      <c r="H108" s="155"/>
      <c r="I108" s="158"/>
      <c r="J108" s="169">
        <f>BK108</f>
        <v>0</v>
      </c>
      <c r="K108" s="155"/>
      <c r="L108" s="160"/>
      <c r="M108" s="161"/>
      <c r="N108" s="162"/>
      <c r="O108" s="162"/>
      <c r="P108" s="163">
        <f>SUM(P109:P115)</f>
        <v>0</v>
      </c>
      <c r="Q108" s="162"/>
      <c r="R108" s="163">
        <f>SUM(R109:R115)</f>
        <v>0.15354104000000002</v>
      </c>
      <c r="S108" s="162"/>
      <c r="T108" s="164">
        <f>SUM(T109:T115)</f>
        <v>0</v>
      </c>
      <c r="AR108" s="165" t="s">
        <v>80</v>
      </c>
      <c r="AT108" s="166" t="s">
        <v>71</v>
      </c>
      <c r="AU108" s="166" t="s">
        <v>80</v>
      </c>
      <c r="AY108" s="165" t="s">
        <v>132</v>
      </c>
      <c r="BK108" s="167">
        <f>SUM(BK109:BK115)</f>
        <v>0</v>
      </c>
    </row>
    <row r="109" spans="1:65" s="2" customFormat="1" ht="24.2" customHeight="1">
      <c r="A109" s="35"/>
      <c r="B109" s="36"/>
      <c r="C109" s="170" t="s">
        <v>80</v>
      </c>
      <c r="D109" s="170" t="s">
        <v>135</v>
      </c>
      <c r="E109" s="171" t="s">
        <v>136</v>
      </c>
      <c r="F109" s="172" t="s">
        <v>137</v>
      </c>
      <c r="G109" s="173" t="s">
        <v>138</v>
      </c>
      <c r="H109" s="174">
        <v>2</v>
      </c>
      <c r="I109" s="175"/>
      <c r="J109" s="176">
        <f>ROUND(I109*H109,2)</f>
        <v>0</v>
      </c>
      <c r="K109" s="172" t="s">
        <v>139</v>
      </c>
      <c r="L109" s="40"/>
      <c r="M109" s="177" t="s">
        <v>19</v>
      </c>
      <c r="N109" s="178" t="s">
        <v>43</v>
      </c>
      <c r="O109" s="65"/>
      <c r="P109" s="179">
        <f>O109*H109</f>
        <v>0</v>
      </c>
      <c r="Q109" s="179">
        <v>5.6470000000000001E-3</v>
      </c>
      <c r="R109" s="179">
        <f>Q109*H109</f>
        <v>1.1294E-2</v>
      </c>
      <c r="S109" s="179">
        <v>0</v>
      </c>
      <c r="T109" s="180">
        <f>S109*H109</f>
        <v>0</v>
      </c>
      <c r="U109" s="35"/>
      <c r="V109" s="35"/>
      <c r="W109" s="35"/>
      <c r="X109" s="35"/>
      <c r="Y109" s="35"/>
      <c r="Z109" s="35"/>
      <c r="AA109" s="35"/>
      <c r="AB109" s="35"/>
      <c r="AC109" s="35"/>
      <c r="AD109" s="35"/>
      <c r="AE109" s="35"/>
      <c r="AR109" s="181" t="s">
        <v>140</v>
      </c>
      <c r="AT109" s="181" t="s">
        <v>135</v>
      </c>
      <c r="AU109" s="181" t="s">
        <v>82</v>
      </c>
      <c r="AY109" s="18" t="s">
        <v>132</v>
      </c>
      <c r="BE109" s="182">
        <f>IF(N109="základní",J109,0)</f>
        <v>0</v>
      </c>
      <c r="BF109" s="182">
        <f>IF(N109="snížená",J109,0)</f>
        <v>0</v>
      </c>
      <c r="BG109" s="182">
        <f>IF(N109="zákl. přenesená",J109,0)</f>
        <v>0</v>
      </c>
      <c r="BH109" s="182">
        <f>IF(N109="sníž. přenesená",J109,0)</f>
        <v>0</v>
      </c>
      <c r="BI109" s="182">
        <f>IF(N109="nulová",J109,0)</f>
        <v>0</v>
      </c>
      <c r="BJ109" s="18" t="s">
        <v>80</v>
      </c>
      <c r="BK109" s="182">
        <f>ROUND(I109*H109,2)</f>
        <v>0</v>
      </c>
      <c r="BL109" s="18" t="s">
        <v>140</v>
      </c>
      <c r="BM109" s="181" t="s">
        <v>141</v>
      </c>
    </row>
    <row r="110" spans="1:65" s="2" customFormat="1" ht="19.5">
      <c r="A110" s="35"/>
      <c r="B110" s="36"/>
      <c r="C110" s="37"/>
      <c r="D110" s="183" t="s">
        <v>142</v>
      </c>
      <c r="E110" s="37"/>
      <c r="F110" s="184" t="s">
        <v>143</v>
      </c>
      <c r="G110" s="37"/>
      <c r="H110" s="37"/>
      <c r="I110" s="185"/>
      <c r="J110" s="37"/>
      <c r="K110" s="37"/>
      <c r="L110" s="40"/>
      <c r="M110" s="186"/>
      <c r="N110" s="187"/>
      <c r="O110" s="65"/>
      <c r="P110" s="65"/>
      <c r="Q110" s="65"/>
      <c r="R110" s="65"/>
      <c r="S110" s="65"/>
      <c r="T110" s="66"/>
      <c r="U110" s="35"/>
      <c r="V110" s="35"/>
      <c r="W110" s="35"/>
      <c r="X110" s="35"/>
      <c r="Y110" s="35"/>
      <c r="Z110" s="35"/>
      <c r="AA110" s="35"/>
      <c r="AB110" s="35"/>
      <c r="AC110" s="35"/>
      <c r="AD110" s="35"/>
      <c r="AE110" s="35"/>
      <c r="AT110" s="18" t="s">
        <v>142</v>
      </c>
      <c r="AU110" s="18" t="s">
        <v>82</v>
      </c>
    </row>
    <row r="111" spans="1:65" s="2" customFormat="1" ht="37.9" customHeight="1">
      <c r="A111" s="35"/>
      <c r="B111" s="36"/>
      <c r="C111" s="170" t="s">
        <v>82</v>
      </c>
      <c r="D111" s="170" t="s">
        <v>135</v>
      </c>
      <c r="E111" s="171" t="s">
        <v>144</v>
      </c>
      <c r="F111" s="172" t="s">
        <v>145</v>
      </c>
      <c r="G111" s="173" t="s">
        <v>146</v>
      </c>
      <c r="H111" s="174">
        <v>1.3120000000000001</v>
      </c>
      <c r="I111" s="175"/>
      <c r="J111" s="176">
        <f>ROUND(I111*H111,2)</f>
        <v>0</v>
      </c>
      <c r="K111" s="172" t="s">
        <v>147</v>
      </c>
      <c r="L111" s="40"/>
      <c r="M111" s="177" t="s">
        <v>19</v>
      </c>
      <c r="N111" s="178" t="s">
        <v>43</v>
      </c>
      <c r="O111" s="65"/>
      <c r="P111" s="179">
        <f>O111*H111</f>
        <v>0</v>
      </c>
      <c r="Q111" s="179">
        <v>0.10842</v>
      </c>
      <c r="R111" s="179">
        <f>Q111*H111</f>
        <v>0.14224704000000002</v>
      </c>
      <c r="S111" s="179">
        <v>0</v>
      </c>
      <c r="T111" s="180">
        <f>S111*H111</f>
        <v>0</v>
      </c>
      <c r="U111" s="35"/>
      <c r="V111" s="35"/>
      <c r="W111" s="35"/>
      <c r="X111" s="35"/>
      <c r="Y111" s="35"/>
      <c r="Z111" s="35"/>
      <c r="AA111" s="35"/>
      <c r="AB111" s="35"/>
      <c r="AC111" s="35"/>
      <c r="AD111" s="35"/>
      <c r="AE111" s="35"/>
      <c r="AR111" s="181" t="s">
        <v>140</v>
      </c>
      <c r="AT111" s="181" t="s">
        <v>135</v>
      </c>
      <c r="AU111" s="181" t="s">
        <v>82</v>
      </c>
      <c r="AY111" s="18" t="s">
        <v>132</v>
      </c>
      <c r="BE111" s="182">
        <f>IF(N111="základní",J111,0)</f>
        <v>0</v>
      </c>
      <c r="BF111" s="182">
        <f>IF(N111="snížená",J111,0)</f>
        <v>0</v>
      </c>
      <c r="BG111" s="182">
        <f>IF(N111="zákl. přenesená",J111,0)</f>
        <v>0</v>
      </c>
      <c r="BH111" s="182">
        <f>IF(N111="sníž. přenesená",J111,0)</f>
        <v>0</v>
      </c>
      <c r="BI111" s="182">
        <f>IF(N111="nulová",J111,0)</f>
        <v>0</v>
      </c>
      <c r="BJ111" s="18" t="s">
        <v>80</v>
      </c>
      <c r="BK111" s="182">
        <f>ROUND(I111*H111,2)</f>
        <v>0</v>
      </c>
      <c r="BL111" s="18" t="s">
        <v>140</v>
      </c>
      <c r="BM111" s="181" t="s">
        <v>148</v>
      </c>
    </row>
    <row r="112" spans="1:65" s="2" customFormat="1" ht="29.25">
      <c r="A112" s="35"/>
      <c r="B112" s="36"/>
      <c r="C112" s="37"/>
      <c r="D112" s="183" t="s">
        <v>142</v>
      </c>
      <c r="E112" s="37"/>
      <c r="F112" s="184" t="s">
        <v>145</v>
      </c>
      <c r="G112" s="37"/>
      <c r="H112" s="37"/>
      <c r="I112" s="185"/>
      <c r="J112" s="37"/>
      <c r="K112" s="37"/>
      <c r="L112" s="40"/>
      <c r="M112" s="186"/>
      <c r="N112" s="187"/>
      <c r="O112" s="65"/>
      <c r="P112" s="65"/>
      <c r="Q112" s="65"/>
      <c r="R112" s="65"/>
      <c r="S112" s="65"/>
      <c r="T112" s="66"/>
      <c r="U112" s="35"/>
      <c r="V112" s="35"/>
      <c r="W112" s="35"/>
      <c r="X112" s="35"/>
      <c r="Y112" s="35"/>
      <c r="Z112" s="35"/>
      <c r="AA112" s="35"/>
      <c r="AB112" s="35"/>
      <c r="AC112" s="35"/>
      <c r="AD112" s="35"/>
      <c r="AE112" s="35"/>
      <c r="AT112" s="18" t="s">
        <v>142</v>
      </c>
      <c r="AU112" s="18" t="s">
        <v>82</v>
      </c>
    </row>
    <row r="113" spans="1:65" s="13" customFormat="1" ht="11.25">
      <c r="B113" s="188"/>
      <c r="C113" s="189"/>
      <c r="D113" s="183" t="s">
        <v>149</v>
      </c>
      <c r="E113" s="190" t="s">
        <v>19</v>
      </c>
      <c r="F113" s="191" t="s">
        <v>150</v>
      </c>
      <c r="G113" s="189"/>
      <c r="H113" s="190" t="s">
        <v>19</v>
      </c>
      <c r="I113" s="192"/>
      <c r="J113" s="189"/>
      <c r="K113" s="189"/>
      <c r="L113" s="193"/>
      <c r="M113" s="194"/>
      <c r="N113" s="195"/>
      <c r="O113" s="195"/>
      <c r="P113" s="195"/>
      <c r="Q113" s="195"/>
      <c r="R113" s="195"/>
      <c r="S113" s="195"/>
      <c r="T113" s="196"/>
      <c r="AT113" s="197" t="s">
        <v>149</v>
      </c>
      <c r="AU113" s="197" t="s">
        <v>82</v>
      </c>
      <c r="AV113" s="13" t="s">
        <v>80</v>
      </c>
      <c r="AW113" s="13" t="s">
        <v>33</v>
      </c>
      <c r="AX113" s="13" t="s">
        <v>72</v>
      </c>
      <c r="AY113" s="197" t="s">
        <v>132</v>
      </c>
    </row>
    <row r="114" spans="1:65" s="14" customFormat="1" ht="11.25">
      <c r="B114" s="198"/>
      <c r="C114" s="199"/>
      <c r="D114" s="183" t="s">
        <v>149</v>
      </c>
      <c r="E114" s="200" t="s">
        <v>19</v>
      </c>
      <c r="F114" s="201" t="s">
        <v>151</v>
      </c>
      <c r="G114" s="199"/>
      <c r="H114" s="202">
        <v>1.3120000000000001</v>
      </c>
      <c r="I114" s="203"/>
      <c r="J114" s="199"/>
      <c r="K114" s="199"/>
      <c r="L114" s="204"/>
      <c r="M114" s="205"/>
      <c r="N114" s="206"/>
      <c r="O114" s="206"/>
      <c r="P114" s="206"/>
      <c r="Q114" s="206"/>
      <c r="R114" s="206"/>
      <c r="S114" s="206"/>
      <c r="T114" s="207"/>
      <c r="AT114" s="208" t="s">
        <v>149</v>
      </c>
      <c r="AU114" s="208" t="s">
        <v>82</v>
      </c>
      <c r="AV114" s="14" t="s">
        <v>82</v>
      </c>
      <c r="AW114" s="14" t="s">
        <v>33</v>
      </c>
      <c r="AX114" s="14" t="s">
        <v>72</v>
      </c>
      <c r="AY114" s="208" t="s">
        <v>132</v>
      </c>
    </row>
    <row r="115" spans="1:65" s="15" customFormat="1" ht="11.25">
      <c r="B115" s="209"/>
      <c r="C115" s="210"/>
      <c r="D115" s="183" t="s">
        <v>149</v>
      </c>
      <c r="E115" s="211" t="s">
        <v>19</v>
      </c>
      <c r="F115" s="212" t="s">
        <v>152</v>
      </c>
      <c r="G115" s="210"/>
      <c r="H115" s="213">
        <v>1.3120000000000001</v>
      </c>
      <c r="I115" s="214"/>
      <c r="J115" s="210"/>
      <c r="K115" s="210"/>
      <c r="L115" s="215"/>
      <c r="M115" s="216"/>
      <c r="N115" s="217"/>
      <c r="O115" s="217"/>
      <c r="P115" s="217"/>
      <c r="Q115" s="217"/>
      <c r="R115" s="217"/>
      <c r="S115" s="217"/>
      <c r="T115" s="218"/>
      <c r="AT115" s="219" t="s">
        <v>149</v>
      </c>
      <c r="AU115" s="219" t="s">
        <v>82</v>
      </c>
      <c r="AV115" s="15" t="s">
        <v>140</v>
      </c>
      <c r="AW115" s="15" t="s">
        <v>33</v>
      </c>
      <c r="AX115" s="15" t="s">
        <v>80</v>
      </c>
      <c r="AY115" s="219" t="s">
        <v>132</v>
      </c>
    </row>
    <row r="116" spans="1:65" s="12" customFormat="1" ht="22.9" customHeight="1">
      <c r="B116" s="154"/>
      <c r="C116" s="155"/>
      <c r="D116" s="156" t="s">
        <v>71</v>
      </c>
      <c r="E116" s="168" t="s">
        <v>153</v>
      </c>
      <c r="F116" s="168" t="s">
        <v>154</v>
      </c>
      <c r="G116" s="155"/>
      <c r="H116" s="155"/>
      <c r="I116" s="158"/>
      <c r="J116" s="169">
        <f>BK116</f>
        <v>0</v>
      </c>
      <c r="K116" s="155"/>
      <c r="L116" s="160"/>
      <c r="M116" s="161"/>
      <c r="N116" s="162"/>
      <c r="O116" s="162"/>
      <c r="P116" s="163">
        <f>SUM(P117:P248)</f>
        <v>0</v>
      </c>
      <c r="Q116" s="162"/>
      <c r="R116" s="163">
        <f>SUM(R117:R248)</f>
        <v>3.2299005799999998</v>
      </c>
      <c r="S116" s="162"/>
      <c r="T116" s="164">
        <f>SUM(T117:T248)</f>
        <v>0</v>
      </c>
      <c r="AR116" s="165" t="s">
        <v>80</v>
      </c>
      <c r="AT116" s="166" t="s">
        <v>71</v>
      </c>
      <c r="AU116" s="166" t="s">
        <v>80</v>
      </c>
      <c r="AY116" s="165" t="s">
        <v>132</v>
      </c>
      <c r="BK116" s="167">
        <f>SUM(BK117:BK248)</f>
        <v>0</v>
      </c>
    </row>
    <row r="117" spans="1:65" s="2" customFormat="1" ht="14.45" customHeight="1">
      <c r="A117" s="35"/>
      <c r="B117" s="36"/>
      <c r="C117" s="170" t="s">
        <v>133</v>
      </c>
      <c r="D117" s="170" t="s">
        <v>135</v>
      </c>
      <c r="E117" s="171" t="s">
        <v>155</v>
      </c>
      <c r="F117" s="172" t="s">
        <v>156</v>
      </c>
      <c r="G117" s="173" t="s">
        <v>146</v>
      </c>
      <c r="H117" s="174">
        <v>0.9</v>
      </c>
      <c r="I117" s="175"/>
      <c r="J117" s="176">
        <f>ROUND(I117*H117,2)</f>
        <v>0</v>
      </c>
      <c r="K117" s="172" t="s">
        <v>139</v>
      </c>
      <c r="L117" s="40"/>
      <c r="M117" s="177" t="s">
        <v>19</v>
      </c>
      <c r="N117" s="178" t="s">
        <v>43</v>
      </c>
      <c r="O117" s="65"/>
      <c r="P117" s="179">
        <f>O117*H117</f>
        <v>0</v>
      </c>
      <c r="Q117" s="179">
        <v>0.04</v>
      </c>
      <c r="R117" s="179">
        <f>Q117*H117</f>
        <v>3.6000000000000004E-2</v>
      </c>
      <c r="S117" s="179">
        <v>0</v>
      </c>
      <c r="T117" s="180">
        <f>S117*H117</f>
        <v>0</v>
      </c>
      <c r="U117" s="35"/>
      <c r="V117" s="35"/>
      <c r="W117" s="35"/>
      <c r="X117" s="35"/>
      <c r="Y117" s="35"/>
      <c r="Z117" s="35"/>
      <c r="AA117" s="35"/>
      <c r="AB117" s="35"/>
      <c r="AC117" s="35"/>
      <c r="AD117" s="35"/>
      <c r="AE117" s="35"/>
      <c r="AR117" s="181" t="s">
        <v>140</v>
      </c>
      <c r="AT117" s="181" t="s">
        <v>135</v>
      </c>
      <c r="AU117" s="181" t="s">
        <v>82</v>
      </c>
      <c r="AY117" s="18" t="s">
        <v>132</v>
      </c>
      <c r="BE117" s="182">
        <f>IF(N117="základní",J117,0)</f>
        <v>0</v>
      </c>
      <c r="BF117" s="182">
        <f>IF(N117="snížená",J117,0)</f>
        <v>0</v>
      </c>
      <c r="BG117" s="182">
        <f>IF(N117="zákl. přenesená",J117,0)</f>
        <v>0</v>
      </c>
      <c r="BH117" s="182">
        <f>IF(N117="sníž. přenesená",J117,0)</f>
        <v>0</v>
      </c>
      <c r="BI117" s="182">
        <f>IF(N117="nulová",J117,0)</f>
        <v>0</v>
      </c>
      <c r="BJ117" s="18" t="s">
        <v>80</v>
      </c>
      <c r="BK117" s="182">
        <f>ROUND(I117*H117,2)</f>
        <v>0</v>
      </c>
      <c r="BL117" s="18" t="s">
        <v>140</v>
      </c>
      <c r="BM117" s="181" t="s">
        <v>157</v>
      </c>
    </row>
    <row r="118" spans="1:65" s="2" customFormat="1" ht="11.25">
      <c r="A118" s="35"/>
      <c r="B118" s="36"/>
      <c r="C118" s="37"/>
      <c r="D118" s="183" t="s">
        <v>142</v>
      </c>
      <c r="E118" s="37"/>
      <c r="F118" s="184" t="s">
        <v>158</v>
      </c>
      <c r="G118" s="37"/>
      <c r="H118" s="37"/>
      <c r="I118" s="185"/>
      <c r="J118" s="37"/>
      <c r="K118" s="37"/>
      <c r="L118" s="40"/>
      <c r="M118" s="186"/>
      <c r="N118" s="187"/>
      <c r="O118" s="65"/>
      <c r="P118" s="65"/>
      <c r="Q118" s="65"/>
      <c r="R118" s="65"/>
      <c r="S118" s="65"/>
      <c r="T118" s="66"/>
      <c r="U118" s="35"/>
      <c r="V118" s="35"/>
      <c r="W118" s="35"/>
      <c r="X118" s="35"/>
      <c r="Y118" s="35"/>
      <c r="Z118" s="35"/>
      <c r="AA118" s="35"/>
      <c r="AB118" s="35"/>
      <c r="AC118" s="35"/>
      <c r="AD118" s="35"/>
      <c r="AE118" s="35"/>
      <c r="AT118" s="18" t="s">
        <v>142</v>
      </c>
      <c r="AU118" s="18" t="s">
        <v>82</v>
      </c>
    </row>
    <row r="119" spans="1:65" s="2" customFormat="1" ht="39">
      <c r="A119" s="35"/>
      <c r="B119" s="36"/>
      <c r="C119" s="37"/>
      <c r="D119" s="183" t="s">
        <v>159</v>
      </c>
      <c r="E119" s="37"/>
      <c r="F119" s="220" t="s">
        <v>160</v>
      </c>
      <c r="G119" s="37"/>
      <c r="H119" s="37"/>
      <c r="I119" s="185"/>
      <c r="J119" s="37"/>
      <c r="K119" s="37"/>
      <c r="L119" s="40"/>
      <c r="M119" s="186"/>
      <c r="N119" s="187"/>
      <c r="O119" s="65"/>
      <c r="P119" s="65"/>
      <c r="Q119" s="65"/>
      <c r="R119" s="65"/>
      <c r="S119" s="65"/>
      <c r="T119" s="66"/>
      <c r="U119" s="35"/>
      <c r="V119" s="35"/>
      <c r="W119" s="35"/>
      <c r="X119" s="35"/>
      <c r="Y119" s="35"/>
      <c r="Z119" s="35"/>
      <c r="AA119" s="35"/>
      <c r="AB119" s="35"/>
      <c r="AC119" s="35"/>
      <c r="AD119" s="35"/>
      <c r="AE119" s="35"/>
      <c r="AT119" s="18" t="s">
        <v>159</v>
      </c>
      <c r="AU119" s="18" t="s">
        <v>82</v>
      </c>
    </row>
    <row r="120" spans="1:65" s="14" customFormat="1" ht="11.25">
      <c r="B120" s="198"/>
      <c r="C120" s="199"/>
      <c r="D120" s="183" t="s">
        <v>149</v>
      </c>
      <c r="E120" s="200" t="s">
        <v>19</v>
      </c>
      <c r="F120" s="201" t="s">
        <v>161</v>
      </c>
      <c r="G120" s="199"/>
      <c r="H120" s="202">
        <v>0.9</v>
      </c>
      <c r="I120" s="203"/>
      <c r="J120" s="199"/>
      <c r="K120" s="199"/>
      <c r="L120" s="204"/>
      <c r="M120" s="205"/>
      <c r="N120" s="206"/>
      <c r="O120" s="206"/>
      <c r="P120" s="206"/>
      <c r="Q120" s="206"/>
      <c r="R120" s="206"/>
      <c r="S120" s="206"/>
      <c r="T120" s="207"/>
      <c r="AT120" s="208" t="s">
        <v>149</v>
      </c>
      <c r="AU120" s="208" t="s">
        <v>82</v>
      </c>
      <c r="AV120" s="14" t="s">
        <v>82</v>
      </c>
      <c r="AW120" s="14" t="s">
        <v>33</v>
      </c>
      <c r="AX120" s="14" t="s">
        <v>72</v>
      </c>
      <c r="AY120" s="208" t="s">
        <v>132</v>
      </c>
    </row>
    <row r="121" spans="1:65" s="15" customFormat="1" ht="11.25">
      <c r="B121" s="209"/>
      <c r="C121" s="210"/>
      <c r="D121" s="183" t="s">
        <v>149</v>
      </c>
      <c r="E121" s="211" t="s">
        <v>19</v>
      </c>
      <c r="F121" s="212" t="s">
        <v>152</v>
      </c>
      <c r="G121" s="210"/>
      <c r="H121" s="213">
        <v>0.9</v>
      </c>
      <c r="I121" s="214"/>
      <c r="J121" s="210"/>
      <c r="K121" s="210"/>
      <c r="L121" s="215"/>
      <c r="M121" s="216"/>
      <c r="N121" s="217"/>
      <c r="O121" s="217"/>
      <c r="P121" s="217"/>
      <c r="Q121" s="217"/>
      <c r="R121" s="217"/>
      <c r="S121" s="217"/>
      <c r="T121" s="218"/>
      <c r="AT121" s="219" t="s">
        <v>149</v>
      </c>
      <c r="AU121" s="219" t="s">
        <v>82</v>
      </c>
      <c r="AV121" s="15" t="s">
        <v>140</v>
      </c>
      <c r="AW121" s="15" t="s">
        <v>33</v>
      </c>
      <c r="AX121" s="15" t="s">
        <v>80</v>
      </c>
      <c r="AY121" s="219" t="s">
        <v>132</v>
      </c>
    </row>
    <row r="122" spans="1:65" s="2" customFormat="1" ht="24.2" customHeight="1">
      <c r="A122" s="35"/>
      <c r="B122" s="36"/>
      <c r="C122" s="170" t="s">
        <v>140</v>
      </c>
      <c r="D122" s="170" t="s">
        <v>135</v>
      </c>
      <c r="E122" s="171" t="s">
        <v>162</v>
      </c>
      <c r="F122" s="172" t="s">
        <v>163</v>
      </c>
      <c r="G122" s="173" t="s">
        <v>146</v>
      </c>
      <c r="H122" s="174">
        <v>42.28</v>
      </c>
      <c r="I122" s="175"/>
      <c r="J122" s="176">
        <f>ROUND(I122*H122,2)</f>
        <v>0</v>
      </c>
      <c r="K122" s="172" t="s">
        <v>139</v>
      </c>
      <c r="L122" s="40"/>
      <c r="M122" s="177" t="s">
        <v>19</v>
      </c>
      <c r="N122" s="178" t="s">
        <v>43</v>
      </c>
      <c r="O122" s="65"/>
      <c r="P122" s="179">
        <f>O122*H122</f>
        <v>0</v>
      </c>
      <c r="Q122" s="179">
        <v>3.0000000000000001E-3</v>
      </c>
      <c r="R122" s="179">
        <f>Q122*H122</f>
        <v>0.12684000000000001</v>
      </c>
      <c r="S122" s="179">
        <v>0</v>
      </c>
      <c r="T122" s="180">
        <f>S122*H122</f>
        <v>0</v>
      </c>
      <c r="U122" s="35"/>
      <c r="V122" s="35"/>
      <c r="W122" s="35"/>
      <c r="X122" s="35"/>
      <c r="Y122" s="35"/>
      <c r="Z122" s="35"/>
      <c r="AA122" s="35"/>
      <c r="AB122" s="35"/>
      <c r="AC122" s="35"/>
      <c r="AD122" s="35"/>
      <c r="AE122" s="35"/>
      <c r="AR122" s="181" t="s">
        <v>140</v>
      </c>
      <c r="AT122" s="181" t="s">
        <v>135</v>
      </c>
      <c r="AU122" s="181" t="s">
        <v>82</v>
      </c>
      <c r="AY122" s="18" t="s">
        <v>132</v>
      </c>
      <c r="BE122" s="182">
        <f>IF(N122="základní",J122,0)</f>
        <v>0</v>
      </c>
      <c r="BF122" s="182">
        <f>IF(N122="snížená",J122,0)</f>
        <v>0</v>
      </c>
      <c r="BG122" s="182">
        <f>IF(N122="zákl. přenesená",J122,0)</f>
        <v>0</v>
      </c>
      <c r="BH122" s="182">
        <f>IF(N122="sníž. přenesená",J122,0)</f>
        <v>0</v>
      </c>
      <c r="BI122" s="182">
        <f>IF(N122="nulová",J122,0)</f>
        <v>0</v>
      </c>
      <c r="BJ122" s="18" t="s">
        <v>80</v>
      </c>
      <c r="BK122" s="182">
        <f>ROUND(I122*H122,2)</f>
        <v>0</v>
      </c>
      <c r="BL122" s="18" t="s">
        <v>140</v>
      </c>
      <c r="BM122" s="181" t="s">
        <v>164</v>
      </c>
    </row>
    <row r="123" spans="1:65" s="2" customFormat="1" ht="19.5">
      <c r="A123" s="35"/>
      <c r="B123" s="36"/>
      <c r="C123" s="37"/>
      <c r="D123" s="183" t="s">
        <v>142</v>
      </c>
      <c r="E123" s="37"/>
      <c r="F123" s="184" t="s">
        <v>165</v>
      </c>
      <c r="G123" s="37"/>
      <c r="H123" s="37"/>
      <c r="I123" s="185"/>
      <c r="J123" s="37"/>
      <c r="K123" s="37"/>
      <c r="L123" s="40"/>
      <c r="M123" s="186"/>
      <c r="N123" s="187"/>
      <c r="O123" s="65"/>
      <c r="P123" s="65"/>
      <c r="Q123" s="65"/>
      <c r="R123" s="65"/>
      <c r="S123" s="65"/>
      <c r="T123" s="66"/>
      <c r="U123" s="35"/>
      <c r="V123" s="35"/>
      <c r="W123" s="35"/>
      <c r="X123" s="35"/>
      <c r="Y123" s="35"/>
      <c r="Z123" s="35"/>
      <c r="AA123" s="35"/>
      <c r="AB123" s="35"/>
      <c r="AC123" s="35"/>
      <c r="AD123" s="35"/>
      <c r="AE123" s="35"/>
      <c r="AT123" s="18" t="s">
        <v>142</v>
      </c>
      <c r="AU123" s="18" t="s">
        <v>82</v>
      </c>
    </row>
    <row r="124" spans="1:65" s="13" customFormat="1" ht="11.25">
      <c r="B124" s="188"/>
      <c r="C124" s="189"/>
      <c r="D124" s="183" t="s">
        <v>149</v>
      </c>
      <c r="E124" s="190" t="s">
        <v>19</v>
      </c>
      <c r="F124" s="191" t="s">
        <v>166</v>
      </c>
      <c r="G124" s="189"/>
      <c r="H124" s="190" t="s">
        <v>19</v>
      </c>
      <c r="I124" s="192"/>
      <c r="J124" s="189"/>
      <c r="K124" s="189"/>
      <c r="L124" s="193"/>
      <c r="M124" s="194"/>
      <c r="N124" s="195"/>
      <c r="O124" s="195"/>
      <c r="P124" s="195"/>
      <c r="Q124" s="195"/>
      <c r="R124" s="195"/>
      <c r="S124" s="195"/>
      <c r="T124" s="196"/>
      <c r="AT124" s="197" t="s">
        <v>149</v>
      </c>
      <c r="AU124" s="197" t="s">
        <v>82</v>
      </c>
      <c r="AV124" s="13" t="s">
        <v>80</v>
      </c>
      <c r="AW124" s="13" t="s">
        <v>33</v>
      </c>
      <c r="AX124" s="13" t="s">
        <v>72</v>
      </c>
      <c r="AY124" s="197" t="s">
        <v>132</v>
      </c>
    </row>
    <row r="125" spans="1:65" s="14" customFormat="1" ht="11.25">
      <c r="B125" s="198"/>
      <c r="C125" s="199"/>
      <c r="D125" s="183" t="s">
        <v>149</v>
      </c>
      <c r="E125" s="200" t="s">
        <v>19</v>
      </c>
      <c r="F125" s="201" t="s">
        <v>167</v>
      </c>
      <c r="G125" s="199"/>
      <c r="H125" s="202">
        <v>55.040999999999997</v>
      </c>
      <c r="I125" s="203"/>
      <c r="J125" s="199"/>
      <c r="K125" s="199"/>
      <c r="L125" s="204"/>
      <c r="M125" s="205"/>
      <c r="N125" s="206"/>
      <c r="O125" s="206"/>
      <c r="P125" s="206"/>
      <c r="Q125" s="206"/>
      <c r="R125" s="206"/>
      <c r="S125" s="206"/>
      <c r="T125" s="207"/>
      <c r="AT125" s="208" t="s">
        <v>149</v>
      </c>
      <c r="AU125" s="208" t="s">
        <v>82</v>
      </c>
      <c r="AV125" s="14" t="s">
        <v>82</v>
      </c>
      <c r="AW125" s="14" t="s">
        <v>33</v>
      </c>
      <c r="AX125" s="14" t="s">
        <v>72</v>
      </c>
      <c r="AY125" s="208" t="s">
        <v>132</v>
      </c>
    </row>
    <row r="126" spans="1:65" s="14" customFormat="1" ht="11.25">
      <c r="B126" s="198"/>
      <c r="C126" s="199"/>
      <c r="D126" s="183" t="s">
        <v>149</v>
      </c>
      <c r="E126" s="200" t="s">
        <v>19</v>
      </c>
      <c r="F126" s="201" t="s">
        <v>168</v>
      </c>
      <c r="G126" s="199"/>
      <c r="H126" s="202">
        <v>-0.06</v>
      </c>
      <c r="I126" s="203"/>
      <c r="J126" s="199"/>
      <c r="K126" s="199"/>
      <c r="L126" s="204"/>
      <c r="M126" s="205"/>
      <c r="N126" s="206"/>
      <c r="O126" s="206"/>
      <c r="P126" s="206"/>
      <c r="Q126" s="206"/>
      <c r="R126" s="206"/>
      <c r="S126" s="206"/>
      <c r="T126" s="207"/>
      <c r="AT126" s="208" t="s">
        <v>149</v>
      </c>
      <c r="AU126" s="208" t="s">
        <v>82</v>
      </c>
      <c r="AV126" s="14" t="s">
        <v>82</v>
      </c>
      <c r="AW126" s="14" t="s">
        <v>33</v>
      </c>
      <c r="AX126" s="14" t="s">
        <v>72</v>
      </c>
      <c r="AY126" s="208" t="s">
        <v>132</v>
      </c>
    </row>
    <row r="127" spans="1:65" s="14" customFormat="1" ht="11.25">
      <c r="B127" s="198"/>
      <c r="C127" s="199"/>
      <c r="D127" s="183" t="s">
        <v>149</v>
      </c>
      <c r="E127" s="200" t="s">
        <v>19</v>
      </c>
      <c r="F127" s="201" t="s">
        <v>169</v>
      </c>
      <c r="G127" s="199"/>
      <c r="H127" s="202">
        <v>-15.625</v>
      </c>
      <c r="I127" s="203"/>
      <c r="J127" s="199"/>
      <c r="K127" s="199"/>
      <c r="L127" s="204"/>
      <c r="M127" s="205"/>
      <c r="N127" s="206"/>
      <c r="O127" s="206"/>
      <c r="P127" s="206"/>
      <c r="Q127" s="206"/>
      <c r="R127" s="206"/>
      <c r="S127" s="206"/>
      <c r="T127" s="207"/>
      <c r="AT127" s="208" t="s">
        <v>149</v>
      </c>
      <c r="AU127" s="208" t="s">
        <v>82</v>
      </c>
      <c r="AV127" s="14" t="s">
        <v>82</v>
      </c>
      <c r="AW127" s="14" t="s">
        <v>33</v>
      </c>
      <c r="AX127" s="14" t="s">
        <v>72</v>
      </c>
      <c r="AY127" s="208" t="s">
        <v>132</v>
      </c>
    </row>
    <row r="128" spans="1:65" s="13" customFormat="1" ht="11.25">
      <c r="B128" s="188"/>
      <c r="C128" s="189"/>
      <c r="D128" s="183" t="s">
        <v>149</v>
      </c>
      <c r="E128" s="190" t="s">
        <v>19</v>
      </c>
      <c r="F128" s="191" t="s">
        <v>150</v>
      </c>
      <c r="G128" s="189"/>
      <c r="H128" s="190" t="s">
        <v>19</v>
      </c>
      <c r="I128" s="192"/>
      <c r="J128" s="189"/>
      <c r="K128" s="189"/>
      <c r="L128" s="193"/>
      <c r="M128" s="194"/>
      <c r="N128" s="195"/>
      <c r="O128" s="195"/>
      <c r="P128" s="195"/>
      <c r="Q128" s="195"/>
      <c r="R128" s="195"/>
      <c r="S128" s="195"/>
      <c r="T128" s="196"/>
      <c r="AT128" s="197" t="s">
        <v>149</v>
      </c>
      <c r="AU128" s="197" t="s">
        <v>82</v>
      </c>
      <c r="AV128" s="13" t="s">
        <v>80</v>
      </c>
      <c r="AW128" s="13" t="s">
        <v>33</v>
      </c>
      <c r="AX128" s="13" t="s">
        <v>72</v>
      </c>
      <c r="AY128" s="197" t="s">
        <v>132</v>
      </c>
    </row>
    <row r="129" spans="1:65" s="14" customFormat="1" ht="11.25">
      <c r="B129" s="198"/>
      <c r="C129" s="199"/>
      <c r="D129" s="183" t="s">
        <v>149</v>
      </c>
      <c r="E129" s="200" t="s">
        <v>19</v>
      </c>
      <c r="F129" s="201" t="s">
        <v>170</v>
      </c>
      <c r="G129" s="199"/>
      <c r="H129" s="202">
        <v>3.5230000000000001</v>
      </c>
      <c r="I129" s="203"/>
      <c r="J129" s="199"/>
      <c r="K129" s="199"/>
      <c r="L129" s="204"/>
      <c r="M129" s="205"/>
      <c r="N129" s="206"/>
      <c r="O129" s="206"/>
      <c r="P129" s="206"/>
      <c r="Q129" s="206"/>
      <c r="R129" s="206"/>
      <c r="S129" s="206"/>
      <c r="T129" s="207"/>
      <c r="AT129" s="208" t="s">
        <v>149</v>
      </c>
      <c r="AU129" s="208" t="s">
        <v>82</v>
      </c>
      <c r="AV129" s="14" t="s">
        <v>82</v>
      </c>
      <c r="AW129" s="14" t="s">
        <v>33</v>
      </c>
      <c r="AX129" s="14" t="s">
        <v>72</v>
      </c>
      <c r="AY129" s="208" t="s">
        <v>132</v>
      </c>
    </row>
    <row r="130" spans="1:65" s="14" customFormat="1" ht="11.25">
      <c r="B130" s="198"/>
      <c r="C130" s="199"/>
      <c r="D130" s="183" t="s">
        <v>149</v>
      </c>
      <c r="E130" s="200" t="s">
        <v>19</v>
      </c>
      <c r="F130" s="201" t="s">
        <v>171</v>
      </c>
      <c r="G130" s="199"/>
      <c r="H130" s="202">
        <v>-0.59899999999999998</v>
      </c>
      <c r="I130" s="203"/>
      <c r="J130" s="199"/>
      <c r="K130" s="199"/>
      <c r="L130" s="204"/>
      <c r="M130" s="205"/>
      <c r="N130" s="206"/>
      <c r="O130" s="206"/>
      <c r="P130" s="206"/>
      <c r="Q130" s="206"/>
      <c r="R130" s="206"/>
      <c r="S130" s="206"/>
      <c r="T130" s="207"/>
      <c r="AT130" s="208" t="s">
        <v>149</v>
      </c>
      <c r="AU130" s="208" t="s">
        <v>82</v>
      </c>
      <c r="AV130" s="14" t="s">
        <v>82</v>
      </c>
      <c r="AW130" s="14" t="s">
        <v>33</v>
      </c>
      <c r="AX130" s="14" t="s">
        <v>72</v>
      </c>
      <c r="AY130" s="208" t="s">
        <v>132</v>
      </c>
    </row>
    <row r="131" spans="1:65" s="15" customFormat="1" ht="11.25">
      <c r="B131" s="209"/>
      <c r="C131" s="210"/>
      <c r="D131" s="183" t="s">
        <v>149</v>
      </c>
      <c r="E131" s="211" t="s">
        <v>19</v>
      </c>
      <c r="F131" s="212" t="s">
        <v>152</v>
      </c>
      <c r="G131" s="210"/>
      <c r="H131" s="213">
        <v>42.28</v>
      </c>
      <c r="I131" s="214"/>
      <c r="J131" s="210"/>
      <c r="K131" s="210"/>
      <c r="L131" s="215"/>
      <c r="M131" s="216"/>
      <c r="N131" s="217"/>
      <c r="O131" s="217"/>
      <c r="P131" s="217"/>
      <c r="Q131" s="217"/>
      <c r="R131" s="217"/>
      <c r="S131" s="217"/>
      <c r="T131" s="218"/>
      <c r="AT131" s="219" t="s">
        <v>149</v>
      </c>
      <c r="AU131" s="219" t="s">
        <v>82</v>
      </c>
      <c r="AV131" s="15" t="s">
        <v>140</v>
      </c>
      <c r="AW131" s="15" t="s">
        <v>33</v>
      </c>
      <c r="AX131" s="15" t="s">
        <v>80</v>
      </c>
      <c r="AY131" s="219" t="s">
        <v>132</v>
      </c>
    </row>
    <row r="132" spans="1:65" s="2" customFormat="1" ht="24.2" customHeight="1">
      <c r="A132" s="35"/>
      <c r="B132" s="36"/>
      <c r="C132" s="170" t="s">
        <v>172</v>
      </c>
      <c r="D132" s="170" t="s">
        <v>135</v>
      </c>
      <c r="E132" s="171" t="s">
        <v>173</v>
      </c>
      <c r="F132" s="172" t="s">
        <v>174</v>
      </c>
      <c r="G132" s="173" t="s">
        <v>146</v>
      </c>
      <c r="H132" s="174">
        <v>58.503999999999998</v>
      </c>
      <c r="I132" s="175"/>
      <c r="J132" s="176">
        <f>ROUND(I132*H132,2)</f>
        <v>0</v>
      </c>
      <c r="K132" s="172" t="s">
        <v>139</v>
      </c>
      <c r="L132" s="40"/>
      <c r="M132" s="177" t="s">
        <v>19</v>
      </c>
      <c r="N132" s="178" t="s">
        <v>43</v>
      </c>
      <c r="O132" s="65"/>
      <c r="P132" s="179">
        <f>O132*H132</f>
        <v>0</v>
      </c>
      <c r="Q132" s="179">
        <v>5.7000000000000002E-3</v>
      </c>
      <c r="R132" s="179">
        <f>Q132*H132</f>
        <v>0.33347280000000001</v>
      </c>
      <c r="S132" s="179">
        <v>0</v>
      </c>
      <c r="T132" s="180">
        <f>S132*H132</f>
        <v>0</v>
      </c>
      <c r="U132" s="35"/>
      <c r="V132" s="35"/>
      <c r="W132" s="35"/>
      <c r="X132" s="35"/>
      <c r="Y132" s="35"/>
      <c r="Z132" s="35"/>
      <c r="AA132" s="35"/>
      <c r="AB132" s="35"/>
      <c r="AC132" s="35"/>
      <c r="AD132" s="35"/>
      <c r="AE132" s="35"/>
      <c r="AR132" s="181" t="s">
        <v>140</v>
      </c>
      <c r="AT132" s="181" t="s">
        <v>135</v>
      </c>
      <c r="AU132" s="181" t="s">
        <v>82</v>
      </c>
      <c r="AY132" s="18" t="s">
        <v>132</v>
      </c>
      <c r="BE132" s="182">
        <f>IF(N132="základní",J132,0)</f>
        <v>0</v>
      </c>
      <c r="BF132" s="182">
        <f>IF(N132="snížená",J132,0)</f>
        <v>0</v>
      </c>
      <c r="BG132" s="182">
        <f>IF(N132="zákl. přenesená",J132,0)</f>
        <v>0</v>
      </c>
      <c r="BH132" s="182">
        <f>IF(N132="sníž. přenesená",J132,0)</f>
        <v>0</v>
      </c>
      <c r="BI132" s="182">
        <f>IF(N132="nulová",J132,0)</f>
        <v>0</v>
      </c>
      <c r="BJ132" s="18" t="s">
        <v>80</v>
      </c>
      <c r="BK132" s="182">
        <f>ROUND(I132*H132,2)</f>
        <v>0</v>
      </c>
      <c r="BL132" s="18" t="s">
        <v>140</v>
      </c>
      <c r="BM132" s="181" t="s">
        <v>175</v>
      </c>
    </row>
    <row r="133" spans="1:65" s="2" customFormat="1" ht="29.25">
      <c r="A133" s="35"/>
      <c r="B133" s="36"/>
      <c r="C133" s="37"/>
      <c r="D133" s="183" t="s">
        <v>142</v>
      </c>
      <c r="E133" s="37"/>
      <c r="F133" s="184" t="s">
        <v>176</v>
      </c>
      <c r="G133" s="37"/>
      <c r="H133" s="37"/>
      <c r="I133" s="185"/>
      <c r="J133" s="37"/>
      <c r="K133" s="37"/>
      <c r="L133" s="40"/>
      <c r="M133" s="186"/>
      <c r="N133" s="187"/>
      <c r="O133" s="65"/>
      <c r="P133" s="65"/>
      <c r="Q133" s="65"/>
      <c r="R133" s="65"/>
      <c r="S133" s="65"/>
      <c r="T133" s="66"/>
      <c r="U133" s="35"/>
      <c r="V133" s="35"/>
      <c r="W133" s="35"/>
      <c r="X133" s="35"/>
      <c r="Y133" s="35"/>
      <c r="Z133" s="35"/>
      <c r="AA133" s="35"/>
      <c r="AB133" s="35"/>
      <c r="AC133" s="35"/>
      <c r="AD133" s="35"/>
      <c r="AE133" s="35"/>
      <c r="AT133" s="18" t="s">
        <v>142</v>
      </c>
      <c r="AU133" s="18" t="s">
        <v>82</v>
      </c>
    </row>
    <row r="134" spans="1:65" s="2" customFormat="1" ht="48.75">
      <c r="A134" s="35"/>
      <c r="B134" s="36"/>
      <c r="C134" s="37"/>
      <c r="D134" s="183" t="s">
        <v>159</v>
      </c>
      <c r="E134" s="37"/>
      <c r="F134" s="220" t="s">
        <v>177</v>
      </c>
      <c r="G134" s="37"/>
      <c r="H134" s="37"/>
      <c r="I134" s="185"/>
      <c r="J134" s="37"/>
      <c r="K134" s="37"/>
      <c r="L134" s="40"/>
      <c r="M134" s="186"/>
      <c r="N134" s="187"/>
      <c r="O134" s="65"/>
      <c r="P134" s="65"/>
      <c r="Q134" s="65"/>
      <c r="R134" s="65"/>
      <c r="S134" s="65"/>
      <c r="T134" s="66"/>
      <c r="U134" s="35"/>
      <c r="V134" s="35"/>
      <c r="W134" s="35"/>
      <c r="X134" s="35"/>
      <c r="Y134" s="35"/>
      <c r="Z134" s="35"/>
      <c r="AA134" s="35"/>
      <c r="AB134" s="35"/>
      <c r="AC134" s="35"/>
      <c r="AD134" s="35"/>
      <c r="AE134" s="35"/>
      <c r="AT134" s="18" t="s">
        <v>159</v>
      </c>
      <c r="AU134" s="18" t="s">
        <v>82</v>
      </c>
    </row>
    <row r="135" spans="1:65" s="13" customFormat="1" ht="11.25">
      <c r="B135" s="188"/>
      <c r="C135" s="189"/>
      <c r="D135" s="183" t="s">
        <v>149</v>
      </c>
      <c r="E135" s="190" t="s">
        <v>19</v>
      </c>
      <c r="F135" s="191" t="s">
        <v>166</v>
      </c>
      <c r="G135" s="189"/>
      <c r="H135" s="190" t="s">
        <v>19</v>
      </c>
      <c r="I135" s="192"/>
      <c r="J135" s="189"/>
      <c r="K135" s="189"/>
      <c r="L135" s="193"/>
      <c r="M135" s="194"/>
      <c r="N135" s="195"/>
      <c r="O135" s="195"/>
      <c r="P135" s="195"/>
      <c r="Q135" s="195"/>
      <c r="R135" s="195"/>
      <c r="S135" s="195"/>
      <c r="T135" s="196"/>
      <c r="AT135" s="197" t="s">
        <v>149</v>
      </c>
      <c r="AU135" s="197" t="s">
        <v>82</v>
      </c>
      <c r="AV135" s="13" t="s">
        <v>80</v>
      </c>
      <c r="AW135" s="13" t="s">
        <v>33</v>
      </c>
      <c r="AX135" s="13" t="s">
        <v>72</v>
      </c>
      <c r="AY135" s="197" t="s">
        <v>132</v>
      </c>
    </row>
    <row r="136" spans="1:65" s="14" customFormat="1" ht="11.25">
      <c r="B136" s="198"/>
      <c r="C136" s="199"/>
      <c r="D136" s="183" t="s">
        <v>149</v>
      </c>
      <c r="E136" s="200" t="s">
        <v>19</v>
      </c>
      <c r="F136" s="201" t="s">
        <v>167</v>
      </c>
      <c r="G136" s="199"/>
      <c r="H136" s="202">
        <v>55.040999999999997</v>
      </c>
      <c r="I136" s="203"/>
      <c r="J136" s="199"/>
      <c r="K136" s="199"/>
      <c r="L136" s="204"/>
      <c r="M136" s="205"/>
      <c r="N136" s="206"/>
      <c r="O136" s="206"/>
      <c r="P136" s="206"/>
      <c r="Q136" s="206"/>
      <c r="R136" s="206"/>
      <c r="S136" s="206"/>
      <c r="T136" s="207"/>
      <c r="AT136" s="208" t="s">
        <v>149</v>
      </c>
      <c r="AU136" s="208" t="s">
        <v>82</v>
      </c>
      <c r="AV136" s="14" t="s">
        <v>82</v>
      </c>
      <c r="AW136" s="14" t="s">
        <v>33</v>
      </c>
      <c r="AX136" s="14" t="s">
        <v>72</v>
      </c>
      <c r="AY136" s="208" t="s">
        <v>132</v>
      </c>
    </row>
    <row r="137" spans="1:65" s="14" customFormat="1" ht="11.25">
      <c r="B137" s="198"/>
      <c r="C137" s="199"/>
      <c r="D137" s="183" t="s">
        <v>149</v>
      </c>
      <c r="E137" s="200" t="s">
        <v>19</v>
      </c>
      <c r="F137" s="201" t="s">
        <v>168</v>
      </c>
      <c r="G137" s="199"/>
      <c r="H137" s="202">
        <v>-0.06</v>
      </c>
      <c r="I137" s="203"/>
      <c r="J137" s="199"/>
      <c r="K137" s="199"/>
      <c r="L137" s="204"/>
      <c r="M137" s="205"/>
      <c r="N137" s="206"/>
      <c r="O137" s="206"/>
      <c r="P137" s="206"/>
      <c r="Q137" s="206"/>
      <c r="R137" s="206"/>
      <c r="S137" s="206"/>
      <c r="T137" s="207"/>
      <c r="AT137" s="208" t="s">
        <v>149</v>
      </c>
      <c r="AU137" s="208" t="s">
        <v>82</v>
      </c>
      <c r="AV137" s="14" t="s">
        <v>82</v>
      </c>
      <c r="AW137" s="14" t="s">
        <v>33</v>
      </c>
      <c r="AX137" s="14" t="s">
        <v>72</v>
      </c>
      <c r="AY137" s="208" t="s">
        <v>132</v>
      </c>
    </row>
    <row r="138" spans="1:65" s="13" customFormat="1" ht="11.25">
      <c r="B138" s="188"/>
      <c r="C138" s="189"/>
      <c r="D138" s="183" t="s">
        <v>149</v>
      </c>
      <c r="E138" s="190" t="s">
        <v>19</v>
      </c>
      <c r="F138" s="191" t="s">
        <v>150</v>
      </c>
      <c r="G138" s="189"/>
      <c r="H138" s="190" t="s">
        <v>19</v>
      </c>
      <c r="I138" s="192"/>
      <c r="J138" s="189"/>
      <c r="K138" s="189"/>
      <c r="L138" s="193"/>
      <c r="M138" s="194"/>
      <c r="N138" s="195"/>
      <c r="O138" s="195"/>
      <c r="P138" s="195"/>
      <c r="Q138" s="195"/>
      <c r="R138" s="195"/>
      <c r="S138" s="195"/>
      <c r="T138" s="196"/>
      <c r="AT138" s="197" t="s">
        <v>149</v>
      </c>
      <c r="AU138" s="197" t="s">
        <v>82</v>
      </c>
      <c r="AV138" s="13" t="s">
        <v>80</v>
      </c>
      <c r="AW138" s="13" t="s">
        <v>33</v>
      </c>
      <c r="AX138" s="13" t="s">
        <v>72</v>
      </c>
      <c r="AY138" s="197" t="s">
        <v>132</v>
      </c>
    </row>
    <row r="139" spans="1:65" s="14" customFormat="1" ht="11.25">
      <c r="B139" s="198"/>
      <c r="C139" s="199"/>
      <c r="D139" s="183" t="s">
        <v>149</v>
      </c>
      <c r="E139" s="200" t="s">
        <v>19</v>
      </c>
      <c r="F139" s="201" t="s">
        <v>170</v>
      </c>
      <c r="G139" s="199"/>
      <c r="H139" s="202">
        <v>3.5230000000000001</v>
      </c>
      <c r="I139" s="203"/>
      <c r="J139" s="199"/>
      <c r="K139" s="199"/>
      <c r="L139" s="204"/>
      <c r="M139" s="205"/>
      <c r="N139" s="206"/>
      <c r="O139" s="206"/>
      <c r="P139" s="206"/>
      <c r="Q139" s="206"/>
      <c r="R139" s="206"/>
      <c r="S139" s="206"/>
      <c r="T139" s="207"/>
      <c r="AT139" s="208" t="s">
        <v>149</v>
      </c>
      <c r="AU139" s="208" t="s">
        <v>82</v>
      </c>
      <c r="AV139" s="14" t="s">
        <v>82</v>
      </c>
      <c r="AW139" s="14" t="s">
        <v>33</v>
      </c>
      <c r="AX139" s="14" t="s">
        <v>72</v>
      </c>
      <c r="AY139" s="208" t="s">
        <v>132</v>
      </c>
    </row>
    <row r="140" spans="1:65" s="15" customFormat="1" ht="11.25">
      <c r="B140" s="209"/>
      <c r="C140" s="210"/>
      <c r="D140" s="183" t="s">
        <v>149</v>
      </c>
      <c r="E140" s="211" t="s">
        <v>19</v>
      </c>
      <c r="F140" s="212" t="s">
        <v>152</v>
      </c>
      <c r="G140" s="210"/>
      <c r="H140" s="213">
        <v>58.503999999999998</v>
      </c>
      <c r="I140" s="214"/>
      <c r="J140" s="210"/>
      <c r="K140" s="210"/>
      <c r="L140" s="215"/>
      <c r="M140" s="216"/>
      <c r="N140" s="217"/>
      <c r="O140" s="217"/>
      <c r="P140" s="217"/>
      <c r="Q140" s="217"/>
      <c r="R140" s="217"/>
      <c r="S140" s="217"/>
      <c r="T140" s="218"/>
      <c r="AT140" s="219" t="s">
        <v>149</v>
      </c>
      <c r="AU140" s="219" t="s">
        <v>82</v>
      </c>
      <c r="AV140" s="15" t="s">
        <v>140</v>
      </c>
      <c r="AW140" s="15" t="s">
        <v>33</v>
      </c>
      <c r="AX140" s="15" t="s">
        <v>80</v>
      </c>
      <c r="AY140" s="219" t="s">
        <v>132</v>
      </c>
    </row>
    <row r="141" spans="1:65" s="2" customFormat="1" ht="14.45" customHeight="1">
      <c r="A141" s="35"/>
      <c r="B141" s="36"/>
      <c r="C141" s="170" t="s">
        <v>153</v>
      </c>
      <c r="D141" s="170" t="s">
        <v>135</v>
      </c>
      <c r="E141" s="171" t="s">
        <v>178</v>
      </c>
      <c r="F141" s="172" t="s">
        <v>179</v>
      </c>
      <c r="G141" s="173" t="s">
        <v>146</v>
      </c>
      <c r="H141" s="174">
        <v>4.5</v>
      </c>
      <c r="I141" s="175"/>
      <c r="J141" s="176">
        <f>ROUND(I141*H141,2)</f>
        <v>0</v>
      </c>
      <c r="K141" s="172" t="s">
        <v>139</v>
      </c>
      <c r="L141" s="40"/>
      <c r="M141" s="177" t="s">
        <v>19</v>
      </c>
      <c r="N141" s="178" t="s">
        <v>43</v>
      </c>
      <c r="O141" s="65"/>
      <c r="P141" s="179">
        <f>O141*H141</f>
        <v>0</v>
      </c>
      <c r="Q141" s="179">
        <v>0.04</v>
      </c>
      <c r="R141" s="179">
        <f>Q141*H141</f>
        <v>0.18</v>
      </c>
      <c r="S141" s="179">
        <v>0</v>
      </c>
      <c r="T141" s="180">
        <f>S141*H141</f>
        <v>0</v>
      </c>
      <c r="U141" s="35"/>
      <c r="V141" s="35"/>
      <c r="W141" s="35"/>
      <c r="X141" s="35"/>
      <c r="Y141" s="35"/>
      <c r="Z141" s="35"/>
      <c r="AA141" s="35"/>
      <c r="AB141" s="35"/>
      <c r="AC141" s="35"/>
      <c r="AD141" s="35"/>
      <c r="AE141" s="35"/>
      <c r="AR141" s="181" t="s">
        <v>140</v>
      </c>
      <c r="AT141" s="181" t="s">
        <v>135</v>
      </c>
      <c r="AU141" s="181" t="s">
        <v>82</v>
      </c>
      <c r="AY141" s="18" t="s">
        <v>132</v>
      </c>
      <c r="BE141" s="182">
        <f>IF(N141="základní",J141,0)</f>
        <v>0</v>
      </c>
      <c r="BF141" s="182">
        <f>IF(N141="snížená",J141,0)</f>
        <v>0</v>
      </c>
      <c r="BG141" s="182">
        <f>IF(N141="zákl. přenesená",J141,0)</f>
        <v>0</v>
      </c>
      <c r="BH141" s="182">
        <f>IF(N141="sníž. přenesená",J141,0)</f>
        <v>0</v>
      </c>
      <c r="BI141" s="182">
        <f>IF(N141="nulová",J141,0)</f>
        <v>0</v>
      </c>
      <c r="BJ141" s="18" t="s">
        <v>80</v>
      </c>
      <c r="BK141" s="182">
        <f>ROUND(I141*H141,2)</f>
        <v>0</v>
      </c>
      <c r="BL141" s="18" t="s">
        <v>140</v>
      </c>
      <c r="BM141" s="181" t="s">
        <v>180</v>
      </c>
    </row>
    <row r="142" spans="1:65" s="2" customFormat="1" ht="11.25">
      <c r="A142" s="35"/>
      <c r="B142" s="36"/>
      <c r="C142" s="37"/>
      <c r="D142" s="183" t="s">
        <v>142</v>
      </c>
      <c r="E142" s="37"/>
      <c r="F142" s="184" t="s">
        <v>181</v>
      </c>
      <c r="G142" s="37"/>
      <c r="H142" s="37"/>
      <c r="I142" s="185"/>
      <c r="J142" s="37"/>
      <c r="K142" s="37"/>
      <c r="L142" s="40"/>
      <c r="M142" s="186"/>
      <c r="N142" s="187"/>
      <c r="O142" s="65"/>
      <c r="P142" s="65"/>
      <c r="Q142" s="65"/>
      <c r="R142" s="65"/>
      <c r="S142" s="65"/>
      <c r="T142" s="66"/>
      <c r="U142" s="35"/>
      <c r="V142" s="35"/>
      <c r="W142" s="35"/>
      <c r="X142" s="35"/>
      <c r="Y142" s="35"/>
      <c r="Z142" s="35"/>
      <c r="AA142" s="35"/>
      <c r="AB142" s="35"/>
      <c r="AC142" s="35"/>
      <c r="AD142" s="35"/>
      <c r="AE142" s="35"/>
      <c r="AT142" s="18" t="s">
        <v>142</v>
      </c>
      <c r="AU142" s="18" t="s">
        <v>82</v>
      </c>
    </row>
    <row r="143" spans="1:65" s="2" customFormat="1" ht="39">
      <c r="A143" s="35"/>
      <c r="B143" s="36"/>
      <c r="C143" s="37"/>
      <c r="D143" s="183" t="s">
        <v>159</v>
      </c>
      <c r="E143" s="37"/>
      <c r="F143" s="220" t="s">
        <v>160</v>
      </c>
      <c r="G143" s="37"/>
      <c r="H143" s="37"/>
      <c r="I143" s="185"/>
      <c r="J143" s="37"/>
      <c r="K143" s="37"/>
      <c r="L143" s="40"/>
      <c r="M143" s="186"/>
      <c r="N143" s="187"/>
      <c r="O143" s="65"/>
      <c r="P143" s="65"/>
      <c r="Q143" s="65"/>
      <c r="R143" s="65"/>
      <c r="S143" s="65"/>
      <c r="T143" s="66"/>
      <c r="U143" s="35"/>
      <c r="V143" s="35"/>
      <c r="W143" s="35"/>
      <c r="X143" s="35"/>
      <c r="Y143" s="35"/>
      <c r="Z143" s="35"/>
      <c r="AA143" s="35"/>
      <c r="AB143" s="35"/>
      <c r="AC143" s="35"/>
      <c r="AD143" s="35"/>
      <c r="AE143" s="35"/>
      <c r="AT143" s="18" t="s">
        <v>159</v>
      </c>
      <c r="AU143" s="18" t="s">
        <v>82</v>
      </c>
    </row>
    <row r="144" spans="1:65" s="14" customFormat="1" ht="11.25">
      <c r="B144" s="198"/>
      <c r="C144" s="199"/>
      <c r="D144" s="183" t="s">
        <v>149</v>
      </c>
      <c r="E144" s="200" t="s">
        <v>19</v>
      </c>
      <c r="F144" s="201" t="s">
        <v>182</v>
      </c>
      <c r="G144" s="199"/>
      <c r="H144" s="202">
        <v>0.4</v>
      </c>
      <c r="I144" s="203"/>
      <c r="J144" s="199"/>
      <c r="K144" s="199"/>
      <c r="L144" s="204"/>
      <c r="M144" s="205"/>
      <c r="N144" s="206"/>
      <c r="O144" s="206"/>
      <c r="P144" s="206"/>
      <c r="Q144" s="206"/>
      <c r="R144" s="206"/>
      <c r="S144" s="206"/>
      <c r="T144" s="207"/>
      <c r="AT144" s="208" t="s">
        <v>149</v>
      </c>
      <c r="AU144" s="208" t="s">
        <v>82</v>
      </c>
      <c r="AV144" s="14" t="s">
        <v>82</v>
      </c>
      <c r="AW144" s="14" t="s">
        <v>33</v>
      </c>
      <c r="AX144" s="14" t="s">
        <v>72</v>
      </c>
      <c r="AY144" s="208" t="s">
        <v>132</v>
      </c>
    </row>
    <row r="145" spans="1:65" s="14" customFormat="1" ht="11.25">
      <c r="B145" s="198"/>
      <c r="C145" s="199"/>
      <c r="D145" s="183" t="s">
        <v>149</v>
      </c>
      <c r="E145" s="200" t="s">
        <v>19</v>
      </c>
      <c r="F145" s="201" t="s">
        <v>183</v>
      </c>
      <c r="G145" s="199"/>
      <c r="H145" s="202">
        <v>0.15</v>
      </c>
      <c r="I145" s="203"/>
      <c r="J145" s="199"/>
      <c r="K145" s="199"/>
      <c r="L145" s="204"/>
      <c r="M145" s="205"/>
      <c r="N145" s="206"/>
      <c r="O145" s="206"/>
      <c r="P145" s="206"/>
      <c r="Q145" s="206"/>
      <c r="R145" s="206"/>
      <c r="S145" s="206"/>
      <c r="T145" s="207"/>
      <c r="AT145" s="208" t="s">
        <v>149</v>
      </c>
      <c r="AU145" s="208" t="s">
        <v>82</v>
      </c>
      <c r="AV145" s="14" t="s">
        <v>82</v>
      </c>
      <c r="AW145" s="14" t="s">
        <v>33</v>
      </c>
      <c r="AX145" s="14" t="s">
        <v>72</v>
      </c>
      <c r="AY145" s="208" t="s">
        <v>132</v>
      </c>
    </row>
    <row r="146" spans="1:65" s="14" customFormat="1" ht="11.25">
      <c r="B146" s="198"/>
      <c r="C146" s="199"/>
      <c r="D146" s="183" t="s">
        <v>149</v>
      </c>
      <c r="E146" s="200" t="s">
        <v>19</v>
      </c>
      <c r="F146" s="201" t="s">
        <v>184</v>
      </c>
      <c r="G146" s="199"/>
      <c r="H146" s="202">
        <v>0.35</v>
      </c>
      <c r="I146" s="203"/>
      <c r="J146" s="199"/>
      <c r="K146" s="199"/>
      <c r="L146" s="204"/>
      <c r="M146" s="205"/>
      <c r="N146" s="206"/>
      <c r="O146" s="206"/>
      <c r="P146" s="206"/>
      <c r="Q146" s="206"/>
      <c r="R146" s="206"/>
      <c r="S146" s="206"/>
      <c r="T146" s="207"/>
      <c r="AT146" s="208" t="s">
        <v>149</v>
      </c>
      <c r="AU146" s="208" t="s">
        <v>82</v>
      </c>
      <c r="AV146" s="14" t="s">
        <v>82</v>
      </c>
      <c r="AW146" s="14" t="s">
        <v>33</v>
      </c>
      <c r="AX146" s="14" t="s">
        <v>72</v>
      </c>
      <c r="AY146" s="208" t="s">
        <v>132</v>
      </c>
    </row>
    <row r="147" spans="1:65" s="14" customFormat="1" ht="11.25">
      <c r="B147" s="198"/>
      <c r="C147" s="199"/>
      <c r="D147" s="183" t="s">
        <v>149</v>
      </c>
      <c r="E147" s="200" t="s">
        <v>19</v>
      </c>
      <c r="F147" s="201" t="s">
        <v>185</v>
      </c>
      <c r="G147" s="199"/>
      <c r="H147" s="202">
        <v>0.6</v>
      </c>
      <c r="I147" s="203"/>
      <c r="J147" s="199"/>
      <c r="K147" s="199"/>
      <c r="L147" s="204"/>
      <c r="M147" s="205"/>
      <c r="N147" s="206"/>
      <c r="O147" s="206"/>
      <c r="P147" s="206"/>
      <c r="Q147" s="206"/>
      <c r="R147" s="206"/>
      <c r="S147" s="206"/>
      <c r="T147" s="207"/>
      <c r="AT147" s="208" t="s">
        <v>149</v>
      </c>
      <c r="AU147" s="208" t="s">
        <v>82</v>
      </c>
      <c r="AV147" s="14" t="s">
        <v>82</v>
      </c>
      <c r="AW147" s="14" t="s">
        <v>33</v>
      </c>
      <c r="AX147" s="14" t="s">
        <v>72</v>
      </c>
      <c r="AY147" s="208" t="s">
        <v>132</v>
      </c>
    </row>
    <row r="148" spans="1:65" s="14" customFormat="1" ht="11.25">
      <c r="B148" s="198"/>
      <c r="C148" s="199"/>
      <c r="D148" s="183" t="s">
        <v>149</v>
      </c>
      <c r="E148" s="200" t="s">
        <v>19</v>
      </c>
      <c r="F148" s="201" t="s">
        <v>186</v>
      </c>
      <c r="G148" s="199"/>
      <c r="H148" s="202">
        <v>3</v>
      </c>
      <c r="I148" s="203"/>
      <c r="J148" s="199"/>
      <c r="K148" s="199"/>
      <c r="L148" s="204"/>
      <c r="M148" s="205"/>
      <c r="N148" s="206"/>
      <c r="O148" s="206"/>
      <c r="P148" s="206"/>
      <c r="Q148" s="206"/>
      <c r="R148" s="206"/>
      <c r="S148" s="206"/>
      <c r="T148" s="207"/>
      <c r="AT148" s="208" t="s">
        <v>149</v>
      </c>
      <c r="AU148" s="208" t="s">
        <v>82</v>
      </c>
      <c r="AV148" s="14" t="s">
        <v>82</v>
      </c>
      <c r="AW148" s="14" t="s">
        <v>33</v>
      </c>
      <c r="AX148" s="14" t="s">
        <v>72</v>
      </c>
      <c r="AY148" s="208" t="s">
        <v>132</v>
      </c>
    </row>
    <row r="149" spans="1:65" s="15" customFormat="1" ht="11.25">
      <c r="B149" s="209"/>
      <c r="C149" s="210"/>
      <c r="D149" s="183" t="s">
        <v>149</v>
      </c>
      <c r="E149" s="211" t="s">
        <v>19</v>
      </c>
      <c r="F149" s="212" t="s">
        <v>152</v>
      </c>
      <c r="G149" s="210"/>
      <c r="H149" s="213">
        <v>4.5</v>
      </c>
      <c r="I149" s="214"/>
      <c r="J149" s="210"/>
      <c r="K149" s="210"/>
      <c r="L149" s="215"/>
      <c r="M149" s="216"/>
      <c r="N149" s="217"/>
      <c r="O149" s="217"/>
      <c r="P149" s="217"/>
      <c r="Q149" s="217"/>
      <c r="R149" s="217"/>
      <c r="S149" s="217"/>
      <c r="T149" s="218"/>
      <c r="AT149" s="219" t="s">
        <v>149</v>
      </c>
      <c r="AU149" s="219" t="s">
        <v>82</v>
      </c>
      <c r="AV149" s="15" t="s">
        <v>140</v>
      </c>
      <c r="AW149" s="15" t="s">
        <v>33</v>
      </c>
      <c r="AX149" s="15" t="s">
        <v>80</v>
      </c>
      <c r="AY149" s="219" t="s">
        <v>132</v>
      </c>
    </row>
    <row r="150" spans="1:65" s="2" customFormat="1" ht="24.2" customHeight="1">
      <c r="A150" s="35"/>
      <c r="B150" s="36"/>
      <c r="C150" s="170" t="s">
        <v>187</v>
      </c>
      <c r="D150" s="170" t="s">
        <v>135</v>
      </c>
      <c r="E150" s="171" t="s">
        <v>188</v>
      </c>
      <c r="F150" s="172" t="s">
        <v>189</v>
      </c>
      <c r="G150" s="173" t="s">
        <v>190</v>
      </c>
      <c r="H150" s="174">
        <v>32.06</v>
      </c>
      <c r="I150" s="175"/>
      <c r="J150" s="176">
        <f>ROUND(I150*H150,2)</f>
        <v>0</v>
      </c>
      <c r="K150" s="172" t="s">
        <v>19</v>
      </c>
      <c r="L150" s="40"/>
      <c r="M150" s="177" t="s">
        <v>19</v>
      </c>
      <c r="N150" s="178" t="s">
        <v>43</v>
      </c>
      <c r="O150" s="65"/>
      <c r="P150" s="179">
        <f>O150*H150</f>
        <v>0</v>
      </c>
      <c r="Q150" s="179">
        <v>0</v>
      </c>
      <c r="R150" s="179">
        <f>Q150*H150</f>
        <v>0</v>
      </c>
      <c r="S150" s="179">
        <v>0</v>
      </c>
      <c r="T150" s="180">
        <f>S150*H150</f>
        <v>0</v>
      </c>
      <c r="U150" s="35"/>
      <c r="V150" s="35"/>
      <c r="W150" s="35"/>
      <c r="X150" s="35"/>
      <c r="Y150" s="35"/>
      <c r="Z150" s="35"/>
      <c r="AA150" s="35"/>
      <c r="AB150" s="35"/>
      <c r="AC150" s="35"/>
      <c r="AD150" s="35"/>
      <c r="AE150" s="35"/>
      <c r="AR150" s="181" t="s">
        <v>140</v>
      </c>
      <c r="AT150" s="181" t="s">
        <v>135</v>
      </c>
      <c r="AU150" s="181" t="s">
        <v>82</v>
      </c>
      <c r="AY150" s="18" t="s">
        <v>132</v>
      </c>
      <c r="BE150" s="182">
        <f>IF(N150="základní",J150,0)</f>
        <v>0</v>
      </c>
      <c r="BF150" s="182">
        <f>IF(N150="snížená",J150,0)</f>
        <v>0</v>
      </c>
      <c r="BG150" s="182">
        <f>IF(N150="zákl. přenesená",J150,0)</f>
        <v>0</v>
      </c>
      <c r="BH150" s="182">
        <f>IF(N150="sníž. přenesená",J150,0)</f>
        <v>0</v>
      </c>
      <c r="BI150" s="182">
        <f>IF(N150="nulová",J150,0)</f>
        <v>0</v>
      </c>
      <c r="BJ150" s="18" t="s">
        <v>80</v>
      </c>
      <c r="BK150" s="182">
        <f>ROUND(I150*H150,2)</f>
        <v>0</v>
      </c>
      <c r="BL150" s="18" t="s">
        <v>140</v>
      </c>
      <c r="BM150" s="181" t="s">
        <v>191</v>
      </c>
    </row>
    <row r="151" spans="1:65" s="2" customFormat="1" ht="19.5">
      <c r="A151" s="35"/>
      <c r="B151" s="36"/>
      <c r="C151" s="37"/>
      <c r="D151" s="183" t="s">
        <v>142</v>
      </c>
      <c r="E151" s="37"/>
      <c r="F151" s="184" t="s">
        <v>189</v>
      </c>
      <c r="G151" s="37"/>
      <c r="H151" s="37"/>
      <c r="I151" s="185"/>
      <c r="J151" s="37"/>
      <c r="K151" s="37"/>
      <c r="L151" s="40"/>
      <c r="M151" s="186"/>
      <c r="N151" s="187"/>
      <c r="O151" s="65"/>
      <c r="P151" s="65"/>
      <c r="Q151" s="65"/>
      <c r="R151" s="65"/>
      <c r="S151" s="65"/>
      <c r="T151" s="66"/>
      <c r="U151" s="35"/>
      <c r="V151" s="35"/>
      <c r="W151" s="35"/>
      <c r="X151" s="35"/>
      <c r="Y151" s="35"/>
      <c r="Z151" s="35"/>
      <c r="AA151" s="35"/>
      <c r="AB151" s="35"/>
      <c r="AC151" s="35"/>
      <c r="AD151" s="35"/>
      <c r="AE151" s="35"/>
      <c r="AT151" s="18" t="s">
        <v>142</v>
      </c>
      <c r="AU151" s="18" t="s">
        <v>82</v>
      </c>
    </row>
    <row r="152" spans="1:65" s="14" customFormat="1" ht="11.25">
      <c r="B152" s="198"/>
      <c r="C152" s="199"/>
      <c r="D152" s="183" t="s">
        <v>149</v>
      </c>
      <c r="E152" s="200" t="s">
        <v>19</v>
      </c>
      <c r="F152" s="201" t="s">
        <v>192</v>
      </c>
      <c r="G152" s="199"/>
      <c r="H152" s="202">
        <v>15</v>
      </c>
      <c r="I152" s="203"/>
      <c r="J152" s="199"/>
      <c r="K152" s="199"/>
      <c r="L152" s="204"/>
      <c r="M152" s="205"/>
      <c r="N152" s="206"/>
      <c r="O152" s="206"/>
      <c r="P152" s="206"/>
      <c r="Q152" s="206"/>
      <c r="R152" s="206"/>
      <c r="S152" s="206"/>
      <c r="T152" s="207"/>
      <c r="AT152" s="208" t="s">
        <v>149</v>
      </c>
      <c r="AU152" s="208" t="s">
        <v>82</v>
      </c>
      <c r="AV152" s="14" t="s">
        <v>82</v>
      </c>
      <c r="AW152" s="14" t="s">
        <v>33</v>
      </c>
      <c r="AX152" s="14" t="s">
        <v>72</v>
      </c>
      <c r="AY152" s="208" t="s">
        <v>132</v>
      </c>
    </row>
    <row r="153" spans="1:65" s="14" customFormat="1" ht="11.25">
      <c r="B153" s="198"/>
      <c r="C153" s="199"/>
      <c r="D153" s="183" t="s">
        <v>149</v>
      </c>
      <c r="E153" s="200" t="s">
        <v>19</v>
      </c>
      <c r="F153" s="201" t="s">
        <v>193</v>
      </c>
      <c r="G153" s="199"/>
      <c r="H153" s="202">
        <v>3.23</v>
      </c>
      <c r="I153" s="203"/>
      <c r="J153" s="199"/>
      <c r="K153" s="199"/>
      <c r="L153" s="204"/>
      <c r="M153" s="205"/>
      <c r="N153" s="206"/>
      <c r="O153" s="206"/>
      <c r="P153" s="206"/>
      <c r="Q153" s="206"/>
      <c r="R153" s="206"/>
      <c r="S153" s="206"/>
      <c r="T153" s="207"/>
      <c r="AT153" s="208" t="s">
        <v>149</v>
      </c>
      <c r="AU153" s="208" t="s">
        <v>82</v>
      </c>
      <c r="AV153" s="14" t="s">
        <v>82</v>
      </c>
      <c r="AW153" s="14" t="s">
        <v>33</v>
      </c>
      <c r="AX153" s="14" t="s">
        <v>72</v>
      </c>
      <c r="AY153" s="208" t="s">
        <v>132</v>
      </c>
    </row>
    <row r="154" spans="1:65" s="14" customFormat="1" ht="11.25">
      <c r="B154" s="198"/>
      <c r="C154" s="199"/>
      <c r="D154" s="183" t="s">
        <v>149</v>
      </c>
      <c r="E154" s="200" t="s">
        <v>19</v>
      </c>
      <c r="F154" s="201" t="s">
        <v>194</v>
      </c>
      <c r="G154" s="199"/>
      <c r="H154" s="202">
        <v>13.83</v>
      </c>
      <c r="I154" s="203"/>
      <c r="J154" s="199"/>
      <c r="K154" s="199"/>
      <c r="L154" s="204"/>
      <c r="M154" s="205"/>
      <c r="N154" s="206"/>
      <c r="O154" s="206"/>
      <c r="P154" s="206"/>
      <c r="Q154" s="206"/>
      <c r="R154" s="206"/>
      <c r="S154" s="206"/>
      <c r="T154" s="207"/>
      <c r="AT154" s="208" t="s">
        <v>149</v>
      </c>
      <c r="AU154" s="208" t="s">
        <v>82</v>
      </c>
      <c r="AV154" s="14" t="s">
        <v>82</v>
      </c>
      <c r="AW154" s="14" t="s">
        <v>33</v>
      </c>
      <c r="AX154" s="14" t="s">
        <v>72</v>
      </c>
      <c r="AY154" s="208" t="s">
        <v>132</v>
      </c>
    </row>
    <row r="155" spans="1:65" s="15" customFormat="1" ht="11.25">
      <c r="B155" s="209"/>
      <c r="C155" s="210"/>
      <c r="D155" s="183" t="s">
        <v>149</v>
      </c>
      <c r="E155" s="211" t="s">
        <v>19</v>
      </c>
      <c r="F155" s="212" t="s">
        <v>152</v>
      </c>
      <c r="G155" s="210"/>
      <c r="H155" s="213">
        <v>32.06</v>
      </c>
      <c r="I155" s="214"/>
      <c r="J155" s="210"/>
      <c r="K155" s="210"/>
      <c r="L155" s="215"/>
      <c r="M155" s="216"/>
      <c r="N155" s="217"/>
      <c r="O155" s="217"/>
      <c r="P155" s="217"/>
      <c r="Q155" s="217"/>
      <c r="R155" s="217"/>
      <c r="S155" s="217"/>
      <c r="T155" s="218"/>
      <c r="AT155" s="219" t="s">
        <v>149</v>
      </c>
      <c r="AU155" s="219" t="s">
        <v>82</v>
      </c>
      <c r="AV155" s="15" t="s">
        <v>140</v>
      </c>
      <c r="AW155" s="15" t="s">
        <v>33</v>
      </c>
      <c r="AX155" s="15" t="s">
        <v>80</v>
      </c>
      <c r="AY155" s="219" t="s">
        <v>132</v>
      </c>
    </row>
    <row r="156" spans="1:65" s="2" customFormat="1" ht="14.45" customHeight="1">
      <c r="A156" s="35"/>
      <c r="B156" s="36"/>
      <c r="C156" s="221" t="s">
        <v>195</v>
      </c>
      <c r="D156" s="221" t="s">
        <v>196</v>
      </c>
      <c r="E156" s="222" t="s">
        <v>197</v>
      </c>
      <c r="F156" s="223" t="s">
        <v>198</v>
      </c>
      <c r="G156" s="224" t="s">
        <v>190</v>
      </c>
      <c r="H156" s="225">
        <v>32.701000000000001</v>
      </c>
      <c r="I156" s="226"/>
      <c r="J156" s="227">
        <f>ROUND(I156*H156,2)</f>
        <v>0</v>
      </c>
      <c r="K156" s="223" t="s">
        <v>147</v>
      </c>
      <c r="L156" s="228"/>
      <c r="M156" s="229" t="s">
        <v>19</v>
      </c>
      <c r="N156" s="230" t="s">
        <v>43</v>
      </c>
      <c r="O156" s="65"/>
      <c r="P156" s="179">
        <f>O156*H156</f>
        <v>0</v>
      </c>
      <c r="Q156" s="179">
        <v>3.0000000000000001E-5</v>
      </c>
      <c r="R156" s="179">
        <f>Q156*H156</f>
        <v>9.8103000000000014E-4</v>
      </c>
      <c r="S156" s="179">
        <v>0</v>
      </c>
      <c r="T156" s="180">
        <f>S156*H156</f>
        <v>0</v>
      </c>
      <c r="U156" s="35"/>
      <c r="V156" s="35"/>
      <c r="W156" s="35"/>
      <c r="X156" s="35"/>
      <c r="Y156" s="35"/>
      <c r="Z156" s="35"/>
      <c r="AA156" s="35"/>
      <c r="AB156" s="35"/>
      <c r="AC156" s="35"/>
      <c r="AD156" s="35"/>
      <c r="AE156" s="35"/>
      <c r="AR156" s="181" t="s">
        <v>195</v>
      </c>
      <c r="AT156" s="181" t="s">
        <v>196</v>
      </c>
      <c r="AU156" s="181" t="s">
        <v>82</v>
      </c>
      <c r="AY156" s="18" t="s">
        <v>132</v>
      </c>
      <c r="BE156" s="182">
        <f>IF(N156="základní",J156,0)</f>
        <v>0</v>
      </c>
      <c r="BF156" s="182">
        <f>IF(N156="snížená",J156,0)</f>
        <v>0</v>
      </c>
      <c r="BG156" s="182">
        <f>IF(N156="zákl. přenesená",J156,0)</f>
        <v>0</v>
      </c>
      <c r="BH156" s="182">
        <f>IF(N156="sníž. přenesená",J156,0)</f>
        <v>0</v>
      </c>
      <c r="BI156" s="182">
        <f>IF(N156="nulová",J156,0)</f>
        <v>0</v>
      </c>
      <c r="BJ156" s="18" t="s">
        <v>80</v>
      </c>
      <c r="BK156" s="182">
        <f>ROUND(I156*H156,2)</f>
        <v>0</v>
      </c>
      <c r="BL156" s="18" t="s">
        <v>140</v>
      </c>
      <c r="BM156" s="181" t="s">
        <v>199</v>
      </c>
    </row>
    <row r="157" spans="1:65" s="2" customFormat="1" ht="11.25">
      <c r="A157" s="35"/>
      <c r="B157" s="36"/>
      <c r="C157" s="37"/>
      <c r="D157" s="183" t="s">
        <v>142</v>
      </c>
      <c r="E157" s="37"/>
      <c r="F157" s="184" t="s">
        <v>198</v>
      </c>
      <c r="G157" s="37"/>
      <c r="H157" s="37"/>
      <c r="I157" s="185"/>
      <c r="J157" s="37"/>
      <c r="K157" s="37"/>
      <c r="L157" s="40"/>
      <c r="M157" s="186"/>
      <c r="N157" s="187"/>
      <c r="O157" s="65"/>
      <c r="P157" s="65"/>
      <c r="Q157" s="65"/>
      <c r="R157" s="65"/>
      <c r="S157" s="65"/>
      <c r="T157" s="66"/>
      <c r="U157" s="35"/>
      <c r="V157" s="35"/>
      <c r="W157" s="35"/>
      <c r="X157" s="35"/>
      <c r="Y157" s="35"/>
      <c r="Z157" s="35"/>
      <c r="AA157" s="35"/>
      <c r="AB157" s="35"/>
      <c r="AC157" s="35"/>
      <c r="AD157" s="35"/>
      <c r="AE157" s="35"/>
      <c r="AT157" s="18" t="s">
        <v>142</v>
      </c>
      <c r="AU157" s="18" t="s">
        <v>82</v>
      </c>
    </row>
    <row r="158" spans="1:65" s="14" customFormat="1" ht="11.25">
      <c r="B158" s="198"/>
      <c r="C158" s="199"/>
      <c r="D158" s="183" t="s">
        <v>149</v>
      </c>
      <c r="E158" s="200" t="s">
        <v>19</v>
      </c>
      <c r="F158" s="201" t="s">
        <v>200</v>
      </c>
      <c r="G158" s="199"/>
      <c r="H158" s="202">
        <v>32.701000000000001</v>
      </c>
      <c r="I158" s="203"/>
      <c r="J158" s="199"/>
      <c r="K158" s="199"/>
      <c r="L158" s="204"/>
      <c r="M158" s="205"/>
      <c r="N158" s="206"/>
      <c r="O158" s="206"/>
      <c r="P158" s="206"/>
      <c r="Q158" s="206"/>
      <c r="R158" s="206"/>
      <c r="S158" s="206"/>
      <c r="T158" s="207"/>
      <c r="AT158" s="208" t="s">
        <v>149</v>
      </c>
      <c r="AU158" s="208" t="s">
        <v>82</v>
      </c>
      <c r="AV158" s="14" t="s">
        <v>82</v>
      </c>
      <c r="AW158" s="14" t="s">
        <v>33</v>
      </c>
      <c r="AX158" s="14" t="s">
        <v>72</v>
      </c>
      <c r="AY158" s="208" t="s">
        <v>132</v>
      </c>
    </row>
    <row r="159" spans="1:65" s="15" customFormat="1" ht="11.25">
      <c r="B159" s="209"/>
      <c r="C159" s="210"/>
      <c r="D159" s="183" t="s">
        <v>149</v>
      </c>
      <c r="E159" s="211" t="s">
        <v>19</v>
      </c>
      <c r="F159" s="212" t="s">
        <v>152</v>
      </c>
      <c r="G159" s="210"/>
      <c r="H159" s="213">
        <v>32.701000000000001</v>
      </c>
      <c r="I159" s="214"/>
      <c r="J159" s="210"/>
      <c r="K159" s="210"/>
      <c r="L159" s="215"/>
      <c r="M159" s="216"/>
      <c r="N159" s="217"/>
      <c r="O159" s="217"/>
      <c r="P159" s="217"/>
      <c r="Q159" s="217"/>
      <c r="R159" s="217"/>
      <c r="S159" s="217"/>
      <c r="T159" s="218"/>
      <c r="AT159" s="219" t="s">
        <v>149</v>
      </c>
      <c r="AU159" s="219" t="s">
        <v>82</v>
      </c>
      <c r="AV159" s="15" t="s">
        <v>140</v>
      </c>
      <c r="AW159" s="15" t="s">
        <v>33</v>
      </c>
      <c r="AX159" s="15" t="s">
        <v>80</v>
      </c>
      <c r="AY159" s="219" t="s">
        <v>132</v>
      </c>
    </row>
    <row r="160" spans="1:65" s="2" customFormat="1" ht="24.2" customHeight="1">
      <c r="A160" s="35"/>
      <c r="B160" s="36"/>
      <c r="C160" s="170" t="s">
        <v>201</v>
      </c>
      <c r="D160" s="170" t="s">
        <v>135</v>
      </c>
      <c r="E160" s="171" t="s">
        <v>202</v>
      </c>
      <c r="F160" s="172" t="s">
        <v>203</v>
      </c>
      <c r="G160" s="173" t="s">
        <v>146</v>
      </c>
      <c r="H160" s="174">
        <v>97.691000000000003</v>
      </c>
      <c r="I160" s="175"/>
      <c r="J160" s="176">
        <f>ROUND(I160*H160,2)</f>
        <v>0</v>
      </c>
      <c r="K160" s="172" t="s">
        <v>139</v>
      </c>
      <c r="L160" s="40"/>
      <c r="M160" s="177" t="s">
        <v>19</v>
      </c>
      <c r="N160" s="178" t="s">
        <v>43</v>
      </c>
      <c r="O160" s="65"/>
      <c r="P160" s="179">
        <f>O160*H160</f>
        <v>0</v>
      </c>
      <c r="Q160" s="179">
        <v>3.0000000000000001E-3</v>
      </c>
      <c r="R160" s="179">
        <f>Q160*H160</f>
        <v>0.29307300000000003</v>
      </c>
      <c r="S160" s="179">
        <v>0</v>
      </c>
      <c r="T160" s="180">
        <f>S160*H160</f>
        <v>0</v>
      </c>
      <c r="U160" s="35"/>
      <c r="V160" s="35"/>
      <c r="W160" s="35"/>
      <c r="X160" s="35"/>
      <c r="Y160" s="35"/>
      <c r="Z160" s="35"/>
      <c r="AA160" s="35"/>
      <c r="AB160" s="35"/>
      <c r="AC160" s="35"/>
      <c r="AD160" s="35"/>
      <c r="AE160" s="35"/>
      <c r="AR160" s="181" t="s">
        <v>140</v>
      </c>
      <c r="AT160" s="181" t="s">
        <v>135</v>
      </c>
      <c r="AU160" s="181" t="s">
        <v>82</v>
      </c>
      <c r="AY160" s="18" t="s">
        <v>132</v>
      </c>
      <c r="BE160" s="182">
        <f>IF(N160="základní",J160,0)</f>
        <v>0</v>
      </c>
      <c r="BF160" s="182">
        <f>IF(N160="snížená",J160,0)</f>
        <v>0</v>
      </c>
      <c r="BG160" s="182">
        <f>IF(N160="zákl. přenesená",J160,0)</f>
        <v>0</v>
      </c>
      <c r="BH160" s="182">
        <f>IF(N160="sníž. přenesená",J160,0)</f>
        <v>0</v>
      </c>
      <c r="BI160" s="182">
        <f>IF(N160="nulová",J160,0)</f>
        <v>0</v>
      </c>
      <c r="BJ160" s="18" t="s">
        <v>80</v>
      </c>
      <c r="BK160" s="182">
        <f>ROUND(I160*H160,2)</f>
        <v>0</v>
      </c>
      <c r="BL160" s="18" t="s">
        <v>140</v>
      </c>
      <c r="BM160" s="181" t="s">
        <v>204</v>
      </c>
    </row>
    <row r="161" spans="1:51" s="2" customFormat="1" ht="19.5">
      <c r="A161" s="35"/>
      <c r="B161" s="36"/>
      <c r="C161" s="37"/>
      <c r="D161" s="183" t="s">
        <v>142</v>
      </c>
      <c r="E161" s="37"/>
      <c r="F161" s="184" t="s">
        <v>205</v>
      </c>
      <c r="G161" s="37"/>
      <c r="H161" s="37"/>
      <c r="I161" s="185"/>
      <c r="J161" s="37"/>
      <c r="K161" s="37"/>
      <c r="L161" s="40"/>
      <c r="M161" s="186"/>
      <c r="N161" s="187"/>
      <c r="O161" s="65"/>
      <c r="P161" s="65"/>
      <c r="Q161" s="65"/>
      <c r="R161" s="65"/>
      <c r="S161" s="65"/>
      <c r="T161" s="66"/>
      <c r="U161" s="35"/>
      <c r="V161" s="35"/>
      <c r="W161" s="35"/>
      <c r="X161" s="35"/>
      <c r="Y161" s="35"/>
      <c r="Z161" s="35"/>
      <c r="AA161" s="35"/>
      <c r="AB161" s="35"/>
      <c r="AC161" s="35"/>
      <c r="AD161" s="35"/>
      <c r="AE161" s="35"/>
      <c r="AT161" s="18" t="s">
        <v>142</v>
      </c>
      <c r="AU161" s="18" t="s">
        <v>82</v>
      </c>
    </row>
    <row r="162" spans="1:51" s="13" customFormat="1" ht="11.25">
      <c r="B162" s="188"/>
      <c r="C162" s="189"/>
      <c r="D162" s="183" t="s">
        <v>149</v>
      </c>
      <c r="E162" s="190" t="s">
        <v>19</v>
      </c>
      <c r="F162" s="191" t="s">
        <v>166</v>
      </c>
      <c r="G162" s="189"/>
      <c r="H162" s="190" t="s">
        <v>19</v>
      </c>
      <c r="I162" s="192"/>
      <c r="J162" s="189"/>
      <c r="K162" s="189"/>
      <c r="L162" s="193"/>
      <c r="M162" s="194"/>
      <c r="N162" s="195"/>
      <c r="O162" s="195"/>
      <c r="P162" s="195"/>
      <c r="Q162" s="195"/>
      <c r="R162" s="195"/>
      <c r="S162" s="195"/>
      <c r="T162" s="196"/>
      <c r="AT162" s="197" t="s">
        <v>149</v>
      </c>
      <c r="AU162" s="197" t="s">
        <v>82</v>
      </c>
      <c r="AV162" s="13" t="s">
        <v>80</v>
      </c>
      <c r="AW162" s="13" t="s">
        <v>33</v>
      </c>
      <c r="AX162" s="13" t="s">
        <v>72</v>
      </c>
      <c r="AY162" s="197" t="s">
        <v>132</v>
      </c>
    </row>
    <row r="163" spans="1:51" s="14" customFormat="1" ht="11.25">
      <c r="B163" s="198"/>
      <c r="C163" s="199"/>
      <c r="D163" s="183" t="s">
        <v>149</v>
      </c>
      <c r="E163" s="200" t="s">
        <v>19</v>
      </c>
      <c r="F163" s="201" t="s">
        <v>206</v>
      </c>
      <c r="G163" s="199"/>
      <c r="H163" s="202">
        <v>96.834999999999994</v>
      </c>
      <c r="I163" s="203"/>
      <c r="J163" s="199"/>
      <c r="K163" s="199"/>
      <c r="L163" s="204"/>
      <c r="M163" s="205"/>
      <c r="N163" s="206"/>
      <c r="O163" s="206"/>
      <c r="P163" s="206"/>
      <c r="Q163" s="206"/>
      <c r="R163" s="206"/>
      <c r="S163" s="206"/>
      <c r="T163" s="207"/>
      <c r="AT163" s="208" t="s">
        <v>149</v>
      </c>
      <c r="AU163" s="208" t="s">
        <v>82</v>
      </c>
      <c r="AV163" s="14" t="s">
        <v>82</v>
      </c>
      <c r="AW163" s="14" t="s">
        <v>33</v>
      </c>
      <c r="AX163" s="14" t="s">
        <v>72</v>
      </c>
      <c r="AY163" s="208" t="s">
        <v>132</v>
      </c>
    </row>
    <row r="164" spans="1:51" s="14" customFormat="1" ht="11.25">
      <c r="B164" s="198"/>
      <c r="C164" s="199"/>
      <c r="D164" s="183" t="s">
        <v>149</v>
      </c>
      <c r="E164" s="200" t="s">
        <v>19</v>
      </c>
      <c r="F164" s="201" t="s">
        <v>207</v>
      </c>
      <c r="G164" s="199"/>
      <c r="H164" s="202">
        <v>1.8839999999999999</v>
      </c>
      <c r="I164" s="203"/>
      <c r="J164" s="199"/>
      <c r="K164" s="199"/>
      <c r="L164" s="204"/>
      <c r="M164" s="205"/>
      <c r="N164" s="206"/>
      <c r="O164" s="206"/>
      <c r="P164" s="206"/>
      <c r="Q164" s="206"/>
      <c r="R164" s="206"/>
      <c r="S164" s="206"/>
      <c r="T164" s="207"/>
      <c r="AT164" s="208" t="s">
        <v>149</v>
      </c>
      <c r="AU164" s="208" t="s">
        <v>82</v>
      </c>
      <c r="AV164" s="14" t="s">
        <v>82</v>
      </c>
      <c r="AW164" s="14" t="s">
        <v>33</v>
      </c>
      <c r="AX164" s="14" t="s">
        <v>72</v>
      </c>
      <c r="AY164" s="208" t="s">
        <v>132</v>
      </c>
    </row>
    <row r="165" spans="1:51" s="14" customFormat="1" ht="11.25">
      <c r="B165" s="198"/>
      <c r="C165" s="199"/>
      <c r="D165" s="183" t="s">
        <v>149</v>
      </c>
      <c r="E165" s="200" t="s">
        <v>19</v>
      </c>
      <c r="F165" s="201" t="s">
        <v>208</v>
      </c>
      <c r="G165" s="199"/>
      <c r="H165" s="202">
        <v>3.96</v>
      </c>
      <c r="I165" s="203"/>
      <c r="J165" s="199"/>
      <c r="K165" s="199"/>
      <c r="L165" s="204"/>
      <c r="M165" s="205"/>
      <c r="N165" s="206"/>
      <c r="O165" s="206"/>
      <c r="P165" s="206"/>
      <c r="Q165" s="206"/>
      <c r="R165" s="206"/>
      <c r="S165" s="206"/>
      <c r="T165" s="207"/>
      <c r="AT165" s="208" t="s">
        <v>149</v>
      </c>
      <c r="AU165" s="208" t="s">
        <v>82</v>
      </c>
      <c r="AV165" s="14" t="s">
        <v>82</v>
      </c>
      <c r="AW165" s="14" t="s">
        <v>33</v>
      </c>
      <c r="AX165" s="14" t="s">
        <v>72</v>
      </c>
      <c r="AY165" s="208" t="s">
        <v>132</v>
      </c>
    </row>
    <row r="166" spans="1:51" s="14" customFormat="1" ht="11.25">
      <c r="B166" s="198"/>
      <c r="C166" s="199"/>
      <c r="D166" s="183" t="s">
        <v>149</v>
      </c>
      <c r="E166" s="200" t="s">
        <v>19</v>
      </c>
      <c r="F166" s="201" t="s">
        <v>209</v>
      </c>
      <c r="G166" s="199"/>
      <c r="H166" s="202">
        <v>3.4129999999999998</v>
      </c>
      <c r="I166" s="203"/>
      <c r="J166" s="199"/>
      <c r="K166" s="199"/>
      <c r="L166" s="204"/>
      <c r="M166" s="205"/>
      <c r="N166" s="206"/>
      <c r="O166" s="206"/>
      <c r="P166" s="206"/>
      <c r="Q166" s="206"/>
      <c r="R166" s="206"/>
      <c r="S166" s="206"/>
      <c r="T166" s="207"/>
      <c r="AT166" s="208" t="s">
        <v>149</v>
      </c>
      <c r="AU166" s="208" t="s">
        <v>82</v>
      </c>
      <c r="AV166" s="14" t="s">
        <v>82</v>
      </c>
      <c r="AW166" s="14" t="s">
        <v>33</v>
      </c>
      <c r="AX166" s="14" t="s">
        <v>72</v>
      </c>
      <c r="AY166" s="208" t="s">
        <v>132</v>
      </c>
    </row>
    <row r="167" spans="1:51" s="14" customFormat="1" ht="11.25">
      <c r="B167" s="198"/>
      <c r="C167" s="199"/>
      <c r="D167" s="183" t="s">
        <v>149</v>
      </c>
      <c r="E167" s="200" t="s">
        <v>19</v>
      </c>
      <c r="F167" s="201" t="s">
        <v>210</v>
      </c>
      <c r="G167" s="199"/>
      <c r="H167" s="202">
        <v>5.04</v>
      </c>
      <c r="I167" s="203"/>
      <c r="J167" s="199"/>
      <c r="K167" s="199"/>
      <c r="L167" s="204"/>
      <c r="M167" s="205"/>
      <c r="N167" s="206"/>
      <c r="O167" s="206"/>
      <c r="P167" s="206"/>
      <c r="Q167" s="206"/>
      <c r="R167" s="206"/>
      <c r="S167" s="206"/>
      <c r="T167" s="207"/>
      <c r="AT167" s="208" t="s">
        <v>149</v>
      </c>
      <c r="AU167" s="208" t="s">
        <v>82</v>
      </c>
      <c r="AV167" s="14" t="s">
        <v>82</v>
      </c>
      <c r="AW167" s="14" t="s">
        <v>33</v>
      </c>
      <c r="AX167" s="14" t="s">
        <v>72</v>
      </c>
      <c r="AY167" s="208" t="s">
        <v>132</v>
      </c>
    </row>
    <row r="168" spans="1:51" s="14" customFormat="1" ht="11.25">
      <c r="B168" s="198"/>
      <c r="C168" s="199"/>
      <c r="D168" s="183" t="s">
        <v>149</v>
      </c>
      <c r="E168" s="200" t="s">
        <v>19</v>
      </c>
      <c r="F168" s="201" t="s">
        <v>211</v>
      </c>
      <c r="G168" s="199"/>
      <c r="H168" s="202">
        <v>-2.25</v>
      </c>
      <c r="I168" s="203"/>
      <c r="J168" s="199"/>
      <c r="K168" s="199"/>
      <c r="L168" s="204"/>
      <c r="M168" s="205"/>
      <c r="N168" s="206"/>
      <c r="O168" s="206"/>
      <c r="P168" s="206"/>
      <c r="Q168" s="206"/>
      <c r="R168" s="206"/>
      <c r="S168" s="206"/>
      <c r="T168" s="207"/>
      <c r="AT168" s="208" t="s">
        <v>149</v>
      </c>
      <c r="AU168" s="208" t="s">
        <v>82</v>
      </c>
      <c r="AV168" s="14" t="s">
        <v>82</v>
      </c>
      <c r="AW168" s="14" t="s">
        <v>33</v>
      </c>
      <c r="AX168" s="14" t="s">
        <v>72</v>
      </c>
      <c r="AY168" s="208" t="s">
        <v>132</v>
      </c>
    </row>
    <row r="169" spans="1:51" s="14" customFormat="1" ht="11.25">
      <c r="B169" s="198"/>
      <c r="C169" s="199"/>
      <c r="D169" s="183" t="s">
        <v>149</v>
      </c>
      <c r="E169" s="200" t="s">
        <v>19</v>
      </c>
      <c r="F169" s="201" t="s">
        <v>212</v>
      </c>
      <c r="G169" s="199"/>
      <c r="H169" s="202">
        <v>-1.1180000000000001</v>
      </c>
      <c r="I169" s="203"/>
      <c r="J169" s="199"/>
      <c r="K169" s="199"/>
      <c r="L169" s="204"/>
      <c r="M169" s="205"/>
      <c r="N169" s="206"/>
      <c r="O169" s="206"/>
      <c r="P169" s="206"/>
      <c r="Q169" s="206"/>
      <c r="R169" s="206"/>
      <c r="S169" s="206"/>
      <c r="T169" s="207"/>
      <c r="AT169" s="208" t="s">
        <v>149</v>
      </c>
      <c r="AU169" s="208" t="s">
        <v>82</v>
      </c>
      <c r="AV169" s="14" t="s">
        <v>82</v>
      </c>
      <c r="AW169" s="14" t="s">
        <v>33</v>
      </c>
      <c r="AX169" s="14" t="s">
        <v>72</v>
      </c>
      <c r="AY169" s="208" t="s">
        <v>132</v>
      </c>
    </row>
    <row r="170" spans="1:51" s="14" customFormat="1" ht="11.25">
      <c r="B170" s="198"/>
      <c r="C170" s="199"/>
      <c r="D170" s="183" t="s">
        <v>149</v>
      </c>
      <c r="E170" s="200" t="s">
        <v>19</v>
      </c>
      <c r="F170" s="201" t="s">
        <v>213</v>
      </c>
      <c r="G170" s="199"/>
      <c r="H170" s="202">
        <v>-1.4790000000000001</v>
      </c>
      <c r="I170" s="203"/>
      <c r="J170" s="199"/>
      <c r="K170" s="199"/>
      <c r="L170" s="204"/>
      <c r="M170" s="205"/>
      <c r="N170" s="206"/>
      <c r="O170" s="206"/>
      <c r="P170" s="206"/>
      <c r="Q170" s="206"/>
      <c r="R170" s="206"/>
      <c r="S170" s="206"/>
      <c r="T170" s="207"/>
      <c r="AT170" s="208" t="s">
        <v>149</v>
      </c>
      <c r="AU170" s="208" t="s">
        <v>82</v>
      </c>
      <c r="AV170" s="14" t="s">
        <v>82</v>
      </c>
      <c r="AW170" s="14" t="s">
        <v>33</v>
      </c>
      <c r="AX170" s="14" t="s">
        <v>72</v>
      </c>
      <c r="AY170" s="208" t="s">
        <v>132</v>
      </c>
    </row>
    <row r="171" spans="1:51" s="14" customFormat="1" ht="11.25">
      <c r="B171" s="198"/>
      <c r="C171" s="199"/>
      <c r="D171" s="183" t="s">
        <v>149</v>
      </c>
      <c r="E171" s="200" t="s">
        <v>19</v>
      </c>
      <c r="F171" s="201" t="s">
        <v>214</v>
      </c>
      <c r="G171" s="199"/>
      <c r="H171" s="202">
        <v>-14.664</v>
      </c>
      <c r="I171" s="203"/>
      <c r="J171" s="199"/>
      <c r="K171" s="199"/>
      <c r="L171" s="204"/>
      <c r="M171" s="205"/>
      <c r="N171" s="206"/>
      <c r="O171" s="206"/>
      <c r="P171" s="206"/>
      <c r="Q171" s="206"/>
      <c r="R171" s="206"/>
      <c r="S171" s="206"/>
      <c r="T171" s="207"/>
      <c r="AT171" s="208" t="s">
        <v>149</v>
      </c>
      <c r="AU171" s="208" t="s">
        <v>82</v>
      </c>
      <c r="AV171" s="14" t="s">
        <v>82</v>
      </c>
      <c r="AW171" s="14" t="s">
        <v>33</v>
      </c>
      <c r="AX171" s="14" t="s">
        <v>72</v>
      </c>
      <c r="AY171" s="208" t="s">
        <v>132</v>
      </c>
    </row>
    <row r="172" spans="1:51" s="14" customFormat="1" ht="11.25">
      <c r="B172" s="198"/>
      <c r="C172" s="199"/>
      <c r="D172" s="183" t="s">
        <v>149</v>
      </c>
      <c r="E172" s="200" t="s">
        <v>19</v>
      </c>
      <c r="F172" s="201" t="s">
        <v>215</v>
      </c>
      <c r="G172" s="199"/>
      <c r="H172" s="202">
        <v>-1.7729999999999999</v>
      </c>
      <c r="I172" s="203"/>
      <c r="J172" s="199"/>
      <c r="K172" s="199"/>
      <c r="L172" s="204"/>
      <c r="M172" s="205"/>
      <c r="N172" s="206"/>
      <c r="O172" s="206"/>
      <c r="P172" s="206"/>
      <c r="Q172" s="206"/>
      <c r="R172" s="206"/>
      <c r="S172" s="206"/>
      <c r="T172" s="207"/>
      <c r="AT172" s="208" t="s">
        <v>149</v>
      </c>
      <c r="AU172" s="208" t="s">
        <v>82</v>
      </c>
      <c r="AV172" s="14" t="s">
        <v>82</v>
      </c>
      <c r="AW172" s="14" t="s">
        <v>33</v>
      </c>
      <c r="AX172" s="14" t="s">
        <v>72</v>
      </c>
      <c r="AY172" s="208" t="s">
        <v>132</v>
      </c>
    </row>
    <row r="173" spans="1:51" s="16" customFormat="1" ht="11.25">
      <c r="B173" s="231"/>
      <c r="C173" s="232"/>
      <c r="D173" s="183" t="s">
        <v>149</v>
      </c>
      <c r="E173" s="233" t="s">
        <v>19</v>
      </c>
      <c r="F173" s="234" t="s">
        <v>216</v>
      </c>
      <c r="G173" s="232"/>
      <c r="H173" s="235">
        <v>89.847999999999999</v>
      </c>
      <c r="I173" s="236"/>
      <c r="J173" s="232"/>
      <c r="K173" s="232"/>
      <c r="L173" s="237"/>
      <c r="M173" s="238"/>
      <c r="N173" s="239"/>
      <c r="O173" s="239"/>
      <c r="P173" s="239"/>
      <c r="Q173" s="239"/>
      <c r="R173" s="239"/>
      <c r="S173" s="239"/>
      <c r="T173" s="240"/>
      <c r="AT173" s="241" t="s">
        <v>149</v>
      </c>
      <c r="AU173" s="241" t="s">
        <v>82</v>
      </c>
      <c r="AV173" s="16" t="s">
        <v>133</v>
      </c>
      <c r="AW173" s="16" t="s">
        <v>33</v>
      </c>
      <c r="AX173" s="16" t="s">
        <v>72</v>
      </c>
      <c r="AY173" s="241" t="s">
        <v>132</v>
      </c>
    </row>
    <row r="174" spans="1:51" s="13" customFormat="1" ht="11.25">
      <c r="B174" s="188"/>
      <c r="C174" s="189"/>
      <c r="D174" s="183" t="s">
        <v>149</v>
      </c>
      <c r="E174" s="190" t="s">
        <v>19</v>
      </c>
      <c r="F174" s="191" t="s">
        <v>150</v>
      </c>
      <c r="G174" s="189"/>
      <c r="H174" s="190" t="s">
        <v>19</v>
      </c>
      <c r="I174" s="192"/>
      <c r="J174" s="189"/>
      <c r="K174" s="189"/>
      <c r="L174" s="193"/>
      <c r="M174" s="194"/>
      <c r="N174" s="195"/>
      <c r="O174" s="195"/>
      <c r="P174" s="195"/>
      <c r="Q174" s="195"/>
      <c r="R174" s="195"/>
      <c r="S174" s="195"/>
      <c r="T174" s="196"/>
      <c r="AT174" s="197" t="s">
        <v>149</v>
      </c>
      <c r="AU174" s="197" t="s">
        <v>82</v>
      </c>
      <c r="AV174" s="13" t="s">
        <v>80</v>
      </c>
      <c r="AW174" s="13" t="s">
        <v>33</v>
      </c>
      <c r="AX174" s="13" t="s">
        <v>72</v>
      </c>
      <c r="AY174" s="197" t="s">
        <v>132</v>
      </c>
    </row>
    <row r="175" spans="1:51" s="14" customFormat="1" ht="11.25">
      <c r="B175" s="198"/>
      <c r="C175" s="199"/>
      <c r="D175" s="183" t="s">
        <v>149</v>
      </c>
      <c r="E175" s="200" t="s">
        <v>19</v>
      </c>
      <c r="F175" s="201" t="s">
        <v>217</v>
      </c>
      <c r="G175" s="199"/>
      <c r="H175" s="202">
        <v>9.048</v>
      </c>
      <c r="I175" s="203"/>
      <c r="J175" s="199"/>
      <c r="K175" s="199"/>
      <c r="L175" s="204"/>
      <c r="M175" s="205"/>
      <c r="N175" s="206"/>
      <c r="O175" s="206"/>
      <c r="P175" s="206"/>
      <c r="Q175" s="206"/>
      <c r="R175" s="206"/>
      <c r="S175" s="206"/>
      <c r="T175" s="207"/>
      <c r="AT175" s="208" t="s">
        <v>149</v>
      </c>
      <c r="AU175" s="208" t="s">
        <v>82</v>
      </c>
      <c r="AV175" s="14" t="s">
        <v>82</v>
      </c>
      <c r="AW175" s="14" t="s">
        <v>33</v>
      </c>
      <c r="AX175" s="14" t="s">
        <v>72</v>
      </c>
      <c r="AY175" s="208" t="s">
        <v>132</v>
      </c>
    </row>
    <row r="176" spans="1:51" s="14" customFormat="1" ht="11.25">
      <c r="B176" s="198"/>
      <c r="C176" s="199"/>
      <c r="D176" s="183" t="s">
        <v>149</v>
      </c>
      <c r="E176" s="200" t="s">
        <v>19</v>
      </c>
      <c r="F176" s="201" t="s">
        <v>218</v>
      </c>
      <c r="G176" s="199"/>
      <c r="H176" s="202">
        <v>-0.85499999999999998</v>
      </c>
      <c r="I176" s="203"/>
      <c r="J176" s="199"/>
      <c r="K176" s="199"/>
      <c r="L176" s="204"/>
      <c r="M176" s="205"/>
      <c r="N176" s="206"/>
      <c r="O176" s="206"/>
      <c r="P176" s="206"/>
      <c r="Q176" s="206"/>
      <c r="R176" s="206"/>
      <c r="S176" s="206"/>
      <c r="T176" s="207"/>
      <c r="AT176" s="208" t="s">
        <v>149</v>
      </c>
      <c r="AU176" s="208" t="s">
        <v>82</v>
      </c>
      <c r="AV176" s="14" t="s">
        <v>82</v>
      </c>
      <c r="AW176" s="14" t="s">
        <v>33</v>
      </c>
      <c r="AX176" s="14" t="s">
        <v>72</v>
      </c>
      <c r="AY176" s="208" t="s">
        <v>132</v>
      </c>
    </row>
    <row r="177" spans="1:65" s="14" customFormat="1" ht="11.25">
      <c r="B177" s="198"/>
      <c r="C177" s="199"/>
      <c r="D177" s="183" t="s">
        <v>149</v>
      </c>
      <c r="E177" s="200" t="s">
        <v>19</v>
      </c>
      <c r="F177" s="201" t="s">
        <v>219</v>
      </c>
      <c r="G177" s="199"/>
      <c r="H177" s="202">
        <v>-0.35</v>
      </c>
      <c r="I177" s="203"/>
      <c r="J177" s="199"/>
      <c r="K177" s="199"/>
      <c r="L177" s="204"/>
      <c r="M177" s="205"/>
      <c r="N177" s="206"/>
      <c r="O177" s="206"/>
      <c r="P177" s="206"/>
      <c r="Q177" s="206"/>
      <c r="R177" s="206"/>
      <c r="S177" s="206"/>
      <c r="T177" s="207"/>
      <c r="AT177" s="208" t="s">
        <v>149</v>
      </c>
      <c r="AU177" s="208" t="s">
        <v>82</v>
      </c>
      <c r="AV177" s="14" t="s">
        <v>82</v>
      </c>
      <c r="AW177" s="14" t="s">
        <v>33</v>
      </c>
      <c r="AX177" s="14" t="s">
        <v>72</v>
      </c>
      <c r="AY177" s="208" t="s">
        <v>132</v>
      </c>
    </row>
    <row r="178" spans="1:65" s="16" customFormat="1" ht="11.25">
      <c r="B178" s="231"/>
      <c r="C178" s="232"/>
      <c r="D178" s="183" t="s">
        <v>149</v>
      </c>
      <c r="E178" s="233" t="s">
        <v>19</v>
      </c>
      <c r="F178" s="234" t="s">
        <v>216</v>
      </c>
      <c r="G178" s="232"/>
      <c r="H178" s="235">
        <v>7.843</v>
      </c>
      <c r="I178" s="236"/>
      <c r="J178" s="232"/>
      <c r="K178" s="232"/>
      <c r="L178" s="237"/>
      <c r="M178" s="238"/>
      <c r="N178" s="239"/>
      <c r="O178" s="239"/>
      <c r="P178" s="239"/>
      <c r="Q178" s="239"/>
      <c r="R178" s="239"/>
      <c r="S178" s="239"/>
      <c r="T178" s="240"/>
      <c r="AT178" s="241" t="s">
        <v>149</v>
      </c>
      <c r="AU178" s="241" t="s">
        <v>82</v>
      </c>
      <c r="AV178" s="16" t="s">
        <v>133</v>
      </c>
      <c r="AW178" s="16" t="s">
        <v>33</v>
      </c>
      <c r="AX178" s="16" t="s">
        <v>72</v>
      </c>
      <c r="AY178" s="241" t="s">
        <v>132</v>
      </c>
    </row>
    <row r="179" spans="1:65" s="15" customFormat="1" ht="11.25">
      <c r="B179" s="209"/>
      <c r="C179" s="210"/>
      <c r="D179" s="183" t="s">
        <v>149</v>
      </c>
      <c r="E179" s="211" t="s">
        <v>19</v>
      </c>
      <c r="F179" s="212" t="s">
        <v>152</v>
      </c>
      <c r="G179" s="210"/>
      <c r="H179" s="213">
        <v>97.691000000000003</v>
      </c>
      <c r="I179" s="214"/>
      <c r="J179" s="210"/>
      <c r="K179" s="210"/>
      <c r="L179" s="215"/>
      <c r="M179" s="216"/>
      <c r="N179" s="217"/>
      <c r="O179" s="217"/>
      <c r="P179" s="217"/>
      <c r="Q179" s="217"/>
      <c r="R179" s="217"/>
      <c r="S179" s="217"/>
      <c r="T179" s="218"/>
      <c r="AT179" s="219" t="s">
        <v>149</v>
      </c>
      <c r="AU179" s="219" t="s">
        <v>82</v>
      </c>
      <c r="AV179" s="15" t="s">
        <v>140</v>
      </c>
      <c r="AW179" s="15" t="s">
        <v>33</v>
      </c>
      <c r="AX179" s="15" t="s">
        <v>80</v>
      </c>
      <c r="AY179" s="219" t="s">
        <v>132</v>
      </c>
    </row>
    <row r="180" spans="1:65" s="2" customFormat="1" ht="24.2" customHeight="1">
      <c r="A180" s="35"/>
      <c r="B180" s="36"/>
      <c r="C180" s="170" t="s">
        <v>220</v>
      </c>
      <c r="D180" s="170" t="s">
        <v>135</v>
      </c>
      <c r="E180" s="171" t="s">
        <v>221</v>
      </c>
      <c r="F180" s="172" t="s">
        <v>222</v>
      </c>
      <c r="G180" s="173" t="s">
        <v>146</v>
      </c>
      <c r="H180" s="174">
        <v>0.72</v>
      </c>
      <c r="I180" s="175"/>
      <c r="J180" s="176">
        <f>ROUND(I180*H180,2)</f>
        <v>0</v>
      </c>
      <c r="K180" s="172" t="s">
        <v>139</v>
      </c>
      <c r="L180" s="40"/>
      <c r="M180" s="177" t="s">
        <v>19</v>
      </c>
      <c r="N180" s="178" t="s">
        <v>43</v>
      </c>
      <c r="O180" s="65"/>
      <c r="P180" s="179">
        <f>O180*H180</f>
        <v>0</v>
      </c>
      <c r="Q180" s="179">
        <v>1.54E-2</v>
      </c>
      <c r="R180" s="179">
        <f>Q180*H180</f>
        <v>1.1088000000000001E-2</v>
      </c>
      <c r="S180" s="179">
        <v>0</v>
      </c>
      <c r="T180" s="180">
        <f>S180*H180</f>
        <v>0</v>
      </c>
      <c r="U180" s="35"/>
      <c r="V180" s="35"/>
      <c r="W180" s="35"/>
      <c r="X180" s="35"/>
      <c r="Y180" s="35"/>
      <c r="Z180" s="35"/>
      <c r="AA180" s="35"/>
      <c r="AB180" s="35"/>
      <c r="AC180" s="35"/>
      <c r="AD180" s="35"/>
      <c r="AE180" s="35"/>
      <c r="AR180" s="181" t="s">
        <v>140</v>
      </c>
      <c r="AT180" s="181" t="s">
        <v>135</v>
      </c>
      <c r="AU180" s="181" t="s">
        <v>82</v>
      </c>
      <c r="AY180" s="18" t="s">
        <v>132</v>
      </c>
      <c r="BE180" s="182">
        <f>IF(N180="základní",J180,0)</f>
        <v>0</v>
      </c>
      <c r="BF180" s="182">
        <f>IF(N180="snížená",J180,0)</f>
        <v>0</v>
      </c>
      <c r="BG180" s="182">
        <f>IF(N180="zákl. přenesená",J180,0)</f>
        <v>0</v>
      </c>
      <c r="BH180" s="182">
        <f>IF(N180="sníž. přenesená",J180,0)</f>
        <v>0</v>
      </c>
      <c r="BI180" s="182">
        <f>IF(N180="nulová",J180,0)</f>
        <v>0</v>
      </c>
      <c r="BJ180" s="18" t="s">
        <v>80</v>
      </c>
      <c r="BK180" s="182">
        <f>ROUND(I180*H180,2)</f>
        <v>0</v>
      </c>
      <c r="BL180" s="18" t="s">
        <v>140</v>
      </c>
      <c r="BM180" s="181" t="s">
        <v>223</v>
      </c>
    </row>
    <row r="181" spans="1:65" s="2" customFormat="1" ht="19.5">
      <c r="A181" s="35"/>
      <c r="B181" s="36"/>
      <c r="C181" s="37"/>
      <c r="D181" s="183" t="s">
        <v>142</v>
      </c>
      <c r="E181" s="37"/>
      <c r="F181" s="184" t="s">
        <v>224</v>
      </c>
      <c r="G181" s="37"/>
      <c r="H181" s="37"/>
      <c r="I181" s="185"/>
      <c r="J181" s="37"/>
      <c r="K181" s="37"/>
      <c r="L181" s="40"/>
      <c r="M181" s="186"/>
      <c r="N181" s="187"/>
      <c r="O181" s="65"/>
      <c r="P181" s="65"/>
      <c r="Q181" s="65"/>
      <c r="R181" s="65"/>
      <c r="S181" s="65"/>
      <c r="T181" s="66"/>
      <c r="U181" s="35"/>
      <c r="V181" s="35"/>
      <c r="W181" s="35"/>
      <c r="X181" s="35"/>
      <c r="Y181" s="35"/>
      <c r="Z181" s="35"/>
      <c r="AA181" s="35"/>
      <c r="AB181" s="35"/>
      <c r="AC181" s="35"/>
      <c r="AD181" s="35"/>
      <c r="AE181" s="35"/>
      <c r="AT181" s="18" t="s">
        <v>142</v>
      </c>
      <c r="AU181" s="18" t="s">
        <v>82</v>
      </c>
    </row>
    <row r="182" spans="1:65" s="2" customFormat="1" ht="78">
      <c r="A182" s="35"/>
      <c r="B182" s="36"/>
      <c r="C182" s="37"/>
      <c r="D182" s="183" t="s">
        <v>159</v>
      </c>
      <c r="E182" s="37"/>
      <c r="F182" s="220" t="s">
        <v>225</v>
      </c>
      <c r="G182" s="37"/>
      <c r="H182" s="37"/>
      <c r="I182" s="185"/>
      <c r="J182" s="37"/>
      <c r="K182" s="37"/>
      <c r="L182" s="40"/>
      <c r="M182" s="186"/>
      <c r="N182" s="187"/>
      <c r="O182" s="65"/>
      <c r="P182" s="65"/>
      <c r="Q182" s="65"/>
      <c r="R182" s="65"/>
      <c r="S182" s="65"/>
      <c r="T182" s="66"/>
      <c r="U182" s="35"/>
      <c r="V182" s="35"/>
      <c r="W182" s="35"/>
      <c r="X182" s="35"/>
      <c r="Y182" s="35"/>
      <c r="Z182" s="35"/>
      <c r="AA182" s="35"/>
      <c r="AB182" s="35"/>
      <c r="AC182" s="35"/>
      <c r="AD182" s="35"/>
      <c r="AE182" s="35"/>
      <c r="AT182" s="18" t="s">
        <v>159</v>
      </c>
      <c r="AU182" s="18" t="s">
        <v>82</v>
      </c>
    </row>
    <row r="183" spans="1:65" s="13" customFormat="1" ht="11.25">
      <c r="B183" s="188"/>
      <c r="C183" s="189"/>
      <c r="D183" s="183" t="s">
        <v>149</v>
      </c>
      <c r="E183" s="190" t="s">
        <v>19</v>
      </c>
      <c r="F183" s="191" t="s">
        <v>150</v>
      </c>
      <c r="G183" s="189"/>
      <c r="H183" s="190" t="s">
        <v>19</v>
      </c>
      <c r="I183" s="192"/>
      <c r="J183" s="189"/>
      <c r="K183" s="189"/>
      <c r="L183" s="193"/>
      <c r="M183" s="194"/>
      <c r="N183" s="195"/>
      <c r="O183" s="195"/>
      <c r="P183" s="195"/>
      <c r="Q183" s="195"/>
      <c r="R183" s="195"/>
      <c r="S183" s="195"/>
      <c r="T183" s="196"/>
      <c r="AT183" s="197" t="s">
        <v>149</v>
      </c>
      <c r="AU183" s="197" t="s">
        <v>82</v>
      </c>
      <c r="AV183" s="13" t="s">
        <v>80</v>
      </c>
      <c r="AW183" s="13" t="s">
        <v>33</v>
      </c>
      <c r="AX183" s="13" t="s">
        <v>72</v>
      </c>
      <c r="AY183" s="197" t="s">
        <v>132</v>
      </c>
    </row>
    <row r="184" spans="1:65" s="14" customFormat="1" ht="11.25">
      <c r="B184" s="198"/>
      <c r="C184" s="199"/>
      <c r="D184" s="183" t="s">
        <v>149</v>
      </c>
      <c r="E184" s="200" t="s">
        <v>19</v>
      </c>
      <c r="F184" s="201" t="s">
        <v>226</v>
      </c>
      <c r="G184" s="199"/>
      <c r="H184" s="202">
        <v>0.42</v>
      </c>
      <c r="I184" s="203"/>
      <c r="J184" s="199"/>
      <c r="K184" s="199"/>
      <c r="L184" s="204"/>
      <c r="M184" s="205"/>
      <c r="N184" s="206"/>
      <c r="O184" s="206"/>
      <c r="P184" s="206"/>
      <c r="Q184" s="206"/>
      <c r="R184" s="206"/>
      <c r="S184" s="206"/>
      <c r="T184" s="207"/>
      <c r="AT184" s="208" t="s">
        <v>149</v>
      </c>
      <c r="AU184" s="208" t="s">
        <v>82</v>
      </c>
      <c r="AV184" s="14" t="s">
        <v>82</v>
      </c>
      <c r="AW184" s="14" t="s">
        <v>33</v>
      </c>
      <c r="AX184" s="14" t="s">
        <v>72</v>
      </c>
      <c r="AY184" s="208" t="s">
        <v>132</v>
      </c>
    </row>
    <row r="185" spans="1:65" s="14" customFormat="1" ht="11.25">
      <c r="B185" s="198"/>
      <c r="C185" s="199"/>
      <c r="D185" s="183" t="s">
        <v>149</v>
      </c>
      <c r="E185" s="200" t="s">
        <v>19</v>
      </c>
      <c r="F185" s="201" t="s">
        <v>227</v>
      </c>
      <c r="G185" s="199"/>
      <c r="H185" s="202">
        <v>0.3</v>
      </c>
      <c r="I185" s="203"/>
      <c r="J185" s="199"/>
      <c r="K185" s="199"/>
      <c r="L185" s="204"/>
      <c r="M185" s="205"/>
      <c r="N185" s="206"/>
      <c r="O185" s="206"/>
      <c r="P185" s="206"/>
      <c r="Q185" s="206"/>
      <c r="R185" s="206"/>
      <c r="S185" s="206"/>
      <c r="T185" s="207"/>
      <c r="AT185" s="208" t="s">
        <v>149</v>
      </c>
      <c r="AU185" s="208" t="s">
        <v>82</v>
      </c>
      <c r="AV185" s="14" t="s">
        <v>82</v>
      </c>
      <c r="AW185" s="14" t="s">
        <v>33</v>
      </c>
      <c r="AX185" s="14" t="s">
        <v>72</v>
      </c>
      <c r="AY185" s="208" t="s">
        <v>132</v>
      </c>
    </row>
    <row r="186" spans="1:65" s="15" customFormat="1" ht="11.25">
      <c r="B186" s="209"/>
      <c r="C186" s="210"/>
      <c r="D186" s="183" t="s">
        <v>149</v>
      </c>
      <c r="E186" s="211" t="s">
        <v>19</v>
      </c>
      <c r="F186" s="212" t="s">
        <v>152</v>
      </c>
      <c r="G186" s="210"/>
      <c r="H186" s="213">
        <v>0.72</v>
      </c>
      <c r="I186" s="214"/>
      <c r="J186" s="210"/>
      <c r="K186" s="210"/>
      <c r="L186" s="215"/>
      <c r="M186" s="216"/>
      <c r="N186" s="217"/>
      <c r="O186" s="217"/>
      <c r="P186" s="217"/>
      <c r="Q186" s="217"/>
      <c r="R186" s="217"/>
      <c r="S186" s="217"/>
      <c r="T186" s="218"/>
      <c r="AT186" s="219" t="s">
        <v>149</v>
      </c>
      <c r="AU186" s="219" t="s">
        <v>82</v>
      </c>
      <c r="AV186" s="15" t="s">
        <v>140</v>
      </c>
      <c r="AW186" s="15" t="s">
        <v>33</v>
      </c>
      <c r="AX186" s="15" t="s">
        <v>80</v>
      </c>
      <c r="AY186" s="219" t="s">
        <v>132</v>
      </c>
    </row>
    <row r="187" spans="1:65" s="2" customFormat="1" ht="24.2" customHeight="1">
      <c r="A187" s="35"/>
      <c r="B187" s="36"/>
      <c r="C187" s="170" t="s">
        <v>228</v>
      </c>
      <c r="D187" s="170" t="s">
        <v>135</v>
      </c>
      <c r="E187" s="171" t="s">
        <v>229</v>
      </c>
      <c r="F187" s="172" t="s">
        <v>230</v>
      </c>
      <c r="G187" s="173" t="s">
        <v>138</v>
      </c>
      <c r="H187" s="174">
        <v>2</v>
      </c>
      <c r="I187" s="175"/>
      <c r="J187" s="176">
        <f>ROUND(I187*H187,2)</f>
        <v>0</v>
      </c>
      <c r="K187" s="172" t="s">
        <v>139</v>
      </c>
      <c r="L187" s="40"/>
      <c r="M187" s="177" t="s">
        <v>19</v>
      </c>
      <c r="N187" s="178" t="s">
        <v>43</v>
      </c>
      <c r="O187" s="65"/>
      <c r="P187" s="179">
        <f>O187*H187</f>
        <v>0</v>
      </c>
      <c r="Q187" s="179">
        <v>3.7599999999999999E-3</v>
      </c>
      <c r="R187" s="179">
        <f>Q187*H187</f>
        <v>7.5199999999999998E-3</v>
      </c>
      <c r="S187" s="179">
        <v>0</v>
      </c>
      <c r="T187" s="180">
        <f>S187*H187</f>
        <v>0</v>
      </c>
      <c r="U187" s="35"/>
      <c r="V187" s="35"/>
      <c r="W187" s="35"/>
      <c r="X187" s="35"/>
      <c r="Y187" s="35"/>
      <c r="Z187" s="35"/>
      <c r="AA187" s="35"/>
      <c r="AB187" s="35"/>
      <c r="AC187" s="35"/>
      <c r="AD187" s="35"/>
      <c r="AE187" s="35"/>
      <c r="AR187" s="181" t="s">
        <v>140</v>
      </c>
      <c r="AT187" s="181" t="s">
        <v>135</v>
      </c>
      <c r="AU187" s="181" t="s">
        <v>82</v>
      </c>
      <c r="AY187" s="18" t="s">
        <v>132</v>
      </c>
      <c r="BE187" s="182">
        <f>IF(N187="základní",J187,0)</f>
        <v>0</v>
      </c>
      <c r="BF187" s="182">
        <f>IF(N187="snížená",J187,0)</f>
        <v>0</v>
      </c>
      <c r="BG187" s="182">
        <f>IF(N187="zákl. přenesená",J187,0)</f>
        <v>0</v>
      </c>
      <c r="BH187" s="182">
        <f>IF(N187="sníž. přenesená",J187,0)</f>
        <v>0</v>
      </c>
      <c r="BI187" s="182">
        <f>IF(N187="nulová",J187,0)</f>
        <v>0</v>
      </c>
      <c r="BJ187" s="18" t="s">
        <v>80</v>
      </c>
      <c r="BK187" s="182">
        <f>ROUND(I187*H187,2)</f>
        <v>0</v>
      </c>
      <c r="BL187" s="18" t="s">
        <v>140</v>
      </c>
      <c r="BM187" s="181" t="s">
        <v>231</v>
      </c>
    </row>
    <row r="188" spans="1:65" s="2" customFormat="1" ht="19.5">
      <c r="A188" s="35"/>
      <c r="B188" s="36"/>
      <c r="C188" s="37"/>
      <c r="D188" s="183" t="s">
        <v>142</v>
      </c>
      <c r="E188" s="37"/>
      <c r="F188" s="184" t="s">
        <v>232</v>
      </c>
      <c r="G188" s="37"/>
      <c r="H188" s="37"/>
      <c r="I188" s="185"/>
      <c r="J188" s="37"/>
      <c r="K188" s="37"/>
      <c r="L188" s="40"/>
      <c r="M188" s="186"/>
      <c r="N188" s="187"/>
      <c r="O188" s="65"/>
      <c r="P188" s="65"/>
      <c r="Q188" s="65"/>
      <c r="R188" s="65"/>
      <c r="S188" s="65"/>
      <c r="T188" s="66"/>
      <c r="U188" s="35"/>
      <c r="V188" s="35"/>
      <c r="W188" s="35"/>
      <c r="X188" s="35"/>
      <c r="Y188" s="35"/>
      <c r="Z188" s="35"/>
      <c r="AA188" s="35"/>
      <c r="AB188" s="35"/>
      <c r="AC188" s="35"/>
      <c r="AD188" s="35"/>
      <c r="AE188" s="35"/>
      <c r="AT188" s="18" t="s">
        <v>142</v>
      </c>
      <c r="AU188" s="18" t="s">
        <v>82</v>
      </c>
    </row>
    <row r="189" spans="1:65" s="2" customFormat="1" ht="24.2" customHeight="1">
      <c r="A189" s="35"/>
      <c r="B189" s="36"/>
      <c r="C189" s="170" t="s">
        <v>233</v>
      </c>
      <c r="D189" s="170" t="s">
        <v>135</v>
      </c>
      <c r="E189" s="171" t="s">
        <v>234</v>
      </c>
      <c r="F189" s="172" t="s">
        <v>235</v>
      </c>
      <c r="G189" s="173" t="s">
        <v>138</v>
      </c>
      <c r="H189" s="174">
        <v>1</v>
      </c>
      <c r="I189" s="175"/>
      <c r="J189" s="176">
        <f>ROUND(I189*H189,2)</f>
        <v>0</v>
      </c>
      <c r="K189" s="172" t="s">
        <v>139</v>
      </c>
      <c r="L189" s="40"/>
      <c r="M189" s="177" t="s">
        <v>19</v>
      </c>
      <c r="N189" s="178" t="s">
        <v>43</v>
      </c>
      <c r="O189" s="65"/>
      <c r="P189" s="179">
        <f>O189*H189</f>
        <v>0</v>
      </c>
      <c r="Q189" s="179">
        <v>1.0200000000000001E-2</v>
      </c>
      <c r="R189" s="179">
        <f>Q189*H189</f>
        <v>1.0200000000000001E-2</v>
      </c>
      <c r="S189" s="179">
        <v>0</v>
      </c>
      <c r="T189" s="180">
        <f>S189*H189</f>
        <v>0</v>
      </c>
      <c r="U189" s="35"/>
      <c r="V189" s="35"/>
      <c r="W189" s="35"/>
      <c r="X189" s="35"/>
      <c r="Y189" s="35"/>
      <c r="Z189" s="35"/>
      <c r="AA189" s="35"/>
      <c r="AB189" s="35"/>
      <c r="AC189" s="35"/>
      <c r="AD189" s="35"/>
      <c r="AE189" s="35"/>
      <c r="AR189" s="181" t="s">
        <v>140</v>
      </c>
      <c r="AT189" s="181" t="s">
        <v>135</v>
      </c>
      <c r="AU189" s="181" t="s">
        <v>82</v>
      </c>
      <c r="AY189" s="18" t="s">
        <v>132</v>
      </c>
      <c r="BE189" s="182">
        <f>IF(N189="základní",J189,0)</f>
        <v>0</v>
      </c>
      <c r="BF189" s="182">
        <f>IF(N189="snížená",J189,0)</f>
        <v>0</v>
      </c>
      <c r="BG189" s="182">
        <f>IF(N189="zákl. přenesená",J189,0)</f>
        <v>0</v>
      </c>
      <c r="BH189" s="182">
        <f>IF(N189="sníž. přenesená",J189,0)</f>
        <v>0</v>
      </c>
      <c r="BI189" s="182">
        <f>IF(N189="nulová",J189,0)</f>
        <v>0</v>
      </c>
      <c r="BJ189" s="18" t="s">
        <v>80</v>
      </c>
      <c r="BK189" s="182">
        <f>ROUND(I189*H189,2)</f>
        <v>0</v>
      </c>
      <c r="BL189" s="18" t="s">
        <v>140</v>
      </c>
      <c r="BM189" s="181" t="s">
        <v>236</v>
      </c>
    </row>
    <row r="190" spans="1:65" s="2" customFormat="1" ht="19.5">
      <c r="A190" s="35"/>
      <c r="B190" s="36"/>
      <c r="C190" s="37"/>
      <c r="D190" s="183" t="s">
        <v>142</v>
      </c>
      <c r="E190" s="37"/>
      <c r="F190" s="184" t="s">
        <v>237</v>
      </c>
      <c r="G190" s="37"/>
      <c r="H190" s="37"/>
      <c r="I190" s="185"/>
      <c r="J190" s="37"/>
      <c r="K190" s="37"/>
      <c r="L190" s="40"/>
      <c r="M190" s="186"/>
      <c r="N190" s="187"/>
      <c r="O190" s="65"/>
      <c r="P190" s="65"/>
      <c r="Q190" s="65"/>
      <c r="R190" s="65"/>
      <c r="S190" s="65"/>
      <c r="T190" s="66"/>
      <c r="U190" s="35"/>
      <c r="V190" s="35"/>
      <c r="W190" s="35"/>
      <c r="X190" s="35"/>
      <c r="Y190" s="35"/>
      <c r="Z190" s="35"/>
      <c r="AA190" s="35"/>
      <c r="AB190" s="35"/>
      <c r="AC190" s="35"/>
      <c r="AD190" s="35"/>
      <c r="AE190" s="35"/>
      <c r="AT190" s="18" t="s">
        <v>142</v>
      </c>
      <c r="AU190" s="18" t="s">
        <v>82</v>
      </c>
    </row>
    <row r="191" spans="1:65" s="13" customFormat="1" ht="11.25">
      <c r="B191" s="188"/>
      <c r="C191" s="189"/>
      <c r="D191" s="183" t="s">
        <v>149</v>
      </c>
      <c r="E191" s="190" t="s">
        <v>19</v>
      </c>
      <c r="F191" s="191" t="s">
        <v>238</v>
      </c>
      <c r="G191" s="189"/>
      <c r="H191" s="190" t="s">
        <v>19</v>
      </c>
      <c r="I191" s="192"/>
      <c r="J191" s="189"/>
      <c r="K191" s="189"/>
      <c r="L191" s="193"/>
      <c r="M191" s="194"/>
      <c r="N191" s="195"/>
      <c r="O191" s="195"/>
      <c r="P191" s="195"/>
      <c r="Q191" s="195"/>
      <c r="R191" s="195"/>
      <c r="S191" s="195"/>
      <c r="T191" s="196"/>
      <c r="AT191" s="197" t="s">
        <v>149</v>
      </c>
      <c r="AU191" s="197" t="s">
        <v>82</v>
      </c>
      <c r="AV191" s="13" t="s">
        <v>80</v>
      </c>
      <c r="AW191" s="13" t="s">
        <v>33</v>
      </c>
      <c r="AX191" s="13" t="s">
        <v>72</v>
      </c>
      <c r="AY191" s="197" t="s">
        <v>132</v>
      </c>
    </row>
    <row r="192" spans="1:65" s="14" customFormat="1" ht="11.25">
      <c r="B192" s="198"/>
      <c r="C192" s="199"/>
      <c r="D192" s="183" t="s">
        <v>149</v>
      </c>
      <c r="E192" s="200" t="s">
        <v>19</v>
      </c>
      <c r="F192" s="201" t="s">
        <v>80</v>
      </c>
      <c r="G192" s="199"/>
      <c r="H192" s="202">
        <v>1</v>
      </c>
      <c r="I192" s="203"/>
      <c r="J192" s="199"/>
      <c r="K192" s="199"/>
      <c r="L192" s="204"/>
      <c r="M192" s="205"/>
      <c r="N192" s="206"/>
      <c r="O192" s="206"/>
      <c r="P192" s="206"/>
      <c r="Q192" s="206"/>
      <c r="R192" s="206"/>
      <c r="S192" s="206"/>
      <c r="T192" s="207"/>
      <c r="AT192" s="208" t="s">
        <v>149</v>
      </c>
      <c r="AU192" s="208" t="s">
        <v>82</v>
      </c>
      <c r="AV192" s="14" t="s">
        <v>82</v>
      </c>
      <c r="AW192" s="14" t="s">
        <v>33</v>
      </c>
      <c r="AX192" s="14" t="s">
        <v>72</v>
      </c>
      <c r="AY192" s="208" t="s">
        <v>132</v>
      </c>
    </row>
    <row r="193" spans="1:65" s="15" customFormat="1" ht="11.25">
      <c r="B193" s="209"/>
      <c r="C193" s="210"/>
      <c r="D193" s="183" t="s">
        <v>149</v>
      </c>
      <c r="E193" s="211" t="s">
        <v>19</v>
      </c>
      <c r="F193" s="212" t="s">
        <v>152</v>
      </c>
      <c r="G193" s="210"/>
      <c r="H193" s="213">
        <v>1</v>
      </c>
      <c r="I193" s="214"/>
      <c r="J193" s="210"/>
      <c r="K193" s="210"/>
      <c r="L193" s="215"/>
      <c r="M193" s="216"/>
      <c r="N193" s="217"/>
      <c r="O193" s="217"/>
      <c r="P193" s="217"/>
      <c r="Q193" s="217"/>
      <c r="R193" s="217"/>
      <c r="S193" s="217"/>
      <c r="T193" s="218"/>
      <c r="AT193" s="219" t="s">
        <v>149</v>
      </c>
      <c r="AU193" s="219" t="s">
        <v>82</v>
      </c>
      <c r="AV193" s="15" t="s">
        <v>140</v>
      </c>
      <c r="AW193" s="15" t="s">
        <v>33</v>
      </c>
      <c r="AX193" s="15" t="s">
        <v>80</v>
      </c>
      <c r="AY193" s="219" t="s">
        <v>132</v>
      </c>
    </row>
    <row r="194" spans="1:65" s="2" customFormat="1" ht="24.2" customHeight="1">
      <c r="A194" s="35"/>
      <c r="B194" s="36"/>
      <c r="C194" s="170" t="s">
        <v>239</v>
      </c>
      <c r="D194" s="170" t="s">
        <v>135</v>
      </c>
      <c r="E194" s="171" t="s">
        <v>240</v>
      </c>
      <c r="F194" s="172" t="s">
        <v>241</v>
      </c>
      <c r="G194" s="173" t="s">
        <v>146</v>
      </c>
      <c r="H194" s="174">
        <v>1.4550000000000001</v>
      </c>
      <c r="I194" s="175"/>
      <c r="J194" s="176">
        <f>ROUND(I194*H194,2)</f>
        <v>0</v>
      </c>
      <c r="K194" s="172" t="s">
        <v>139</v>
      </c>
      <c r="L194" s="40"/>
      <c r="M194" s="177" t="s">
        <v>19</v>
      </c>
      <c r="N194" s="178" t="s">
        <v>43</v>
      </c>
      <c r="O194" s="65"/>
      <c r="P194" s="179">
        <f>O194*H194</f>
        <v>0</v>
      </c>
      <c r="Q194" s="179">
        <v>3.0450000000000001E-2</v>
      </c>
      <c r="R194" s="179">
        <f>Q194*H194</f>
        <v>4.4304750000000004E-2</v>
      </c>
      <c r="S194" s="179">
        <v>0</v>
      </c>
      <c r="T194" s="180">
        <f>S194*H194</f>
        <v>0</v>
      </c>
      <c r="U194" s="35"/>
      <c r="V194" s="35"/>
      <c r="W194" s="35"/>
      <c r="X194" s="35"/>
      <c r="Y194" s="35"/>
      <c r="Z194" s="35"/>
      <c r="AA194" s="35"/>
      <c r="AB194" s="35"/>
      <c r="AC194" s="35"/>
      <c r="AD194" s="35"/>
      <c r="AE194" s="35"/>
      <c r="AR194" s="181" t="s">
        <v>140</v>
      </c>
      <c r="AT194" s="181" t="s">
        <v>135</v>
      </c>
      <c r="AU194" s="181" t="s">
        <v>82</v>
      </c>
      <c r="AY194" s="18" t="s">
        <v>132</v>
      </c>
      <c r="BE194" s="182">
        <f>IF(N194="základní",J194,0)</f>
        <v>0</v>
      </c>
      <c r="BF194" s="182">
        <f>IF(N194="snížená",J194,0)</f>
        <v>0</v>
      </c>
      <c r="BG194" s="182">
        <f>IF(N194="zákl. přenesená",J194,0)</f>
        <v>0</v>
      </c>
      <c r="BH194" s="182">
        <f>IF(N194="sníž. přenesená",J194,0)</f>
        <v>0</v>
      </c>
      <c r="BI194" s="182">
        <f>IF(N194="nulová",J194,0)</f>
        <v>0</v>
      </c>
      <c r="BJ194" s="18" t="s">
        <v>80</v>
      </c>
      <c r="BK194" s="182">
        <f>ROUND(I194*H194,2)</f>
        <v>0</v>
      </c>
      <c r="BL194" s="18" t="s">
        <v>140</v>
      </c>
      <c r="BM194" s="181" t="s">
        <v>242</v>
      </c>
    </row>
    <row r="195" spans="1:65" s="2" customFormat="1" ht="11.25">
      <c r="A195" s="35"/>
      <c r="B195" s="36"/>
      <c r="C195" s="37"/>
      <c r="D195" s="183" t="s">
        <v>142</v>
      </c>
      <c r="E195" s="37"/>
      <c r="F195" s="184" t="s">
        <v>243</v>
      </c>
      <c r="G195" s="37"/>
      <c r="H195" s="37"/>
      <c r="I195" s="185"/>
      <c r="J195" s="37"/>
      <c r="K195" s="37"/>
      <c r="L195" s="40"/>
      <c r="M195" s="186"/>
      <c r="N195" s="187"/>
      <c r="O195" s="65"/>
      <c r="P195" s="65"/>
      <c r="Q195" s="65"/>
      <c r="R195" s="65"/>
      <c r="S195" s="65"/>
      <c r="T195" s="66"/>
      <c r="U195" s="35"/>
      <c r="V195" s="35"/>
      <c r="W195" s="35"/>
      <c r="X195" s="35"/>
      <c r="Y195" s="35"/>
      <c r="Z195" s="35"/>
      <c r="AA195" s="35"/>
      <c r="AB195" s="35"/>
      <c r="AC195" s="35"/>
      <c r="AD195" s="35"/>
      <c r="AE195" s="35"/>
      <c r="AT195" s="18" t="s">
        <v>142</v>
      </c>
      <c r="AU195" s="18" t="s">
        <v>82</v>
      </c>
    </row>
    <row r="196" spans="1:65" s="2" customFormat="1" ht="48.75">
      <c r="A196" s="35"/>
      <c r="B196" s="36"/>
      <c r="C196" s="37"/>
      <c r="D196" s="183" t="s">
        <v>159</v>
      </c>
      <c r="E196" s="37"/>
      <c r="F196" s="220" t="s">
        <v>244</v>
      </c>
      <c r="G196" s="37"/>
      <c r="H196" s="37"/>
      <c r="I196" s="185"/>
      <c r="J196" s="37"/>
      <c r="K196" s="37"/>
      <c r="L196" s="40"/>
      <c r="M196" s="186"/>
      <c r="N196" s="187"/>
      <c r="O196" s="65"/>
      <c r="P196" s="65"/>
      <c r="Q196" s="65"/>
      <c r="R196" s="65"/>
      <c r="S196" s="65"/>
      <c r="T196" s="66"/>
      <c r="U196" s="35"/>
      <c r="V196" s="35"/>
      <c r="W196" s="35"/>
      <c r="X196" s="35"/>
      <c r="Y196" s="35"/>
      <c r="Z196" s="35"/>
      <c r="AA196" s="35"/>
      <c r="AB196" s="35"/>
      <c r="AC196" s="35"/>
      <c r="AD196" s="35"/>
      <c r="AE196" s="35"/>
      <c r="AT196" s="18" t="s">
        <v>159</v>
      </c>
      <c r="AU196" s="18" t="s">
        <v>82</v>
      </c>
    </row>
    <row r="197" spans="1:65" s="14" customFormat="1" ht="11.25">
      <c r="B197" s="198"/>
      <c r="C197" s="199"/>
      <c r="D197" s="183" t="s">
        <v>149</v>
      </c>
      <c r="E197" s="200" t="s">
        <v>19</v>
      </c>
      <c r="F197" s="201" t="s">
        <v>245</v>
      </c>
      <c r="G197" s="199"/>
      <c r="H197" s="202">
        <v>0.73499999999999999</v>
      </c>
      <c r="I197" s="203"/>
      <c r="J197" s="199"/>
      <c r="K197" s="199"/>
      <c r="L197" s="204"/>
      <c r="M197" s="205"/>
      <c r="N197" s="206"/>
      <c r="O197" s="206"/>
      <c r="P197" s="206"/>
      <c r="Q197" s="206"/>
      <c r="R197" s="206"/>
      <c r="S197" s="206"/>
      <c r="T197" s="207"/>
      <c r="AT197" s="208" t="s">
        <v>149</v>
      </c>
      <c r="AU197" s="208" t="s">
        <v>82</v>
      </c>
      <c r="AV197" s="14" t="s">
        <v>82</v>
      </c>
      <c r="AW197" s="14" t="s">
        <v>33</v>
      </c>
      <c r="AX197" s="14" t="s">
        <v>72</v>
      </c>
      <c r="AY197" s="208" t="s">
        <v>132</v>
      </c>
    </row>
    <row r="198" spans="1:65" s="14" customFormat="1" ht="11.25">
      <c r="B198" s="198"/>
      <c r="C198" s="199"/>
      <c r="D198" s="183" t="s">
        <v>149</v>
      </c>
      <c r="E198" s="200" t="s">
        <v>19</v>
      </c>
      <c r="F198" s="201" t="s">
        <v>246</v>
      </c>
      <c r="G198" s="199"/>
      <c r="H198" s="202">
        <v>0.72</v>
      </c>
      <c r="I198" s="203"/>
      <c r="J198" s="199"/>
      <c r="K198" s="199"/>
      <c r="L198" s="204"/>
      <c r="M198" s="205"/>
      <c r="N198" s="206"/>
      <c r="O198" s="206"/>
      <c r="P198" s="206"/>
      <c r="Q198" s="206"/>
      <c r="R198" s="206"/>
      <c r="S198" s="206"/>
      <c r="T198" s="207"/>
      <c r="AT198" s="208" t="s">
        <v>149</v>
      </c>
      <c r="AU198" s="208" t="s">
        <v>82</v>
      </c>
      <c r="AV198" s="14" t="s">
        <v>82</v>
      </c>
      <c r="AW198" s="14" t="s">
        <v>33</v>
      </c>
      <c r="AX198" s="14" t="s">
        <v>72</v>
      </c>
      <c r="AY198" s="208" t="s">
        <v>132</v>
      </c>
    </row>
    <row r="199" spans="1:65" s="15" customFormat="1" ht="11.25">
      <c r="B199" s="209"/>
      <c r="C199" s="210"/>
      <c r="D199" s="183" t="s">
        <v>149</v>
      </c>
      <c r="E199" s="211" t="s">
        <v>19</v>
      </c>
      <c r="F199" s="212" t="s">
        <v>152</v>
      </c>
      <c r="G199" s="210"/>
      <c r="H199" s="213">
        <v>1.4550000000000001</v>
      </c>
      <c r="I199" s="214"/>
      <c r="J199" s="210"/>
      <c r="K199" s="210"/>
      <c r="L199" s="215"/>
      <c r="M199" s="216"/>
      <c r="N199" s="217"/>
      <c r="O199" s="217"/>
      <c r="P199" s="217"/>
      <c r="Q199" s="217"/>
      <c r="R199" s="217"/>
      <c r="S199" s="217"/>
      <c r="T199" s="218"/>
      <c r="AT199" s="219" t="s">
        <v>149</v>
      </c>
      <c r="AU199" s="219" t="s">
        <v>82</v>
      </c>
      <c r="AV199" s="15" t="s">
        <v>140</v>
      </c>
      <c r="AW199" s="15" t="s">
        <v>33</v>
      </c>
      <c r="AX199" s="15" t="s">
        <v>80</v>
      </c>
      <c r="AY199" s="219" t="s">
        <v>132</v>
      </c>
    </row>
    <row r="200" spans="1:65" s="2" customFormat="1" ht="24.2" customHeight="1">
      <c r="A200" s="35"/>
      <c r="B200" s="36"/>
      <c r="C200" s="170" t="s">
        <v>247</v>
      </c>
      <c r="D200" s="170" t="s">
        <v>135</v>
      </c>
      <c r="E200" s="171" t="s">
        <v>248</v>
      </c>
      <c r="F200" s="172" t="s">
        <v>249</v>
      </c>
      <c r="G200" s="173" t="s">
        <v>146</v>
      </c>
      <c r="H200" s="174">
        <v>100.773</v>
      </c>
      <c r="I200" s="175"/>
      <c r="J200" s="176">
        <f>ROUND(I200*H200,2)</f>
        <v>0</v>
      </c>
      <c r="K200" s="172" t="s">
        <v>139</v>
      </c>
      <c r="L200" s="40"/>
      <c r="M200" s="177" t="s">
        <v>19</v>
      </c>
      <c r="N200" s="178" t="s">
        <v>43</v>
      </c>
      <c r="O200" s="65"/>
      <c r="P200" s="179">
        <f>O200*H200</f>
        <v>0</v>
      </c>
      <c r="Q200" s="179">
        <v>1.7000000000000001E-2</v>
      </c>
      <c r="R200" s="179">
        <f>Q200*H200</f>
        <v>1.713141</v>
      </c>
      <c r="S200" s="179">
        <v>0</v>
      </c>
      <c r="T200" s="180">
        <f>S200*H200</f>
        <v>0</v>
      </c>
      <c r="U200" s="35"/>
      <c r="V200" s="35"/>
      <c r="W200" s="35"/>
      <c r="X200" s="35"/>
      <c r="Y200" s="35"/>
      <c r="Z200" s="35"/>
      <c r="AA200" s="35"/>
      <c r="AB200" s="35"/>
      <c r="AC200" s="35"/>
      <c r="AD200" s="35"/>
      <c r="AE200" s="35"/>
      <c r="AR200" s="181" t="s">
        <v>140</v>
      </c>
      <c r="AT200" s="181" t="s">
        <v>135</v>
      </c>
      <c r="AU200" s="181" t="s">
        <v>82</v>
      </c>
      <c r="AY200" s="18" t="s">
        <v>132</v>
      </c>
      <c r="BE200" s="182">
        <f>IF(N200="základní",J200,0)</f>
        <v>0</v>
      </c>
      <c r="BF200" s="182">
        <f>IF(N200="snížená",J200,0)</f>
        <v>0</v>
      </c>
      <c r="BG200" s="182">
        <f>IF(N200="zákl. přenesená",J200,0)</f>
        <v>0</v>
      </c>
      <c r="BH200" s="182">
        <f>IF(N200="sníž. přenesená",J200,0)</f>
        <v>0</v>
      </c>
      <c r="BI200" s="182">
        <f>IF(N200="nulová",J200,0)</f>
        <v>0</v>
      </c>
      <c r="BJ200" s="18" t="s">
        <v>80</v>
      </c>
      <c r="BK200" s="182">
        <f>ROUND(I200*H200,2)</f>
        <v>0</v>
      </c>
      <c r="BL200" s="18" t="s">
        <v>140</v>
      </c>
      <c r="BM200" s="181" t="s">
        <v>250</v>
      </c>
    </row>
    <row r="201" spans="1:65" s="2" customFormat="1" ht="29.25">
      <c r="A201" s="35"/>
      <c r="B201" s="36"/>
      <c r="C201" s="37"/>
      <c r="D201" s="183" t="s">
        <v>142</v>
      </c>
      <c r="E201" s="37"/>
      <c r="F201" s="184" t="s">
        <v>251</v>
      </c>
      <c r="G201" s="37"/>
      <c r="H201" s="37"/>
      <c r="I201" s="185"/>
      <c r="J201" s="37"/>
      <c r="K201" s="37"/>
      <c r="L201" s="40"/>
      <c r="M201" s="186"/>
      <c r="N201" s="187"/>
      <c r="O201" s="65"/>
      <c r="P201" s="65"/>
      <c r="Q201" s="65"/>
      <c r="R201" s="65"/>
      <c r="S201" s="65"/>
      <c r="T201" s="66"/>
      <c r="U201" s="35"/>
      <c r="V201" s="35"/>
      <c r="W201" s="35"/>
      <c r="X201" s="35"/>
      <c r="Y201" s="35"/>
      <c r="Z201" s="35"/>
      <c r="AA201" s="35"/>
      <c r="AB201" s="35"/>
      <c r="AC201" s="35"/>
      <c r="AD201" s="35"/>
      <c r="AE201" s="35"/>
      <c r="AT201" s="18" t="s">
        <v>142</v>
      </c>
      <c r="AU201" s="18" t="s">
        <v>82</v>
      </c>
    </row>
    <row r="202" spans="1:65" s="2" customFormat="1" ht="48.75">
      <c r="A202" s="35"/>
      <c r="B202" s="36"/>
      <c r="C202" s="37"/>
      <c r="D202" s="183" t="s">
        <v>159</v>
      </c>
      <c r="E202" s="37"/>
      <c r="F202" s="220" t="s">
        <v>177</v>
      </c>
      <c r="G202" s="37"/>
      <c r="H202" s="37"/>
      <c r="I202" s="185"/>
      <c r="J202" s="37"/>
      <c r="K202" s="37"/>
      <c r="L202" s="40"/>
      <c r="M202" s="186"/>
      <c r="N202" s="187"/>
      <c r="O202" s="65"/>
      <c r="P202" s="65"/>
      <c r="Q202" s="65"/>
      <c r="R202" s="65"/>
      <c r="S202" s="65"/>
      <c r="T202" s="66"/>
      <c r="U202" s="35"/>
      <c r="V202" s="35"/>
      <c r="W202" s="35"/>
      <c r="X202" s="35"/>
      <c r="Y202" s="35"/>
      <c r="Z202" s="35"/>
      <c r="AA202" s="35"/>
      <c r="AB202" s="35"/>
      <c r="AC202" s="35"/>
      <c r="AD202" s="35"/>
      <c r="AE202" s="35"/>
      <c r="AT202" s="18" t="s">
        <v>159</v>
      </c>
      <c r="AU202" s="18" t="s">
        <v>82</v>
      </c>
    </row>
    <row r="203" spans="1:65" s="13" customFormat="1" ht="11.25">
      <c r="B203" s="188"/>
      <c r="C203" s="189"/>
      <c r="D203" s="183" t="s">
        <v>149</v>
      </c>
      <c r="E203" s="190" t="s">
        <v>19</v>
      </c>
      <c r="F203" s="191" t="s">
        <v>166</v>
      </c>
      <c r="G203" s="189"/>
      <c r="H203" s="190" t="s">
        <v>19</v>
      </c>
      <c r="I203" s="192"/>
      <c r="J203" s="189"/>
      <c r="K203" s="189"/>
      <c r="L203" s="193"/>
      <c r="M203" s="194"/>
      <c r="N203" s="195"/>
      <c r="O203" s="195"/>
      <c r="P203" s="195"/>
      <c r="Q203" s="195"/>
      <c r="R203" s="195"/>
      <c r="S203" s="195"/>
      <c r="T203" s="196"/>
      <c r="AT203" s="197" t="s">
        <v>149</v>
      </c>
      <c r="AU203" s="197" t="s">
        <v>82</v>
      </c>
      <c r="AV203" s="13" t="s">
        <v>80</v>
      </c>
      <c r="AW203" s="13" t="s">
        <v>33</v>
      </c>
      <c r="AX203" s="13" t="s">
        <v>72</v>
      </c>
      <c r="AY203" s="197" t="s">
        <v>132</v>
      </c>
    </row>
    <row r="204" spans="1:65" s="14" customFormat="1" ht="11.25">
      <c r="B204" s="198"/>
      <c r="C204" s="199"/>
      <c r="D204" s="183" t="s">
        <v>149</v>
      </c>
      <c r="E204" s="200" t="s">
        <v>19</v>
      </c>
      <c r="F204" s="201" t="s">
        <v>206</v>
      </c>
      <c r="G204" s="199"/>
      <c r="H204" s="202">
        <v>96.834999999999994</v>
      </c>
      <c r="I204" s="203"/>
      <c r="J204" s="199"/>
      <c r="K204" s="199"/>
      <c r="L204" s="204"/>
      <c r="M204" s="205"/>
      <c r="N204" s="206"/>
      <c r="O204" s="206"/>
      <c r="P204" s="206"/>
      <c r="Q204" s="206"/>
      <c r="R204" s="206"/>
      <c r="S204" s="206"/>
      <c r="T204" s="207"/>
      <c r="AT204" s="208" t="s">
        <v>149</v>
      </c>
      <c r="AU204" s="208" t="s">
        <v>82</v>
      </c>
      <c r="AV204" s="14" t="s">
        <v>82</v>
      </c>
      <c r="AW204" s="14" t="s">
        <v>33</v>
      </c>
      <c r="AX204" s="14" t="s">
        <v>72</v>
      </c>
      <c r="AY204" s="208" t="s">
        <v>132</v>
      </c>
    </row>
    <row r="205" spans="1:65" s="14" customFormat="1" ht="11.25">
      <c r="B205" s="198"/>
      <c r="C205" s="199"/>
      <c r="D205" s="183" t="s">
        <v>149</v>
      </c>
      <c r="E205" s="200" t="s">
        <v>19</v>
      </c>
      <c r="F205" s="201" t="s">
        <v>207</v>
      </c>
      <c r="G205" s="199"/>
      <c r="H205" s="202">
        <v>1.8839999999999999</v>
      </c>
      <c r="I205" s="203"/>
      <c r="J205" s="199"/>
      <c r="K205" s="199"/>
      <c r="L205" s="204"/>
      <c r="M205" s="205"/>
      <c r="N205" s="206"/>
      <c r="O205" s="206"/>
      <c r="P205" s="206"/>
      <c r="Q205" s="206"/>
      <c r="R205" s="206"/>
      <c r="S205" s="206"/>
      <c r="T205" s="207"/>
      <c r="AT205" s="208" t="s">
        <v>149</v>
      </c>
      <c r="AU205" s="208" t="s">
        <v>82</v>
      </c>
      <c r="AV205" s="14" t="s">
        <v>82</v>
      </c>
      <c r="AW205" s="14" t="s">
        <v>33</v>
      </c>
      <c r="AX205" s="14" t="s">
        <v>72</v>
      </c>
      <c r="AY205" s="208" t="s">
        <v>132</v>
      </c>
    </row>
    <row r="206" spans="1:65" s="14" customFormat="1" ht="11.25">
      <c r="B206" s="198"/>
      <c r="C206" s="199"/>
      <c r="D206" s="183" t="s">
        <v>149</v>
      </c>
      <c r="E206" s="200" t="s">
        <v>19</v>
      </c>
      <c r="F206" s="201" t="s">
        <v>208</v>
      </c>
      <c r="G206" s="199"/>
      <c r="H206" s="202">
        <v>3.96</v>
      </c>
      <c r="I206" s="203"/>
      <c r="J206" s="199"/>
      <c r="K206" s="199"/>
      <c r="L206" s="204"/>
      <c r="M206" s="205"/>
      <c r="N206" s="206"/>
      <c r="O206" s="206"/>
      <c r="P206" s="206"/>
      <c r="Q206" s="206"/>
      <c r="R206" s="206"/>
      <c r="S206" s="206"/>
      <c r="T206" s="207"/>
      <c r="AT206" s="208" t="s">
        <v>149</v>
      </c>
      <c r="AU206" s="208" t="s">
        <v>82</v>
      </c>
      <c r="AV206" s="14" t="s">
        <v>82</v>
      </c>
      <c r="AW206" s="14" t="s">
        <v>33</v>
      </c>
      <c r="AX206" s="14" t="s">
        <v>72</v>
      </c>
      <c r="AY206" s="208" t="s">
        <v>132</v>
      </c>
    </row>
    <row r="207" spans="1:65" s="14" customFormat="1" ht="11.25">
      <c r="B207" s="198"/>
      <c r="C207" s="199"/>
      <c r="D207" s="183" t="s">
        <v>149</v>
      </c>
      <c r="E207" s="200" t="s">
        <v>19</v>
      </c>
      <c r="F207" s="201" t="s">
        <v>209</v>
      </c>
      <c r="G207" s="199"/>
      <c r="H207" s="202">
        <v>3.4129999999999998</v>
      </c>
      <c r="I207" s="203"/>
      <c r="J207" s="199"/>
      <c r="K207" s="199"/>
      <c r="L207" s="204"/>
      <c r="M207" s="205"/>
      <c r="N207" s="206"/>
      <c r="O207" s="206"/>
      <c r="P207" s="206"/>
      <c r="Q207" s="206"/>
      <c r="R207" s="206"/>
      <c r="S207" s="206"/>
      <c r="T207" s="207"/>
      <c r="AT207" s="208" t="s">
        <v>149</v>
      </c>
      <c r="AU207" s="208" t="s">
        <v>82</v>
      </c>
      <c r="AV207" s="14" t="s">
        <v>82</v>
      </c>
      <c r="AW207" s="14" t="s">
        <v>33</v>
      </c>
      <c r="AX207" s="14" t="s">
        <v>72</v>
      </c>
      <c r="AY207" s="208" t="s">
        <v>132</v>
      </c>
    </row>
    <row r="208" spans="1:65" s="14" customFormat="1" ht="11.25">
      <c r="B208" s="198"/>
      <c r="C208" s="199"/>
      <c r="D208" s="183" t="s">
        <v>149</v>
      </c>
      <c r="E208" s="200" t="s">
        <v>19</v>
      </c>
      <c r="F208" s="201" t="s">
        <v>210</v>
      </c>
      <c r="G208" s="199"/>
      <c r="H208" s="202">
        <v>5.04</v>
      </c>
      <c r="I208" s="203"/>
      <c r="J208" s="199"/>
      <c r="K208" s="199"/>
      <c r="L208" s="204"/>
      <c r="M208" s="205"/>
      <c r="N208" s="206"/>
      <c r="O208" s="206"/>
      <c r="P208" s="206"/>
      <c r="Q208" s="206"/>
      <c r="R208" s="206"/>
      <c r="S208" s="206"/>
      <c r="T208" s="207"/>
      <c r="AT208" s="208" t="s">
        <v>149</v>
      </c>
      <c r="AU208" s="208" t="s">
        <v>82</v>
      </c>
      <c r="AV208" s="14" t="s">
        <v>82</v>
      </c>
      <c r="AW208" s="14" t="s">
        <v>33</v>
      </c>
      <c r="AX208" s="14" t="s">
        <v>72</v>
      </c>
      <c r="AY208" s="208" t="s">
        <v>132</v>
      </c>
    </row>
    <row r="209" spans="1:65" s="14" customFormat="1" ht="11.25">
      <c r="B209" s="198"/>
      <c r="C209" s="199"/>
      <c r="D209" s="183" t="s">
        <v>149</v>
      </c>
      <c r="E209" s="200" t="s">
        <v>19</v>
      </c>
      <c r="F209" s="201" t="s">
        <v>211</v>
      </c>
      <c r="G209" s="199"/>
      <c r="H209" s="202">
        <v>-2.25</v>
      </c>
      <c r="I209" s="203"/>
      <c r="J209" s="199"/>
      <c r="K209" s="199"/>
      <c r="L209" s="204"/>
      <c r="M209" s="205"/>
      <c r="N209" s="206"/>
      <c r="O209" s="206"/>
      <c r="P209" s="206"/>
      <c r="Q209" s="206"/>
      <c r="R209" s="206"/>
      <c r="S209" s="206"/>
      <c r="T209" s="207"/>
      <c r="AT209" s="208" t="s">
        <v>149</v>
      </c>
      <c r="AU209" s="208" t="s">
        <v>82</v>
      </c>
      <c r="AV209" s="14" t="s">
        <v>82</v>
      </c>
      <c r="AW209" s="14" t="s">
        <v>33</v>
      </c>
      <c r="AX209" s="14" t="s">
        <v>72</v>
      </c>
      <c r="AY209" s="208" t="s">
        <v>132</v>
      </c>
    </row>
    <row r="210" spans="1:65" s="14" customFormat="1" ht="11.25">
      <c r="B210" s="198"/>
      <c r="C210" s="199"/>
      <c r="D210" s="183" t="s">
        <v>149</v>
      </c>
      <c r="E210" s="200" t="s">
        <v>19</v>
      </c>
      <c r="F210" s="201" t="s">
        <v>214</v>
      </c>
      <c r="G210" s="199"/>
      <c r="H210" s="202">
        <v>-14.664</v>
      </c>
      <c r="I210" s="203"/>
      <c r="J210" s="199"/>
      <c r="K210" s="199"/>
      <c r="L210" s="204"/>
      <c r="M210" s="205"/>
      <c r="N210" s="206"/>
      <c r="O210" s="206"/>
      <c r="P210" s="206"/>
      <c r="Q210" s="206"/>
      <c r="R210" s="206"/>
      <c r="S210" s="206"/>
      <c r="T210" s="207"/>
      <c r="AT210" s="208" t="s">
        <v>149</v>
      </c>
      <c r="AU210" s="208" t="s">
        <v>82</v>
      </c>
      <c r="AV210" s="14" t="s">
        <v>82</v>
      </c>
      <c r="AW210" s="14" t="s">
        <v>33</v>
      </c>
      <c r="AX210" s="14" t="s">
        <v>72</v>
      </c>
      <c r="AY210" s="208" t="s">
        <v>132</v>
      </c>
    </row>
    <row r="211" spans="1:65" s="14" customFormat="1" ht="11.25">
      <c r="B211" s="198"/>
      <c r="C211" s="199"/>
      <c r="D211" s="183" t="s">
        <v>149</v>
      </c>
      <c r="E211" s="200" t="s">
        <v>19</v>
      </c>
      <c r="F211" s="201" t="s">
        <v>215</v>
      </c>
      <c r="G211" s="199"/>
      <c r="H211" s="202">
        <v>-1.7729999999999999</v>
      </c>
      <c r="I211" s="203"/>
      <c r="J211" s="199"/>
      <c r="K211" s="199"/>
      <c r="L211" s="204"/>
      <c r="M211" s="205"/>
      <c r="N211" s="206"/>
      <c r="O211" s="206"/>
      <c r="P211" s="206"/>
      <c r="Q211" s="206"/>
      <c r="R211" s="206"/>
      <c r="S211" s="206"/>
      <c r="T211" s="207"/>
      <c r="AT211" s="208" t="s">
        <v>149</v>
      </c>
      <c r="AU211" s="208" t="s">
        <v>82</v>
      </c>
      <c r="AV211" s="14" t="s">
        <v>82</v>
      </c>
      <c r="AW211" s="14" t="s">
        <v>33</v>
      </c>
      <c r="AX211" s="14" t="s">
        <v>72</v>
      </c>
      <c r="AY211" s="208" t="s">
        <v>132</v>
      </c>
    </row>
    <row r="212" spans="1:65" s="16" customFormat="1" ht="11.25">
      <c r="B212" s="231"/>
      <c r="C212" s="232"/>
      <c r="D212" s="183" t="s">
        <v>149</v>
      </c>
      <c r="E212" s="233" t="s">
        <v>19</v>
      </c>
      <c r="F212" s="234" t="s">
        <v>216</v>
      </c>
      <c r="G212" s="232"/>
      <c r="H212" s="235">
        <v>92.444999999999993</v>
      </c>
      <c r="I212" s="236"/>
      <c r="J212" s="232"/>
      <c r="K212" s="232"/>
      <c r="L212" s="237"/>
      <c r="M212" s="238"/>
      <c r="N212" s="239"/>
      <c r="O212" s="239"/>
      <c r="P212" s="239"/>
      <c r="Q212" s="239"/>
      <c r="R212" s="239"/>
      <c r="S212" s="239"/>
      <c r="T212" s="240"/>
      <c r="AT212" s="241" t="s">
        <v>149</v>
      </c>
      <c r="AU212" s="241" t="s">
        <v>82</v>
      </c>
      <c r="AV212" s="16" t="s">
        <v>133</v>
      </c>
      <c r="AW212" s="16" t="s">
        <v>33</v>
      </c>
      <c r="AX212" s="16" t="s">
        <v>72</v>
      </c>
      <c r="AY212" s="241" t="s">
        <v>132</v>
      </c>
    </row>
    <row r="213" spans="1:65" s="13" customFormat="1" ht="11.25">
      <c r="B213" s="188"/>
      <c r="C213" s="189"/>
      <c r="D213" s="183" t="s">
        <v>149</v>
      </c>
      <c r="E213" s="190" t="s">
        <v>19</v>
      </c>
      <c r="F213" s="191" t="s">
        <v>150</v>
      </c>
      <c r="G213" s="189"/>
      <c r="H213" s="190" t="s">
        <v>19</v>
      </c>
      <c r="I213" s="192"/>
      <c r="J213" s="189"/>
      <c r="K213" s="189"/>
      <c r="L213" s="193"/>
      <c r="M213" s="194"/>
      <c r="N213" s="195"/>
      <c r="O213" s="195"/>
      <c r="P213" s="195"/>
      <c r="Q213" s="195"/>
      <c r="R213" s="195"/>
      <c r="S213" s="195"/>
      <c r="T213" s="196"/>
      <c r="AT213" s="197" t="s">
        <v>149</v>
      </c>
      <c r="AU213" s="197" t="s">
        <v>82</v>
      </c>
      <c r="AV213" s="13" t="s">
        <v>80</v>
      </c>
      <c r="AW213" s="13" t="s">
        <v>33</v>
      </c>
      <c r="AX213" s="13" t="s">
        <v>72</v>
      </c>
      <c r="AY213" s="197" t="s">
        <v>132</v>
      </c>
    </row>
    <row r="214" spans="1:65" s="14" customFormat="1" ht="11.25">
      <c r="B214" s="198"/>
      <c r="C214" s="199"/>
      <c r="D214" s="183" t="s">
        <v>149</v>
      </c>
      <c r="E214" s="200" t="s">
        <v>19</v>
      </c>
      <c r="F214" s="201" t="s">
        <v>217</v>
      </c>
      <c r="G214" s="199"/>
      <c r="H214" s="202">
        <v>9.048</v>
      </c>
      <c r="I214" s="203"/>
      <c r="J214" s="199"/>
      <c r="K214" s="199"/>
      <c r="L214" s="204"/>
      <c r="M214" s="205"/>
      <c r="N214" s="206"/>
      <c r="O214" s="206"/>
      <c r="P214" s="206"/>
      <c r="Q214" s="206"/>
      <c r="R214" s="206"/>
      <c r="S214" s="206"/>
      <c r="T214" s="207"/>
      <c r="AT214" s="208" t="s">
        <v>149</v>
      </c>
      <c r="AU214" s="208" t="s">
        <v>82</v>
      </c>
      <c r="AV214" s="14" t="s">
        <v>82</v>
      </c>
      <c r="AW214" s="14" t="s">
        <v>33</v>
      </c>
      <c r="AX214" s="14" t="s">
        <v>72</v>
      </c>
      <c r="AY214" s="208" t="s">
        <v>132</v>
      </c>
    </row>
    <row r="215" spans="1:65" s="14" customFormat="1" ht="11.25">
      <c r="B215" s="198"/>
      <c r="C215" s="199"/>
      <c r="D215" s="183" t="s">
        <v>149</v>
      </c>
      <c r="E215" s="200" t="s">
        <v>19</v>
      </c>
      <c r="F215" s="201" t="s">
        <v>252</v>
      </c>
      <c r="G215" s="199"/>
      <c r="H215" s="202">
        <v>-0.42</v>
      </c>
      <c r="I215" s="203"/>
      <c r="J215" s="199"/>
      <c r="K215" s="199"/>
      <c r="L215" s="204"/>
      <c r="M215" s="205"/>
      <c r="N215" s="206"/>
      <c r="O215" s="206"/>
      <c r="P215" s="206"/>
      <c r="Q215" s="206"/>
      <c r="R215" s="206"/>
      <c r="S215" s="206"/>
      <c r="T215" s="207"/>
      <c r="AT215" s="208" t="s">
        <v>149</v>
      </c>
      <c r="AU215" s="208" t="s">
        <v>82</v>
      </c>
      <c r="AV215" s="14" t="s">
        <v>82</v>
      </c>
      <c r="AW215" s="14" t="s">
        <v>33</v>
      </c>
      <c r="AX215" s="14" t="s">
        <v>72</v>
      </c>
      <c r="AY215" s="208" t="s">
        <v>132</v>
      </c>
    </row>
    <row r="216" spans="1:65" s="14" customFormat="1" ht="11.25">
      <c r="B216" s="198"/>
      <c r="C216" s="199"/>
      <c r="D216" s="183" t="s">
        <v>149</v>
      </c>
      <c r="E216" s="200" t="s">
        <v>19</v>
      </c>
      <c r="F216" s="201" t="s">
        <v>253</v>
      </c>
      <c r="G216" s="199"/>
      <c r="H216" s="202">
        <v>-0.3</v>
      </c>
      <c r="I216" s="203"/>
      <c r="J216" s="199"/>
      <c r="K216" s="199"/>
      <c r="L216" s="204"/>
      <c r="M216" s="205"/>
      <c r="N216" s="206"/>
      <c r="O216" s="206"/>
      <c r="P216" s="206"/>
      <c r="Q216" s="206"/>
      <c r="R216" s="206"/>
      <c r="S216" s="206"/>
      <c r="T216" s="207"/>
      <c r="AT216" s="208" t="s">
        <v>149</v>
      </c>
      <c r="AU216" s="208" t="s">
        <v>82</v>
      </c>
      <c r="AV216" s="14" t="s">
        <v>82</v>
      </c>
      <c r="AW216" s="14" t="s">
        <v>33</v>
      </c>
      <c r="AX216" s="14" t="s">
        <v>72</v>
      </c>
      <c r="AY216" s="208" t="s">
        <v>132</v>
      </c>
    </row>
    <row r="217" spans="1:65" s="16" customFormat="1" ht="11.25">
      <c r="B217" s="231"/>
      <c r="C217" s="232"/>
      <c r="D217" s="183" t="s">
        <v>149</v>
      </c>
      <c r="E217" s="233" t="s">
        <v>19</v>
      </c>
      <c r="F217" s="234" t="s">
        <v>216</v>
      </c>
      <c r="G217" s="232"/>
      <c r="H217" s="235">
        <v>8.3279999999999994</v>
      </c>
      <c r="I217" s="236"/>
      <c r="J217" s="232"/>
      <c r="K217" s="232"/>
      <c r="L217" s="237"/>
      <c r="M217" s="238"/>
      <c r="N217" s="239"/>
      <c r="O217" s="239"/>
      <c r="P217" s="239"/>
      <c r="Q217" s="239"/>
      <c r="R217" s="239"/>
      <c r="S217" s="239"/>
      <c r="T217" s="240"/>
      <c r="AT217" s="241" t="s">
        <v>149</v>
      </c>
      <c r="AU217" s="241" t="s">
        <v>82</v>
      </c>
      <c r="AV217" s="16" t="s">
        <v>133</v>
      </c>
      <c r="AW217" s="16" t="s">
        <v>33</v>
      </c>
      <c r="AX217" s="16" t="s">
        <v>72</v>
      </c>
      <c r="AY217" s="241" t="s">
        <v>132</v>
      </c>
    </row>
    <row r="218" spans="1:65" s="15" customFormat="1" ht="11.25">
      <c r="B218" s="209"/>
      <c r="C218" s="210"/>
      <c r="D218" s="183" t="s">
        <v>149</v>
      </c>
      <c r="E218" s="211" t="s">
        <v>19</v>
      </c>
      <c r="F218" s="212" t="s">
        <v>152</v>
      </c>
      <c r="G218" s="210"/>
      <c r="H218" s="213">
        <v>100.773</v>
      </c>
      <c r="I218" s="214"/>
      <c r="J218" s="210"/>
      <c r="K218" s="210"/>
      <c r="L218" s="215"/>
      <c r="M218" s="216"/>
      <c r="N218" s="217"/>
      <c r="O218" s="217"/>
      <c r="P218" s="217"/>
      <c r="Q218" s="217"/>
      <c r="R218" s="217"/>
      <c r="S218" s="217"/>
      <c r="T218" s="218"/>
      <c r="AT218" s="219" t="s">
        <v>149</v>
      </c>
      <c r="AU218" s="219" t="s">
        <v>82</v>
      </c>
      <c r="AV218" s="15" t="s">
        <v>140</v>
      </c>
      <c r="AW218" s="15" t="s">
        <v>33</v>
      </c>
      <c r="AX218" s="15" t="s">
        <v>80</v>
      </c>
      <c r="AY218" s="219" t="s">
        <v>132</v>
      </c>
    </row>
    <row r="219" spans="1:65" s="2" customFormat="1" ht="24.2" customHeight="1">
      <c r="A219" s="35"/>
      <c r="B219" s="36"/>
      <c r="C219" s="170" t="s">
        <v>8</v>
      </c>
      <c r="D219" s="170" t="s">
        <v>135</v>
      </c>
      <c r="E219" s="171" t="s">
        <v>254</v>
      </c>
      <c r="F219" s="172" t="s">
        <v>255</v>
      </c>
      <c r="G219" s="173" t="s">
        <v>146</v>
      </c>
      <c r="H219" s="174">
        <v>15.42</v>
      </c>
      <c r="I219" s="175"/>
      <c r="J219" s="176">
        <f>ROUND(I219*H219,2)</f>
        <v>0</v>
      </c>
      <c r="K219" s="172" t="s">
        <v>139</v>
      </c>
      <c r="L219" s="40"/>
      <c r="M219" s="177" t="s">
        <v>19</v>
      </c>
      <c r="N219" s="178" t="s">
        <v>43</v>
      </c>
      <c r="O219" s="65"/>
      <c r="P219" s="179">
        <f>O219*H219</f>
        <v>0</v>
      </c>
      <c r="Q219" s="179">
        <v>2.1000000000000001E-2</v>
      </c>
      <c r="R219" s="179">
        <f>Q219*H219</f>
        <v>0.32382</v>
      </c>
      <c r="S219" s="179">
        <v>0</v>
      </c>
      <c r="T219" s="180">
        <f>S219*H219</f>
        <v>0</v>
      </c>
      <c r="U219" s="35"/>
      <c r="V219" s="35"/>
      <c r="W219" s="35"/>
      <c r="X219" s="35"/>
      <c r="Y219" s="35"/>
      <c r="Z219" s="35"/>
      <c r="AA219" s="35"/>
      <c r="AB219" s="35"/>
      <c r="AC219" s="35"/>
      <c r="AD219" s="35"/>
      <c r="AE219" s="35"/>
      <c r="AR219" s="181" t="s">
        <v>140</v>
      </c>
      <c r="AT219" s="181" t="s">
        <v>135</v>
      </c>
      <c r="AU219" s="181" t="s">
        <v>82</v>
      </c>
      <c r="AY219" s="18" t="s">
        <v>132</v>
      </c>
      <c r="BE219" s="182">
        <f>IF(N219="základní",J219,0)</f>
        <v>0</v>
      </c>
      <c r="BF219" s="182">
        <f>IF(N219="snížená",J219,0)</f>
        <v>0</v>
      </c>
      <c r="BG219" s="182">
        <f>IF(N219="zákl. přenesená",J219,0)</f>
        <v>0</v>
      </c>
      <c r="BH219" s="182">
        <f>IF(N219="sníž. přenesená",J219,0)</f>
        <v>0</v>
      </c>
      <c r="BI219" s="182">
        <f>IF(N219="nulová",J219,0)</f>
        <v>0</v>
      </c>
      <c r="BJ219" s="18" t="s">
        <v>80</v>
      </c>
      <c r="BK219" s="182">
        <f>ROUND(I219*H219,2)</f>
        <v>0</v>
      </c>
      <c r="BL219" s="18" t="s">
        <v>140</v>
      </c>
      <c r="BM219" s="181" t="s">
        <v>256</v>
      </c>
    </row>
    <row r="220" spans="1:65" s="2" customFormat="1" ht="19.5">
      <c r="A220" s="35"/>
      <c r="B220" s="36"/>
      <c r="C220" s="37"/>
      <c r="D220" s="183" t="s">
        <v>142</v>
      </c>
      <c r="E220" s="37"/>
      <c r="F220" s="184" t="s">
        <v>257</v>
      </c>
      <c r="G220" s="37"/>
      <c r="H220" s="37"/>
      <c r="I220" s="185"/>
      <c r="J220" s="37"/>
      <c r="K220" s="37"/>
      <c r="L220" s="40"/>
      <c r="M220" s="186"/>
      <c r="N220" s="187"/>
      <c r="O220" s="65"/>
      <c r="P220" s="65"/>
      <c r="Q220" s="65"/>
      <c r="R220" s="65"/>
      <c r="S220" s="65"/>
      <c r="T220" s="66"/>
      <c r="U220" s="35"/>
      <c r="V220" s="35"/>
      <c r="W220" s="35"/>
      <c r="X220" s="35"/>
      <c r="Y220" s="35"/>
      <c r="Z220" s="35"/>
      <c r="AA220" s="35"/>
      <c r="AB220" s="35"/>
      <c r="AC220" s="35"/>
      <c r="AD220" s="35"/>
      <c r="AE220" s="35"/>
      <c r="AT220" s="18" t="s">
        <v>142</v>
      </c>
      <c r="AU220" s="18" t="s">
        <v>82</v>
      </c>
    </row>
    <row r="221" spans="1:65" s="2" customFormat="1" ht="78">
      <c r="A221" s="35"/>
      <c r="B221" s="36"/>
      <c r="C221" s="37"/>
      <c r="D221" s="183" t="s">
        <v>159</v>
      </c>
      <c r="E221" s="37"/>
      <c r="F221" s="220" t="s">
        <v>258</v>
      </c>
      <c r="G221" s="37"/>
      <c r="H221" s="37"/>
      <c r="I221" s="185"/>
      <c r="J221" s="37"/>
      <c r="K221" s="37"/>
      <c r="L221" s="40"/>
      <c r="M221" s="186"/>
      <c r="N221" s="187"/>
      <c r="O221" s="65"/>
      <c r="P221" s="65"/>
      <c r="Q221" s="65"/>
      <c r="R221" s="65"/>
      <c r="S221" s="65"/>
      <c r="T221" s="66"/>
      <c r="U221" s="35"/>
      <c r="V221" s="35"/>
      <c r="W221" s="35"/>
      <c r="X221" s="35"/>
      <c r="Y221" s="35"/>
      <c r="Z221" s="35"/>
      <c r="AA221" s="35"/>
      <c r="AB221" s="35"/>
      <c r="AC221" s="35"/>
      <c r="AD221" s="35"/>
      <c r="AE221" s="35"/>
      <c r="AT221" s="18" t="s">
        <v>159</v>
      </c>
      <c r="AU221" s="18" t="s">
        <v>82</v>
      </c>
    </row>
    <row r="222" spans="1:65" s="13" customFormat="1" ht="11.25">
      <c r="B222" s="188"/>
      <c r="C222" s="189"/>
      <c r="D222" s="183" t="s">
        <v>149</v>
      </c>
      <c r="E222" s="190" t="s">
        <v>19</v>
      </c>
      <c r="F222" s="191" t="s">
        <v>166</v>
      </c>
      <c r="G222" s="189"/>
      <c r="H222" s="190" t="s">
        <v>19</v>
      </c>
      <c r="I222" s="192"/>
      <c r="J222" s="189"/>
      <c r="K222" s="189"/>
      <c r="L222" s="193"/>
      <c r="M222" s="194"/>
      <c r="N222" s="195"/>
      <c r="O222" s="195"/>
      <c r="P222" s="195"/>
      <c r="Q222" s="195"/>
      <c r="R222" s="195"/>
      <c r="S222" s="195"/>
      <c r="T222" s="196"/>
      <c r="AT222" s="197" t="s">
        <v>149</v>
      </c>
      <c r="AU222" s="197" t="s">
        <v>82</v>
      </c>
      <c r="AV222" s="13" t="s">
        <v>80</v>
      </c>
      <c r="AW222" s="13" t="s">
        <v>33</v>
      </c>
      <c r="AX222" s="13" t="s">
        <v>72</v>
      </c>
      <c r="AY222" s="197" t="s">
        <v>132</v>
      </c>
    </row>
    <row r="223" spans="1:65" s="14" customFormat="1" ht="11.25">
      <c r="B223" s="198"/>
      <c r="C223" s="199"/>
      <c r="D223" s="183" t="s">
        <v>149</v>
      </c>
      <c r="E223" s="200" t="s">
        <v>19</v>
      </c>
      <c r="F223" s="201" t="s">
        <v>259</v>
      </c>
      <c r="G223" s="199"/>
      <c r="H223" s="202">
        <v>2.1</v>
      </c>
      <c r="I223" s="203"/>
      <c r="J223" s="199"/>
      <c r="K223" s="199"/>
      <c r="L223" s="204"/>
      <c r="M223" s="205"/>
      <c r="N223" s="206"/>
      <c r="O223" s="206"/>
      <c r="P223" s="206"/>
      <c r="Q223" s="206"/>
      <c r="R223" s="206"/>
      <c r="S223" s="206"/>
      <c r="T223" s="207"/>
      <c r="AT223" s="208" t="s">
        <v>149</v>
      </c>
      <c r="AU223" s="208" t="s">
        <v>82</v>
      </c>
      <c r="AV223" s="14" t="s">
        <v>82</v>
      </c>
      <c r="AW223" s="14" t="s">
        <v>33</v>
      </c>
      <c r="AX223" s="14" t="s">
        <v>72</v>
      </c>
      <c r="AY223" s="208" t="s">
        <v>132</v>
      </c>
    </row>
    <row r="224" spans="1:65" s="13" customFormat="1" ht="11.25">
      <c r="B224" s="188"/>
      <c r="C224" s="189"/>
      <c r="D224" s="183" t="s">
        <v>149</v>
      </c>
      <c r="E224" s="190" t="s">
        <v>19</v>
      </c>
      <c r="F224" s="191" t="s">
        <v>150</v>
      </c>
      <c r="G224" s="189"/>
      <c r="H224" s="190" t="s">
        <v>19</v>
      </c>
      <c r="I224" s="192"/>
      <c r="J224" s="189"/>
      <c r="K224" s="189"/>
      <c r="L224" s="193"/>
      <c r="M224" s="194"/>
      <c r="N224" s="195"/>
      <c r="O224" s="195"/>
      <c r="P224" s="195"/>
      <c r="Q224" s="195"/>
      <c r="R224" s="195"/>
      <c r="S224" s="195"/>
      <c r="T224" s="196"/>
      <c r="AT224" s="197" t="s">
        <v>149</v>
      </c>
      <c r="AU224" s="197" t="s">
        <v>82</v>
      </c>
      <c r="AV224" s="13" t="s">
        <v>80</v>
      </c>
      <c r="AW224" s="13" t="s">
        <v>33</v>
      </c>
      <c r="AX224" s="13" t="s">
        <v>72</v>
      </c>
      <c r="AY224" s="197" t="s">
        <v>132</v>
      </c>
    </row>
    <row r="225" spans="1:65" s="14" customFormat="1" ht="11.25">
      <c r="B225" s="198"/>
      <c r="C225" s="199"/>
      <c r="D225" s="183" t="s">
        <v>149</v>
      </c>
      <c r="E225" s="200" t="s">
        <v>19</v>
      </c>
      <c r="F225" s="201" t="s">
        <v>260</v>
      </c>
      <c r="G225" s="199"/>
      <c r="H225" s="202">
        <v>13.32</v>
      </c>
      <c r="I225" s="203"/>
      <c r="J225" s="199"/>
      <c r="K225" s="199"/>
      <c r="L225" s="204"/>
      <c r="M225" s="205"/>
      <c r="N225" s="206"/>
      <c r="O225" s="206"/>
      <c r="P225" s="206"/>
      <c r="Q225" s="206"/>
      <c r="R225" s="206"/>
      <c r="S225" s="206"/>
      <c r="T225" s="207"/>
      <c r="AT225" s="208" t="s">
        <v>149</v>
      </c>
      <c r="AU225" s="208" t="s">
        <v>82</v>
      </c>
      <c r="AV225" s="14" t="s">
        <v>82</v>
      </c>
      <c r="AW225" s="14" t="s">
        <v>33</v>
      </c>
      <c r="AX225" s="14" t="s">
        <v>72</v>
      </c>
      <c r="AY225" s="208" t="s">
        <v>132</v>
      </c>
    </row>
    <row r="226" spans="1:65" s="15" customFormat="1" ht="11.25">
      <c r="B226" s="209"/>
      <c r="C226" s="210"/>
      <c r="D226" s="183" t="s">
        <v>149</v>
      </c>
      <c r="E226" s="211" t="s">
        <v>19</v>
      </c>
      <c r="F226" s="212" t="s">
        <v>152</v>
      </c>
      <c r="G226" s="210"/>
      <c r="H226" s="213">
        <v>15.42</v>
      </c>
      <c r="I226" s="214"/>
      <c r="J226" s="210"/>
      <c r="K226" s="210"/>
      <c r="L226" s="215"/>
      <c r="M226" s="216"/>
      <c r="N226" s="217"/>
      <c r="O226" s="217"/>
      <c r="P226" s="217"/>
      <c r="Q226" s="217"/>
      <c r="R226" s="217"/>
      <c r="S226" s="217"/>
      <c r="T226" s="218"/>
      <c r="AT226" s="219" t="s">
        <v>149</v>
      </c>
      <c r="AU226" s="219" t="s">
        <v>82</v>
      </c>
      <c r="AV226" s="15" t="s">
        <v>140</v>
      </c>
      <c r="AW226" s="15" t="s">
        <v>33</v>
      </c>
      <c r="AX226" s="15" t="s">
        <v>80</v>
      </c>
      <c r="AY226" s="219" t="s">
        <v>132</v>
      </c>
    </row>
    <row r="227" spans="1:65" s="2" customFormat="1" ht="14.45" customHeight="1">
      <c r="A227" s="35"/>
      <c r="B227" s="36"/>
      <c r="C227" s="170" t="s">
        <v>261</v>
      </c>
      <c r="D227" s="170" t="s">
        <v>135</v>
      </c>
      <c r="E227" s="171" t="s">
        <v>262</v>
      </c>
      <c r="F227" s="172" t="s">
        <v>263</v>
      </c>
      <c r="G227" s="173" t="s">
        <v>146</v>
      </c>
      <c r="H227" s="174">
        <v>150</v>
      </c>
      <c r="I227" s="175"/>
      <c r="J227" s="176">
        <f>ROUND(I227*H227,2)</f>
        <v>0</v>
      </c>
      <c r="K227" s="172" t="s">
        <v>139</v>
      </c>
      <c r="L227" s="40"/>
      <c r="M227" s="177" t="s">
        <v>19</v>
      </c>
      <c r="N227" s="178" t="s">
        <v>43</v>
      </c>
      <c r="O227" s="65"/>
      <c r="P227" s="179">
        <f>O227*H227</f>
        <v>0</v>
      </c>
      <c r="Q227" s="179">
        <v>0</v>
      </c>
      <c r="R227" s="179">
        <f>Q227*H227</f>
        <v>0</v>
      </c>
      <c r="S227" s="179">
        <v>0</v>
      </c>
      <c r="T227" s="180">
        <f>S227*H227</f>
        <v>0</v>
      </c>
      <c r="U227" s="35"/>
      <c r="V227" s="35"/>
      <c r="W227" s="35"/>
      <c r="X227" s="35"/>
      <c r="Y227" s="35"/>
      <c r="Z227" s="35"/>
      <c r="AA227" s="35"/>
      <c r="AB227" s="35"/>
      <c r="AC227" s="35"/>
      <c r="AD227" s="35"/>
      <c r="AE227" s="35"/>
      <c r="AR227" s="181" t="s">
        <v>140</v>
      </c>
      <c r="AT227" s="181" t="s">
        <v>135</v>
      </c>
      <c r="AU227" s="181" t="s">
        <v>82</v>
      </c>
      <c r="AY227" s="18" t="s">
        <v>132</v>
      </c>
      <c r="BE227" s="182">
        <f>IF(N227="základní",J227,0)</f>
        <v>0</v>
      </c>
      <c r="BF227" s="182">
        <f>IF(N227="snížená",J227,0)</f>
        <v>0</v>
      </c>
      <c r="BG227" s="182">
        <f>IF(N227="zákl. přenesená",J227,0)</f>
        <v>0</v>
      </c>
      <c r="BH227" s="182">
        <f>IF(N227="sníž. přenesená",J227,0)</f>
        <v>0</v>
      </c>
      <c r="BI227" s="182">
        <f>IF(N227="nulová",J227,0)</f>
        <v>0</v>
      </c>
      <c r="BJ227" s="18" t="s">
        <v>80</v>
      </c>
      <c r="BK227" s="182">
        <f>ROUND(I227*H227,2)</f>
        <v>0</v>
      </c>
      <c r="BL227" s="18" t="s">
        <v>140</v>
      </c>
      <c r="BM227" s="181" t="s">
        <v>264</v>
      </c>
    </row>
    <row r="228" spans="1:65" s="2" customFormat="1" ht="19.5">
      <c r="A228" s="35"/>
      <c r="B228" s="36"/>
      <c r="C228" s="37"/>
      <c r="D228" s="183" t="s">
        <v>142</v>
      </c>
      <c r="E228" s="37"/>
      <c r="F228" s="184" t="s">
        <v>265</v>
      </c>
      <c r="G228" s="37"/>
      <c r="H228" s="37"/>
      <c r="I228" s="185"/>
      <c r="J228" s="37"/>
      <c r="K228" s="37"/>
      <c r="L228" s="40"/>
      <c r="M228" s="186"/>
      <c r="N228" s="187"/>
      <c r="O228" s="65"/>
      <c r="P228" s="65"/>
      <c r="Q228" s="65"/>
      <c r="R228" s="65"/>
      <c r="S228" s="65"/>
      <c r="T228" s="66"/>
      <c r="U228" s="35"/>
      <c r="V228" s="35"/>
      <c r="W228" s="35"/>
      <c r="X228" s="35"/>
      <c r="Y228" s="35"/>
      <c r="Z228" s="35"/>
      <c r="AA228" s="35"/>
      <c r="AB228" s="35"/>
      <c r="AC228" s="35"/>
      <c r="AD228" s="35"/>
      <c r="AE228" s="35"/>
      <c r="AT228" s="18" t="s">
        <v>142</v>
      </c>
      <c r="AU228" s="18" t="s">
        <v>82</v>
      </c>
    </row>
    <row r="229" spans="1:65" s="2" customFormat="1" ht="58.5">
      <c r="A229" s="35"/>
      <c r="B229" s="36"/>
      <c r="C229" s="37"/>
      <c r="D229" s="183" t="s">
        <v>159</v>
      </c>
      <c r="E229" s="37"/>
      <c r="F229" s="220" t="s">
        <v>266</v>
      </c>
      <c r="G229" s="37"/>
      <c r="H229" s="37"/>
      <c r="I229" s="185"/>
      <c r="J229" s="37"/>
      <c r="K229" s="37"/>
      <c r="L229" s="40"/>
      <c r="M229" s="186"/>
      <c r="N229" s="187"/>
      <c r="O229" s="65"/>
      <c r="P229" s="65"/>
      <c r="Q229" s="65"/>
      <c r="R229" s="65"/>
      <c r="S229" s="65"/>
      <c r="T229" s="66"/>
      <c r="U229" s="35"/>
      <c r="V229" s="35"/>
      <c r="W229" s="35"/>
      <c r="X229" s="35"/>
      <c r="Y229" s="35"/>
      <c r="Z229" s="35"/>
      <c r="AA229" s="35"/>
      <c r="AB229" s="35"/>
      <c r="AC229" s="35"/>
      <c r="AD229" s="35"/>
      <c r="AE229" s="35"/>
      <c r="AT229" s="18" t="s">
        <v>159</v>
      </c>
      <c r="AU229" s="18" t="s">
        <v>82</v>
      </c>
    </row>
    <row r="230" spans="1:65" s="13" customFormat="1" ht="11.25">
      <c r="B230" s="188"/>
      <c r="C230" s="189"/>
      <c r="D230" s="183" t="s">
        <v>149</v>
      </c>
      <c r="E230" s="190" t="s">
        <v>19</v>
      </c>
      <c r="F230" s="191" t="s">
        <v>267</v>
      </c>
      <c r="G230" s="189"/>
      <c r="H230" s="190" t="s">
        <v>19</v>
      </c>
      <c r="I230" s="192"/>
      <c r="J230" s="189"/>
      <c r="K230" s="189"/>
      <c r="L230" s="193"/>
      <c r="M230" s="194"/>
      <c r="N230" s="195"/>
      <c r="O230" s="195"/>
      <c r="P230" s="195"/>
      <c r="Q230" s="195"/>
      <c r="R230" s="195"/>
      <c r="S230" s="195"/>
      <c r="T230" s="196"/>
      <c r="AT230" s="197" t="s">
        <v>149</v>
      </c>
      <c r="AU230" s="197" t="s">
        <v>82</v>
      </c>
      <c r="AV230" s="13" t="s">
        <v>80</v>
      </c>
      <c r="AW230" s="13" t="s">
        <v>33</v>
      </c>
      <c r="AX230" s="13" t="s">
        <v>72</v>
      </c>
      <c r="AY230" s="197" t="s">
        <v>132</v>
      </c>
    </row>
    <row r="231" spans="1:65" s="14" customFormat="1" ht="11.25">
      <c r="B231" s="198"/>
      <c r="C231" s="199"/>
      <c r="D231" s="183" t="s">
        <v>149</v>
      </c>
      <c r="E231" s="200" t="s">
        <v>19</v>
      </c>
      <c r="F231" s="201" t="s">
        <v>268</v>
      </c>
      <c r="G231" s="199"/>
      <c r="H231" s="202">
        <v>150</v>
      </c>
      <c r="I231" s="203"/>
      <c r="J231" s="199"/>
      <c r="K231" s="199"/>
      <c r="L231" s="204"/>
      <c r="M231" s="205"/>
      <c r="N231" s="206"/>
      <c r="O231" s="206"/>
      <c r="P231" s="206"/>
      <c r="Q231" s="206"/>
      <c r="R231" s="206"/>
      <c r="S231" s="206"/>
      <c r="T231" s="207"/>
      <c r="AT231" s="208" t="s">
        <v>149</v>
      </c>
      <c r="AU231" s="208" t="s">
        <v>82</v>
      </c>
      <c r="AV231" s="14" t="s">
        <v>82</v>
      </c>
      <c r="AW231" s="14" t="s">
        <v>33</v>
      </c>
      <c r="AX231" s="14" t="s">
        <v>72</v>
      </c>
      <c r="AY231" s="208" t="s">
        <v>132</v>
      </c>
    </row>
    <row r="232" spans="1:65" s="15" customFormat="1" ht="11.25">
      <c r="B232" s="209"/>
      <c r="C232" s="210"/>
      <c r="D232" s="183" t="s">
        <v>149</v>
      </c>
      <c r="E232" s="211" t="s">
        <v>19</v>
      </c>
      <c r="F232" s="212" t="s">
        <v>152</v>
      </c>
      <c r="G232" s="210"/>
      <c r="H232" s="213">
        <v>150</v>
      </c>
      <c r="I232" s="214"/>
      <c r="J232" s="210"/>
      <c r="K232" s="210"/>
      <c r="L232" s="215"/>
      <c r="M232" s="216"/>
      <c r="N232" s="217"/>
      <c r="O232" s="217"/>
      <c r="P232" s="217"/>
      <c r="Q232" s="217"/>
      <c r="R232" s="217"/>
      <c r="S232" s="217"/>
      <c r="T232" s="218"/>
      <c r="AT232" s="219" t="s">
        <v>149</v>
      </c>
      <c r="AU232" s="219" t="s">
        <v>82</v>
      </c>
      <c r="AV232" s="15" t="s">
        <v>140</v>
      </c>
      <c r="AW232" s="15" t="s">
        <v>33</v>
      </c>
      <c r="AX232" s="15" t="s">
        <v>80</v>
      </c>
      <c r="AY232" s="219" t="s">
        <v>132</v>
      </c>
    </row>
    <row r="233" spans="1:65" s="2" customFormat="1" ht="24.2" customHeight="1">
      <c r="A233" s="35"/>
      <c r="B233" s="36"/>
      <c r="C233" s="170" t="s">
        <v>269</v>
      </c>
      <c r="D233" s="170" t="s">
        <v>135</v>
      </c>
      <c r="E233" s="171" t="s">
        <v>270</v>
      </c>
      <c r="F233" s="172" t="s">
        <v>271</v>
      </c>
      <c r="G233" s="173" t="s">
        <v>146</v>
      </c>
      <c r="H233" s="174">
        <v>3.2</v>
      </c>
      <c r="I233" s="175"/>
      <c r="J233" s="176">
        <f>ROUND(I233*H233,2)</f>
        <v>0</v>
      </c>
      <c r="K233" s="172" t="s">
        <v>139</v>
      </c>
      <c r="L233" s="40"/>
      <c r="M233" s="177" t="s">
        <v>19</v>
      </c>
      <c r="N233" s="178" t="s">
        <v>43</v>
      </c>
      <c r="O233" s="65"/>
      <c r="P233" s="179">
        <f>O233*H233</f>
        <v>0</v>
      </c>
      <c r="Q233" s="179">
        <v>0</v>
      </c>
      <c r="R233" s="179">
        <f>Q233*H233</f>
        <v>0</v>
      </c>
      <c r="S233" s="179">
        <v>0</v>
      </c>
      <c r="T233" s="180">
        <f>S233*H233</f>
        <v>0</v>
      </c>
      <c r="U233" s="35"/>
      <c r="V233" s="35"/>
      <c r="W233" s="35"/>
      <c r="X233" s="35"/>
      <c r="Y233" s="35"/>
      <c r="Z233" s="35"/>
      <c r="AA233" s="35"/>
      <c r="AB233" s="35"/>
      <c r="AC233" s="35"/>
      <c r="AD233" s="35"/>
      <c r="AE233" s="35"/>
      <c r="AR233" s="181" t="s">
        <v>140</v>
      </c>
      <c r="AT233" s="181" t="s">
        <v>135</v>
      </c>
      <c r="AU233" s="181" t="s">
        <v>82</v>
      </c>
      <c r="AY233" s="18" t="s">
        <v>132</v>
      </c>
      <c r="BE233" s="182">
        <f>IF(N233="základní",J233,0)</f>
        <v>0</v>
      </c>
      <c r="BF233" s="182">
        <f>IF(N233="snížená",J233,0)</f>
        <v>0</v>
      </c>
      <c r="BG233" s="182">
        <f>IF(N233="zákl. přenesená",J233,0)</f>
        <v>0</v>
      </c>
      <c r="BH233" s="182">
        <f>IF(N233="sníž. přenesená",J233,0)</f>
        <v>0</v>
      </c>
      <c r="BI233" s="182">
        <f>IF(N233="nulová",J233,0)</f>
        <v>0</v>
      </c>
      <c r="BJ233" s="18" t="s">
        <v>80</v>
      </c>
      <c r="BK233" s="182">
        <f>ROUND(I233*H233,2)</f>
        <v>0</v>
      </c>
      <c r="BL233" s="18" t="s">
        <v>140</v>
      </c>
      <c r="BM233" s="181" t="s">
        <v>272</v>
      </c>
    </row>
    <row r="234" spans="1:65" s="2" customFormat="1" ht="19.5">
      <c r="A234" s="35"/>
      <c r="B234" s="36"/>
      <c r="C234" s="37"/>
      <c r="D234" s="183" t="s">
        <v>142</v>
      </c>
      <c r="E234" s="37"/>
      <c r="F234" s="184" t="s">
        <v>273</v>
      </c>
      <c r="G234" s="37"/>
      <c r="H234" s="37"/>
      <c r="I234" s="185"/>
      <c r="J234" s="37"/>
      <c r="K234" s="37"/>
      <c r="L234" s="40"/>
      <c r="M234" s="186"/>
      <c r="N234" s="187"/>
      <c r="O234" s="65"/>
      <c r="P234" s="65"/>
      <c r="Q234" s="65"/>
      <c r="R234" s="65"/>
      <c r="S234" s="65"/>
      <c r="T234" s="66"/>
      <c r="U234" s="35"/>
      <c r="V234" s="35"/>
      <c r="W234" s="35"/>
      <c r="X234" s="35"/>
      <c r="Y234" s="35"/>
      <c r="Z234" s="35"/>
      <c r="AA234" s="35"/>
      <c r="AB234" s="35"/>
      <c r="AC234" s="35"/>
      <c r="AD234" s="35"/>
      <c r="AE234" s="35"/>
      <c r="AT234" s="18" t="s">
        <v>142</v>
      </c>
      <c r="AU234" s="18" t="s">
        <v>82</v>
      </c>
    </row>
    <row r="235" spans="1:65" s="2" customFormat="1" ht="58.5">
      <c r="A235" s="35"/>
      <c r="B235" s="36"/>
      <c r="C235" s="37"/>
      <c r="D235" s="183" t="s">
        <v>159</v>
      </c>
      <c r="E235" s="37"/>
      <c r="F235" s="220" t="s">
        <v>266</v>
      </c>
      <c r="G235" s="37"/>
      <c r="H235" s="37"/>
      <c r="I235" s="185"/>
      <c r="J235" s="37"/>
      <c r="K235" s="37"/>
      <c r="L235" s="40"/>
      <c r="M235" s="186"/>
      <c r="N235" s="187"/>
      <c r="O235" s="65"/>
      <c r="P235" s="65"/>
      <c r="Q235" s="65"/>
      <c r="R235" s="65"/>
      <c r="S235" s="65"/>
      <c r="T235" s="66"/>
      <c r="U235" s="35"/>
      <c r="V235" s="35"/>
      <c r="W235" s="35"/>
      <c r="X235" s="35"/>
      <c r="Y235" s="35"/>
      <c r="Z235" s="35"/>
      <c r="AA235" s="35"/>
      <c r="AB235" s="35"/>
      <c r="AC235" s="35"/>
      <c r="AD235" s="35"/>
      <c r="AE235" s="35"/>
      <c r="AT235" s="18" t="s">
        <v>159</v>
      </c>
      <c r="AU235" s="18" t="s">
        <v>82</v>
      </c>
    </row>
    <row r="236" spans="1:65" s="14" customFormat="1" ht="11.25">
      <c r="B236" s="198"/>
      <c r="C236" s="199"/>
      <c r="D236" s="183" t="s">
        <v>149</v>
      </c>
      <c r="E236" s="200" t="s">
        <v>19</v>
      </c>
      <c r="F236" s="201" t="s">
        <v>274</v>
      </c>
      <c r="G236" s="199"/>
      <c r="H236" s="202">
        <v>3.2</v>
      </c>
      <c r="I236" s="203"/>
      <c r="J236" s="199"/>
      <c r="K236" s="199"/>
      <c r="L236" s="204"/>
      <c r="M236" s="205"/>
      <c r="N236" s="206"/>
      <c r="O236" s="206"/>
      <c r="P236" s="206"/>
      <c r="Q236" s="206"/>
      <c r="R236" s="206"/>
      <c r="S236" s="206"/>
      <c r="T236" s="207"/>
      <c r="AT236" s="208" t="s">
        <v>149</v>
      </c>
      <c r="AU236" s="208" t="s">
        <v>82</v>
      </c>
      <c r="AV236" s="14" t="s">
        <v>82</v>
      </c>
      <c r="AW236" s="14" t="s">
        <v>33</v>
      </c>
      <c r="AX236" s="14" t="s">
        <v>72</v>
      </c>
      <c r="AY236" s="208" t="s">
        <v>132</v>
      </c>
    </row>
    <row r="237" spans="1:65" s="15" customFormat="1" ht="11.25">
      <c r="B237" s="209"/>
      <c r="C237" s="210"/>
      <c r="D237" s="183" t="s">
        <v>149</v>
      </c>
      <c r="E237" s="211" t="s">
        <v>19</v>
      </c>
      <c r="F237" s="212" t="s">
        <v>152</v>
      </c>
      <c r="G237" s="210"/>
      <c r="H237" s="213">
        <v>3.2</v>
      </c>
      <c r="I237" s="214"/>
      <c r="J237" s="210"/>
      <c r="K237" s="210"/>
      <c r="L237" s="215"/>
      <c r="M237" s="216"/>
      <c r="N237" s="217"/>
      <c r="O237" s="217"/>
      <c r="P237" s="217"/>
      <c r="Q237" s="217"/>
      <c r="R237" s="217"/>
      <c r="S237" s="217"/>
      <c r="T237" s="218"/>
      <c r="AT237" s="219" t="s">
        <v>149</v>
      </c>
      <c r="AU237" s="219" t="s">
        <v>82</v>
      </c>
      <c r="AV237" s="15" t="s">
        <v>140</v>
      </c>
      <c r="AW237" s="15" t="s">
        <v>33</v>
      </c>
      <c r="AX237" s="15" t="s">
        <v>80</v>
      </c>
      <c r="AY237" s="219" t="s">
        <v>132</v>
      </c>
    </row>
    <row r="238" spans="1:65" s="2" customFormat="1" ht="24.2" customHeight="1">
      <c r="A238" s="35"/>
      <c r="B238" s="36"/>
      <c r="C238" s="170" t="s">
        <v>275</v>
      </c>
      <c r="D238" s="170" t="s">
        <v>135</v>
      </c>
      <c r="E238" s="171" t="s">
        <v>276</v>
      </c>
      <c r="F238" s="172" t="s">
        <v>277</v>
      </c>
      <c r="G238" s="173" t="s">
        <v>190</v>
      </c>
      <c r="H238" s="174">
        <v>3.8</v>
      </c>
      <c r="I238" s="175"/>
      <c r="J238" s="176">
        <f>ROUND(I238*H238,2)</f>
        <v>0</v>
      </c>
      <c r="K238" s="172" t="s">
        <v>139</v>
      </c>
      <c r="L238" s="40"/>
      <c r="M238" s="177" t="s">
        <v>19</v>
      </c>
      <c r="N238" s="178" t="s">
        <v>43</v>
      </c>
      <c r="O238" s="65"/>
      <c r="P238" s="179">
        <f>O238*H238</f>
        <v>0</v>
      </c>
      <c r="Q238" s="179">
        <v>1.5E-3</v>
      </c>
      <c r="R238" s="179">
        <f>Q238*H238</f>
        <v>5.7000000000000002E-3</v>
      </c>
      <c r="S238" s="179">
        <v>0</v>
      </c>
      <c r="T238" s="180">
        <f>S238*H238</f>
        <v>0</v>
      </c>
      <c r="U238" s="35"/>
      <c r="V238" s="35"/>
      <c r="W238" s="35"/>
      <c r="X238" s="35"/>
      <c r="Y238" s="35"/>
      <c r="Z238" s="35"/>
      <c r="AA238" s="35"/>
      <c r="AB238" s="35"/>
      <c r="AC238" s="35"/>
      <c r="AD238" s="35"/>
      <c r="AE238" s="35"/>
      <c r="AR238" s="181" t="s">
        <v>140</v>
      </c>
      <c r="AT238" s="181" t="s">
        <v>135</v>
      </c>
      <c r="AU238" s="181" t="s">
        <v>82</v>
      </c>
      <c r="AY238" s="18" t="s">
        <v>132</v>
      </c>
      <c r="BE238" s="182">
        <f>IF(N238="základní",J238,0)</f>
        <v>0</v>
      </c>
      <c r="BF238" s="182">
        <f>IF(N238="snížená",J238,0)</f>
        <v>0</v>
      </c>
      <c r="BG238" s="182">
        <f>IF(N238="zákl. přenesená",J238,0)</f>
        <v>0</v>
      </c>
      <c r="BH238" s="182">
        <f>IF(N238="sníž. přenesená",J238,0)</f>
        <v>0</v>
      </c>
      <c r="BI238" s="182">
        <f>IF(N238="nulová",J238,0)</f>
        <v>0</v>
      </c>
      <c r="BJ238" s="18" t="s">
        <v>80</v>
      </c>
      <c r="BK238" s="182">
        <f>ROUND(I238*H238,2)</f>
        <v>0</v>
      </c>
      <c r="BL238" s="18" t="s">
        <v>140</v>
      </c>
      <c r="BM238" s="181" t="s">
        <v>278</v>
      </c>
    </row>
    <row r="239" spans="1:65" s="2" customFormat="1" ht="19.5">
      <c r="A239" s="35"/>
      <c r="B239" s="36"/>
      <c r="C239" s="37"/>
      <c r="D239" s="183" t="s">
        <v>142</v>
      </c>
      <c r="E239" s="37"/>
      <c r="F239" s="184" t="s">
        <v>279</v>
      </c>
      <c r="G239" s="37"/>
      <c r="H239" s="37"/>
      <c r="I239" s="185"/>
      <c r="J239" s="37"/>
      <c r="K239" s="37"/>
      <c r="L239" s="40"/>
      <c r="M239" s="186"/>
      <c r="N239" s="187"/>
      <c r="O239" s="65"/>
      <c r="P239" s="65"/>
      <c r="Q239" s="65"/>
      <c r="R239" s="65"/>
      <c r="S239" s="65"/>
      <c r="T239" s="66"/>
      <c r="U239" s="35"/>
      <c r="V239" s="35"/>
      <c r="W239" s="35"/>
      <c r="X239" s="35"/>
      <c r="Y239" s="35"/>
      <c r="Z239" s="35"/>
      <c r="AA239" s="35"/>
      <c r="AB239" s="35"/>
      <c r="AC239" s="35"/>
      <c r="AD239" s="35"/>
      <c r="AE239" s="35"/>
      <c r="AT239" s="18" t="s">
        <v>142</v>
      </c>
      <c r="AU239" s="18" t="s">
        <v>82</v>
      </c>
    </row>
    <row r="240" spans="1:65" s="2" customFormat="1" ht="48.75">
      <c r="A240" s="35"/>
      <c r="B240" s="36"/>
      <c r="C240" s="37"/>
      <c r="D240" s="183" t="s">
        <v>159</v>
      </c>
      <c r="E240" s="37"/>
      <c r="F240" s="220" t="s">
        <v>280</v>
      </c>
      <c r="G240" s="37"/>
      <c r="H240" s="37"/>
      <c r="I240" s="185"/>
      <c r="J240" s="37"/>
      <c r="K240" s="37"/>
      <c r="L240" s="40"/>
      <c r="M240" s="186"/>
      <c r="N240" s="187"/>
      <c r="O240" s="65"/>
      <c r="P240" s="65"/>
      <c r="Q240" s="65"/>
      <c r="R240" s="65"/>
      <c r="S240" s="65"/>
      <c r="T240" s="66"/>
      <c r="U240" s="35"/>
      <c r="V240" s="35"/>
      <c r="W240" s="35"/>
      <c r="X240" s="35"/>
      <c r="Y240" s="35"/>
      <c r="Z240" s="35"/>
      <c r="AA240" s="35"/>
      <c r="AB240" s="35"/>
      <c r="AC240" s="35"/>
      <c r="AD240" s="35"/>
      <c r="AE240" s="35"/>
      <c r="AT240" s="18" t="s">
        <v>159</v>
      </c>
      <c r="AU240" s="18" t="s">
        <v>82</v>
      </c>
    </row>
    <row r="241" spans="1:65" s="14" customFormat="1" ht="11.25">
      <c r="B241" s="198"/>
      <c r="C241" s="199"/>
      <c r="D241" s="183" t="s">
        <v>149</v>
      </c>
      <c r="E241" s="200" t="s">
        <v>19</v>
      </c>
      <c r="F241" s="201" t="s">
        <v>281</v>
      </c>
      <c r="G241" s="199"/>
      <c r="H241" s="202">
        <v>3.8</v>
      </c>
      <c r="I241" s="203"/>
      <c r="J241" s="199"/>
      <c r="K241" s="199"/>
      <c r="L241" s="204"/>
      <c r="M241" s="205"/>
      <c r="N241" s="206"/>
      <c r="O241" s="206"/>
      <c r="P241" s="206"/>
      <c r="Q241" s="206"/>
      <c r="R241" s="206"/>
      <c r="S241" s="206"/>
      <c r="T241" s="207"/>
      <c r="AT241" s="208" t="s">
        <v>149</v>
      </c>
      <c r="AU241" s="208" t="s">
        <v>82</v>
      </c>
      <c r="AV241" s="14" t="s">
        <v>82</v>
      </c>
      <c r="AW241" s="14" t="s">
        <v>33</v>
      </c>
      <c r="AX241" s="14" t="s">
        <v>72</v>
      </c>
      <c r="AY241" s="208" t="s">
        <v>132</v>
      </c>
    </row>
    <row r="242" spans="1:65" s="15" customFormat="1" ht="11.25">
      <c r="B242" s="209"/>
      <c r="C242" s="210"/>
      <c r="D242" s="183" t="s">
        <v>149</v>
      </c>
      <c r="E242" s="211" t="s">
        <v>19</v>
      </c>
      <c r="F242" s="212" t="s">
        <v>152</v>
      </c>
      <c r="G242" s="210"/>
      <c r="H242" s="213">
        <v>3.8</v>
      </c>
      <c r="I242" s="214"/>
      <c r="J242" s="210"/>
      <c r="K242" s="210"/>
      <c r="L242" s="215"/>
      <c r="M242" s="216"/>
      <c r="N242" s="217"/>
      <c r="O242" s="217"/>
      <c r="P242" s="217"/>
      <c r="Q242" s="217"/>
      <c r="R242" s="217"/>
      <c r="S242" s="217"/>
      <c r="T242" s="218"/>
      <c r="AT242" s="219" t="s">
        <v>149</v>
      </c>
      <c r="AU242" s="219" t="s">
        <v>82</v>
      </c>
      <c r="AV242" s="15" t="s">
        <v>140</v>
      </c>
      <c r="AW242" s="15" t="s">
        <v>33</v>
      </c>
      <c r="AX242" s="15" t="s">
        <v>80</v>
      </c>
      <c r="AY242" s="219" t="s">
        <v>132</v>
      </c>
    </row>
    <row r="243" spans="1:65" s="2" customFormat="1" ht="24.2" customHeight="1">
      <c r="A243" s="35"/>
      <c r="B243" s="36"/>
      <c r="C243" s="170" t="s">
        <v>282</v>
      </c>
      <c r="D243" s="170" t="s">
        <v>135</v>
      </c>
      <c r="E243" s="171" t="s">
        <v>283</v>
      </c>
      <c r="F243" s="172" t="s">
        <v>284</v>
      </c>
      <c r="G243" s="173" t="s">
        <v>138</v>
      </c>
      <c r="H243" s="174">
        <v>2</v>
      </c>
      <c r="I243" s="175"/>
      <c r="J243" s="176">
        <f>ROUND(I243*H243,2)</f>
        <v>0</v>
      </c>
      <c r="K243" s="172" t="s">
        <v>19</v>
      </c>
      <c r="L243" s="40"/>
      <c r="M243" s="177" t="s">
        <v>19</v>
      </c>
      <c r="N243" s="178" t="s">
        <v>43</v>
      </c>
      <c r="O243" s="65"/>
      <c r="P243" s="179">
        <f>O243*H243</f>
        <v>0</v>
      </c>
      <c r="Q243" s="179">
        <v>4.684E-2</v>
      </c>
      <c r="R243" s="179">
        <f>Q243*H243</f>
        <v>9.3679999999999999E-2</v>
      </c>
      <c r="S243" s="179">
        <v>0</v>
      </c>
      <c r="T243" s="180">
        <f>S243*H243</f>
        <v>0</v>
      </c>
      <c r="U243" s="35"/>
      <c r="V243" s="35"/>
      <c r="W243" s="35"/>
      <c r="X243" s="35"/>
      <c r="Y243" s="35"/>
      <c r="Z243" s="35"/>
      <c r="AA243" s="35"/>
      <c r="AB243" s="35"/>
      <c r="AC243" s="35"/>
      <c r="AD243" s="35"/>
      <c r="AE243" s="35"/>
      <c r="AR243" s="181" t="s">
        <v>140</v>
      </c>
      <c r="AT243" s="181" t="s">
        <v>135</v>
      </c>
      <c r="AU243" s="181" t="s">
        <v>82</v>
      </c>
      <c r="AY243" s="18" t="s">
        <v>132</v>
      </c>
      <c r="BE243" s="182">
        <f>IF(N243="základní",J243,0)</f>
        <v>0</v>
      </c>
      <c r="BF243" s="182">
        <f>IF(N243="snížená",J243,0)</f>
        <v>0</v>
      </c>
      <c r="BG243" s="182">
        <f>IF(N243="zákl. přenesená",J243,0)</f>
        <v>0</v>
      </c>
      <c r="BH243" s="182">
        <f>IF(N243="sníž. přenesená",J243,0)</f>
        <v>0</v>
      </c>
      <c r="BI243" s="182">
        <f>IF(N243="nulová",J243,0)</f>
        <v>0</v>
      </c>
      <c r="BJ243" s="18" t="s">
        <v>80</v>
      </c>
      <c r="BK243" s="182">
        <f>ROUND(I243*H243,2)</f>
        <v>0</v>
      </c>
      <c r="BL243" s="18" t="s">
        <v>140</v>
      </c>
      <c r="BM243" s="181" t="s">
        <v>285</v>
      </c>
    </row>
    <row r="244" spans="1:65" s="2" customFormat="1" ht="19.5">
      <c r="A244" s="35"/>
      <c r="B244" s="36"/>
      <c r="C244" s="37"/>
      <c r="D244" s="183" t="s">
        <v>142</v>
      </c>
      <c r="E244" s="37"/>
      <c r="F244" s="184" t="s">
        <v>284</v>
      </c>
      <c r="G244" s="37"/>
      <c r="H244" s="37"/>
      <c r="I244" s="185"/>
      <c r="J244" s="37"/>
      <c r="K244" s="37"/>
      <c r="L244" s="40"/>
      <c r="M244" s="186"/>
      <c r="N244" s="187"/>
      <c r="O244" s="65"/>
      <c r="P244" s="65"/>
      <c r="Q244" s="65"/>
      <c r="R244" s="65"/>
      <c r="S244" s="65"/>
      <c r="T244" s="66"/>
      <c r="U244" s="35"/>
      <c r="V244" s="35"/>
      <c r="W244" s="35"/>
      <c r="X244" s="35"/>
      <c r="Y244" s="35"/>
      <c r="Z244" s="35"/>
      <c r="AA244" s="35"/>
      <c r="AB244" s="35"/>
      <c r="AC244" s="35"/>
      <c r="AD244" s="35"/>
      <c r="AE244" s="35"/>
      <c r="AT244" s="18" t="s">
        <v>142</v>
      </c>
      <c r="AU244" s="18" t="s">
        <v>82</v>
      </c>
    </row>
    <row r="245" spans="1:65" s="2" customFormat="1" ht="24.2" customHeight="1">
      <c r="A245" s="35"/>
      <c r="B245" s="36"/>
      <c r="C245" s="221" t="s">
        <v>286</v>
      </c>
      <c r="D245" s="221" t="s">
        <v>196</v>
      </c>
      <c r="E245" s="222" t="s">
        <v>287</v>
      </c>
      <c r="F245" s="223" t="s">
        <v>288</v>
      </c>
      <c r="G245" s="224" t="s">
        <v>138</v>
      </c>
      <c r="H245" s="225">
        <v>1</v>
      </c>
      <c r="I245" s="226"/>
      <c r="J245" s="227">
        <f>ROUND(I245*H245,2)</f>
        <v>0</v>
      </c>
      <c r="K245" s="223" t="s">
        <v>19</v>
      </c>
      <c r="L245" s="228"/>
      <c r="M245" s="229" t="s">
        <v>19</v>
      </c>
      <c r="N245" s="230" t="s">
        <v>43</v>
      </c>
      <c r="O245" s="65"/>
      <c r="P245" s="179">
        <f>O245*H245</f>
        <v>0</v>
      </c>
      <c r="Q245" s="179">
        <v>2.4660000000000001E-2</v>
      </c>
      <c r="R245" s="179">
        <f>Q245*H245</f>
        <v>2.4660000000000001E-2</v>
      </c>
      <c r="S245" s="179">
        <v>0</v>
      </c>
      <c r="T245" s="180">
        <f>S245*H245</f>
        <v>0</v>
      </c>
      <c r="U245" s="35"/>
      <c r="V245" s="35"/>
      <c r="W245" s="35"/>
      <c r="X245" s="35"/>
      <c r="Y245" s="35"/>
      <c r="Z245" s="35"/>
      <c r="AA245" s="35"/>
      <c r="AB245" s="35"/>
      <c r="AC245" s="35"/>
      <c r="AD245" s="35"/>
      <c r="AE245" s="35"/>
      <c r="AR245" s="181" t="s">
        <v>195</v>
      </c>
      <c r="AT245" s="181" t="s">
        <v>196</v>
      </c>
      <c r="AU245" s="181" t="s">
        <v>82</v>
      </c>
      <c r="AY245" s="18" t="s">
        <v>132</v>
      </c>
      <c r="BE245" s="182">
        <f>IF(N245="základní",J245,0)</f>
        <v>0</v>
      </c>
      <c r="BF245" s="182">
        <f>IF(N245="snížená",J245,0)</f>
        <v>0</v>
      </c>
      <c r="BG245" s="182">
        <f>IF(N245="zákl. přenesená",J245,0)</f>
        <v>0</v>
      </c>
      <c r="BH245" s="182">
        <f>IF(N245="sníž. přenesená",J245,0)</f>
        <v>0</v>
      </c>
      <c r="BI245" s="182">
        <f>IF(N245="nulová",J245,0)</f>
        <v>0</v>
      </c>
      <c r="BJ245" s="18" t="s">
        <v>80</v>
      </c>
      <c r="BK245" s="182">
        <f>ROUND(I245*H245,2)</f>
        <v>0</v>
      </c>
      <c r="BL245" s="18" t="s">
        <v>140</v>
      </c>
      <c r="BM245" s="181" t="s">
        <v>289</v>
      </c>
    </row>
    <row r="246" spans="1:65" s="2" customFormat="1" ht="19.5">
      <c r="A246" s="35"/>
      <c r="B246" s="36"/>
      <c r="C246" s="37"/>
      <c r="D246" s="183" t="s">
        <v>142</v>
      </c>
      <c r="E246" s="37"/>
      <c r="F246" s="184" t="s">
        <v>288</v>
      </c>
      <c r="G246" s="37"/>
      <c r="H246" s="37"/>
      <c r="I246" s="185"/>
      <c r="J246" s="37"/>
      <c r="K246" s="37"/>
      <c r="L246" s="40"/>
      <c r="M246" s="186"/>
      <c r="N246" s="187"/>
      <c r="O246" s="65"/>
      <c r="P246" s="65"/>
      <c r="Q246" s="65"/>
      <c r="R246" s="65"/>
      <c r="S246" s="65"/>
      <c r="T246" s="66"/>
      <c r="U246" s="35"/>
      <c r="V246" s="35"/>
      <c r="W246" s="35"/>
      <c r="X246" s="35"/>
      <c r="Y246" s="35"/>
      <c r="Z246" s="35"/>
      <c r="AA246" s="35"/>
      <c r="AB246" s="35"/>
      <c r="AC246" s="35"/>
      <c r="AD246" s="35"/>
      <c r="AE246" s="35"/>
      <c r="AT246" s="18" t="s">
        <v>142</v>
      </c>
      <c r="AU246" s="18" t="s">
        <v>82</v>
      </c>
    </row>
    <row r="247" spans="1:65" s="2" customFormat="1" ht="24.2" customHeight="1">
      <c r="A247" s="35"/>
      <c r="B247" s="36"/>
      <c r="C247" s="221" t="s">
        <v>7</v>
      </c>
      <c r="D247" s="221" t="s">
        <v>196</v>
      </c>
      <c r="E247" s="222" t="s">
        <v>290</v>
      </c>
      <c r="F247" s="223" t="s">
        <v>291</v>
      </c>
      <c r="G247" s="224" t="s">
        <v>138</v>
      </c>
      <c r="H247" s="225">
        <v>1</v>
      </c>
      <c r="I247" s="226"/>
      <c r="J247" s="227">
        <f>ROUND(I247*H247,2)</f>
        <v>0</v>
      </c>
      <c r="K247" s="223" t="s">
        <v>19</v>
      </c>
      <c r="L247" s="228"/>
      <c r="M247" s="229" t="s">
        <v>19</v>
      </c>
      <c r="N247" s="230" t="s">
        <v>43</v>
      </c>
      <c r="O247" s="65"/>
      <c r="P247" s="179">
        <f>O247*H247</f>
        <v>0</v>
      </c>
      <c r="Q247" s="179">
        <v>2.5420000000000002E-2</v>
      </c>
      <c r="R247" s="179">
        <f>Q247*H247</f>
        <v>2.5420000000000002E-2</v>
      </c>
      <c r="S247" s="179">
        <v>0</v>
      </c>
      <c r="T247" s="180">
        <f>S247*H247</f>
        <v>0</v>
      </c>
      <c r="U247" s="35"/>
      <c r="V247" s="35"/>
      <c r="W247" s="35"/>
      <c r="X247" s="35"/>
      <c r="Y247" s="35"/>
      <c r="Z247" s="35"/>
      <c r="AA247" s="35"/>
      <c r="AB247" s="35"/>
      <c r="AC247" s="35"/>
      <c r="AD247" s="35"/>
      <c r="AE247" s="35"/>
      <c r="AR247" s="181" t="s">
        <v>195</v>
      </c>
      <c r="AT247" s="181" t="s">
        <v>196</v>
      </c>
      <c r="AU247" s="181" t="s">
        <v>82</v>
      </c>
      <c r="AY247" s="18" t="s">
        <v>132</v>
      </c>
      <c r="BE247" s="182">
        <f>IF(N247="základní",J247,0)</f>
        <v>0</v>
      </c>
      <c r="BF247" s="182">
        <f>IF(N247="snížená",J247,0)</f>
        <v>0</v>
      </c>
      <c r="BG247" s="182">
        <f>IF(N247="zákl. přenesená",J247,0)</f>
        <v>0</v>
      </c>
      <c r="BH247" s="182">
        <f>IF(N247="sníž. přenesená",J247,0)</f>
        <v>0</v>
      </c>
      <c r="BI247" s="182">
        <f>IF(N247="nulová",J247,0)</f>
        <v>0</v>
      </c>
      <c r="BJ247" s="18" t="s">
        <v>80</v>
      </c>
      <c r="BK247" s="182">
        <f>ROUND(I247*H247,2)</f>
        <v>0</v>
      </c>
      <c r="BL247" s="18" t="s">
        <v>140</v>
      </c>
      <c r="BM247" s="181" t="s">
        <v>292</v>
      </c>
    </row>
    <row r="248" spans="1:65" s="2" customFormat="1" ht="19.5">
      <c r="A248" s="35"/>
      <c r="B248" s="36"/>
      <c r="C248" s="37"/>
      <c r="D248" s="183" t="s">
        <v>142</v>
      </c>
      <c r="E248" s="37"/>
      <c r="F248" s="184" t="s">
        <v>291</v>
      </c>
      <c r="G248" s="37"/>
      <c r="H248" s="37"/>
      <c r="I248" s="185"/>
      <c r="J248" s="37"/>
      <c r="K248" s="37"/>
      <c r="L248" s="40"/>
      <c r="M248" s="186"/>
      <c r="N248" s="187"/>
      <c r="O248" s="65"/>
      <c r="P248" s="65"/>
      <c r="Q248" s="65"/>
      <c r="R248" s="65"/>
      <c r="S248" s="65"/>
      <c r="T248" s="66"/>
      <c r="U248" s="35"/>
      <c r="V248" s="35"/>
      <c r="W248" s="35"/>
      <c r="X248" s="35"/>
      <c r="Y248" s="35"/>
      <c r="Z248" s="35"/>
      <c r="AA248" s="35"/>
      <c r="AB248" s="35"/>
      <c r="AC248" s="35"/>
      <c r="AD248" s="35"/>
      <c r="AE248" s="35"/>
      <c r="AT248" s="18" t="s">
        <v>142</v>
      </c>
      <c r="AU248" s="18" t="s">
        <v>82</v>
      </c>
    </row>
    <row r="249" spans="1:65" s="12" customFormat="1" ht="22.9" customHeight="1">
      <c r="B249" s="154"/>
      <c r="C249" s="155"/>
      <c r="D249" s="156" t="s">
        <v>71</v>
      </c>
      <c r="E249" s="168" t="s">
        <v>201</v>
      </c>
      <c r="F249" s="168" t="s">
        <v>293</v>
      </c>
      <c r="G249" s="155"/>
      <c r="H249" s="155"/>
      <c r="I249" s="158"/>
      <c r="J249" s="169">
        <f>BK249</f>
        <v>0</v>
      </c>
      <c r="K249" s="155"/>
      <c r="L249" s="160"/>
      <c r="M249" s="161"/>
      <c r="N249" s="162"/>
      <c r="O249" s="162"/>
      <c r="P249" s="163">
        <f>SUM(P250:P383)</f>
        <v>0</v>
      </c>
      <c r="Q249" s="162"/>
      <c r="R249" s="163">
        <f>SUM(R250:R383)</f>
        <v>0.17531446685999999</v>
      </c>
      <c r="S249" s="162"/>
      <c r="T249" s="164">
        <f>SUM(T250:T383)</f>
        <v>4.3840490000000001</v>
      </c>
      <c r="AR249" s="165" t="s">
        <v>80</v>
      </c>
      <c r="AT249" s="166" t="s">
        <v>71</v>
      </c>
      <c r="AU249" s="166" t="s">
        <v>80</v>
      </c>
      <c r="AY249" s="165" t="s">
        <v>132</v>
      </c>
      <c r="BK249" s="167">
        <f>SUM(BK250:BK383)</f>
        <v>0</v>
      </c>
    </row>
    <row r="250" spans="1:65" s="2" customFormat="1" ht="24.2" customHeight="1">
      <c r="A250" s="35"/>
      <c r="B250" s="36"/>
      <c r="C250" s="170" t="s">
        <v>294</v>
      </c>
      <c r="D250" s="170" t="s">
        <v>135</v>
      </c>
      <c r="E250" s="171" t="s">
        <v>295</v>
      </c>
      <c r="F250" s="172" t="s">
        <v>296</v>
      </c>
      <c r="G250" s="173" t="s">
        <v>146</v>
      </c>
      <c r="H250" s="174">
        <v>61.037999999999997</v>
      </c>
      <c r="I250" s="175"/>
      <c r="J250" s="176">
        <f>ROUND(I250*H250,2)</f>
        <v>0</v>
      </c>
      <c r="K250" s="172" t="s">
        <v>139</v>
      </c>
      <c r="L250" s="40"/>
      <c r="M250" s="177" t="s">
        <v>19</v>
      </c>
      <c r="N250" s="178" t="s">
        <v>43</v>
      </c>
      <c r="O250" s="65"/>
      <c r="P250" s="179">
        <f>O250*H250</f>
        <v>0</v>
      </c>
      <c r="Q250" s="179">
        <v>1.2999999999999999E-4</v>
      </c>
      <c r="R250" s="179">
        <f>Q250*H250</f>
        <v>7.9349399999999997E-3</v>
      </c>
      <c r="S250" s="179">
        <v>0</v>
      </c>
      <c r="T250" s="180">
        <f>S250*H250</f>
        <v>0</v>
      </c>
      <c r="U250" s="35"/>
      <c r="V250" s="35"/>
      <c r="W250" s="35"/>
      <c r="X250" s="35"/>
      <c r="Y250" s="35"/>
      <c r="Z250" s="35"/>
      <c r="AA250" s="35"/>
      <c r="AB250" s="35"/>
      <c r="AC250" s="35"/>
      <c r="AD250" s="35"/>
      <c r="AE250" s="35"/>
      <c r="AR250" s="181" t="s">
        <v>140</v>
      </c>
      <c r="AT250" s="181" t="s">
        <v>135</v>
      </c>
      <c r="AU250" s="181" t="s">
        <v>82</v>
      </c>
      <c r="AY250" s="18" t="s">
        <v>132</v>
      </c>
      <c r="BE250" s="182">
        <f>IF(N250="základní",J250,0)</f>
        <v>0</v>
      </c>
      <c r="BF250" s="182">
        <f>IF(N250="snížená",J250,0)</f>
        <v>0</v>
      </c>
      <c r="BG250" s="182">
        <f>IF(N250="zákl. přenesená",J250,0)</f>
        <v>0</v>
      </c>
      <c r="BH250" s="182">
        <f>IF(N250="sníž. přenesená",J250,0)</f>
        <v>0</v>
      </c>
      <c r="BI250" s="182">
        <f>IF(N250="nulová",J250,0)</f>
        <v>0</v>
      </c>
      <c r="BJ250" s="18" t="s">
        <v>80</v>
      </c>
      <c r="BK250" s="182">
        <f>ROUND(I250*H250,2)</f>
        <v>0</v>
      </c>
      <c r="BL250" s="18" t="s">
        <v>140</v>
      </c>
      <c r="BM250" s="181" t="s">
        <v>297</v>
      </c>
    </row>
    <row r="251" spans="1:65" s="2" customFormat="1" ht="19.5">
      <c r="A251" s="35"/>
      <c r="B251" s="36"/>
      <c r="C251" s="37"/>
      <c r="D251" s="183" t="s">
        <v>142</v>
      </c>
      <c r="E251" s="37"/>
      <c r="F251" s="184" t="s">
        <v>298</v>
      </c>
      <c r="G251" s="37"/>
      <c r="H251" s="37"/>
      <c r="I251" s="185"/>
      <c r="J251" s="37"/>
      <c r="K251" s="37"/>
      <c r="L251" s="40"/>
      <c r="M251" s="186"/>
      <c r="N251" s="187"/>
      <c r="O251" s="65"/>
      <c r="P251" s="65"/>
      <c r="Q251" s="65"/>
      <c r="R251" s="65"/>
      <c r="S251" s="65"/>
      <c r="T251" s="66"/>
      <c r="U251" s="35"/>
      <c r="V251" s="35"/>
      <c r="W251" s="35"/>
      <c r="X251" s="35"/>
      <c r="Y251" s="35"/>
      <c r="Z251" s="35"/>
      <c r="AA251" s="35"/>
      <c r="AB251" s="35"/>
      <c r="AC251" s="35"/>
      <c r="AD251" s="35"/>
      <c r="AE251" s="35"/>
      <c r="AT251" s="18" t="s">
        <v>142</v>
      </c>
      <c r="AU251" s="18" t="s">
        <v>82</v>
      </c>
    </row>
    <row r="252" spans="1:65" s="2" customFormat="1" ht="78">
      <c r="A252" s="35"/>
      <c r="B252" s="36"/>
      <c r="C252" s="37"/>
      <c r="D252" s="183" t="s">
        <v>159</v>
      </c>
      <c r="E252" s="37"/>
      <c r="F252" s="220" t="s">
        <v>299</v>
      </c>
      <c r="G252" s="37"/>
      <c r="H252" s="37"/>
      <c r="I252" s="185"/>
      <c r="J252" s="37"/>
      <c r="K252" s="37"/>
      <c r="L252" s="40"/>
      <c r="M252" s="186"/>
      <c r="N252" s="187"/>
      <c r="O252" s="65"/>
      <c r="P252" s="65"/>
      <c r="Q252" s="65"/>
      <c r="R252" s="65"/>
      <c r="S252" s="65"/>
      <c r="T252" s="66"/>
      <c r="U252" s="35"/>
      <c r="V252" s="35"/>
      <c r="W252" s="35"/>
      <c r="X252" s="35"/>
      <c r="Y252" s="35"/>
      <c r="Z252" s="35"/>
      <c r="AA252" s="35"/>
      <c r="AB252" s="35"/>
      <c r="AC252" s="35"/>
      <c r="AD252" s="35"/>
      <c r="AE252" s="35"/>
      <c r="AT252" s="18" t="s">
        <v>159</v>
      </c>
      <c r="AU252" s="18" t="s">
        <v>82</v>
      </c>
    </row>
    <row r="253" spans="1:65" s="13" customFormat="1" ht="11.25">
      <c r="B253" s="188"/>
      <c r="C253" s="189"/>
      <c r="D253" s="183" t="s">
        <v>149</v>
      </c>
      <c r="E253" s="190" t="s">
        <v>19</v>
      </c>
      <c r="F253" s="191" t="s">
        <v>166</v>
      </c>
      <c r="G253" s="189"/>
      <c r="H253" s="190" t="s">
        <v>19</v>
      </c>
      <c r="I253" s="192"/>
      <c r="J253" s="189"/>
      <c r="K253" s="189"/>
      <c r="L253" s="193"/>
      <c r="M253" s="194"/>
      <c r="N253" s="195"/>
      <c r="O253" s="195"/>
      <c r="P253" s="195"/>
      <c r="Q253" s="195"/>
      <c r="R253" s="195"/>
      <c r="S253" s="195"/>
      <c r="T253" s="196"/>
      <c r="AT253" s="197" t="s">
        <v>149</v>
      </c>
      <c r="AU253" s="197" t="s">
        <v>82</v>
      </c>
      <c r="AV253" s="13" t="s">
        <v>80</v>
      </c>
      <c r="AW253" s="13" t="s">
        <v>33</v>
      </c>
      <c r="AX253" s="13" t="s">
        <v>72</v>
      </c>
      <c r="AY253" s="197" t="s">
        <v>132</v>
      </c>
    </row>
    <row r="254" spans="1:65" s="14" customFormat="1" ht="11.25">
      <c r="B254" s="198"/>
      <c r="C254" s="199"/>
      <c r="D254" s="183" t="s">
        <v>149</v>
      </c>
      <c r="E254" s="200" t="s">
        <v>19</v>
      </c>
      <c r="F254" s="201" t="s">
        <v>167</v>
      </c>
      <c r="G254" s="199"/>
      <c r="H254" s="202">
        <v>55.040999999999997</v>
      </c>
      <c r="I254" s="203"/>
      <c r="J254" s="199"/>
      <c r="K254" s="199"/>
      <c r="L254" s="204"/>
      <c r="M254" s="205"/>
      <c r="N254" s="206"/>
      <c r="O254" s="206"/>
      <c r="P254" s="206"/>
      <c r="Q254" s="206"/>
      <c r="R254" s="206"/>
      <c r="S254" s="206"/>
      <c r="T254" s="207"/>
      <c r="AT254" s="208" t="s">
        <v>149</v>
      </c>
      <c r="AU254" s="208" t="s">
        <v>82</v>
      </c>
      <c r="AV254" s="14" t="s">
        <v>82</v>
      </c>
      <c r="AW254" s="14" t="s">
        <v>33</v>
      </c>
      <c r="AX254" s="14" t="s">
        <v>72</v>
      </c>
      <c r="AY254" s="208" t="s">
        <v>132</v>
      </c>
    </row>
    <row r="255" spans="1:65" s="14" customFormat="1" ht="11.25">
      <c r="B255" s="198"/>
      <c r="C255" s="199"/>
      <c r="D255" s="183" t="s">
        <v>149</v>
      </c>
      <c r="E255" s="200" t="s">
        <v>19</v>
      </c>
      <c r="F255" s="201" t="s">
        <v>168</v>
      </c>
      <c r="G255" s="199"/>
      <c r="H255" s="202">
        <v>-0.06</v>
      </c>
      <c r="I255" s="203"/>
      <c r="J255" s="199"/>
      <c r="K255" s="199"/>
      <c r="L255" s="204"/>
      <c r="M255" s="205"/>
      <c r="N255" s="206"/>
      <c r="O255" s="206"/>
      <c r="P255" s="206"/>
      <c r="Q255" s="206"/>
      <c r="R255" s="206"/>
      <c r="S255" s="206"/>
      <c r="T255" s="207"/>
      <c r="AT255" s="208" t="s">
        <v>149</v>
      </c>
      <c r="AU255" s="208" t="s">
        <v>82</v>
      </c>
      <c r="AV255" s="14" t="s">
        <v>82</v>
      </c>
      <c r="AW255" s="14" t="s">
        <v>33</v>
      </c>
      <c r="AX255" s="14" t="s">
        <v>72</v>
      </c>
      <c r="AY255" s="208" t="s">
        <v>132</v>
      </c>
    </row>
    <row r="256" spans="1:65" s="13" customFormat="1" ht="11.25">
      <c r="B256" s="188"/>
      <c r="C256" s="189"/>
      <c r="D256" s="183" t="s">
        <v>149</v>
      </c>
      <c r="E256" s="190" t="s">
        <v>19</v>
      </c>
      <c r="F256" s="191" t="s">
        <v>150</v>
      </c>
      <c r="G256" s="189"/>
      <c r="H256" s="190" t="s">
        <v>19</v>
      </c>
      <c r="I256" s="192"/>
      <c r="J256" s="189"/>
      <c r="K256" s="189"/>
      <c r="L256" s="193"/>
      <c r="M256" s="194"/>
      <c r="N256" s="195"/>
      <c r="O256" s="195"/>
      <c r="P256" s="195"/>
      <c r="Q256" s="195"/>
      <c r="R256" s="195"/>
      <c r="S256" s="195"/>
      <c r="T256" s="196"/>
      <c r="AT256" s="197" t="s">
        <v>149</v>
      </c>
      <c r="AU256" s="197" t="s">
        <v>82</v>
      </c>
      <c r="AV256" s="13" t="s">
        <v>80</v>
      </c>
      <c r="AW256" s="13" t="s">
        <v>33</v>
      </c>
      <c r="AX256" s="13" t="s">
        <v>72</v>
      </c>
      <c r="AY256" s="197" t="s">
        <v>132</v>
      </c>
    </row>
    <row r="257" spans="1:65" s="14" customFormat="1" ht="11.25">
      <c r="B257" s="198"/>
      <c r="C257" s="199"/>
      <c r="D257" s="183" t="s">
        <v>149</v>
      </c>
      <c r="E257" s="200" t="s">
        <v>19</v>
      </c>
      <c r="F257" s="201" t="s">
        <v>170</v>
      </c>
      <c r="G257" s="199"/>
      <c r="H257" s="202">
        <v>3.5230000000000001</v>
      </c>
      <c r="I257" s="203"/>
      <c r="J257" s="199"/>
      <c r="K257" s="199"/>
      <c r="L257" s="204"/>
      <c r="M257" s="205"/>
      <c r="N257" s="206"/>
      <c r="O257" s="206"/>
      <c r="P257" s="206"/>
      <c r="Q257" s="206"/>
      <c r="R257" s="206"/>
      <c r="S257" s="206"/>
      <c r="T257" s="207"/>
      <c r="AT257" s="208" t="s">
        <v>149</v>
      </c>
      <c r="AU257" s="208" t="s">
        <v>82</v>
      </c>
      <c r="AV257" s="14" t="s">
        <v>82</v>
      </c>
      <c r="AW257" s="14" t="s">
        <v>33</v>
      </c>
      <c r="AX257" s="14" t="s">
        <v>72</v>
      </c>
      <c r="AY257" s="208" t="s">
        <v>132</v>
      </c>
    </row>
    <row r="258" spans="1:65" s="14" customFormat="1" ht="11.25">
      <c r="B258" s="198"/>
      <c r="C258" s="199"/>
      <c r="D258" s="183" t="s">
        <v>149</v>
      </c>
      <c r="E258" s="200" t="s">
        <v>19</v>
      </c>
      <c r="F258" s="201" t="s">
        <v>300</v>
      </c>
      <c r="G258" s="199"/>
      <c r="H258" s="202">
        <v>2.5339999999999998</v>
      </c>
      <c r="I258" s="203"/>
      <c r="J258" s="199"/>
      <c r="K258" s="199"/>
      <c r="L258" s="204"/>
      <c r="M258" s="205"/>
      <c r="N258" s="206"/>
      <c r="O258" s="206"/>
      <c r="P258" s="206"/>
      <c r="Q258" s="206"/>
      <c r="R258" s="206"/>
      <c r="S258" s="206"/>
      <c r="T258" s="207"/>
      <c r="AT258" s="208" t="s">
        <v>149</v>
      </c>
      <c r="AU258" s="208" t="s">
        <v>82</v>
      </c>
      <c r="AV258" s="14" t="s">
        <v>82</v>
      </c>
      <c r="AW258" s="14" t="s">
        <v>33</v>
      </c>
      <c r="AX258" s="14" t="s">
        <v>72</v>
      </c>
      <c r="AY258" s="208" t="s">
        <v>132</v>
      </c>
    </row>
    <row r="259" spans="1:65" s="15" customFormat="1" ht="11.25">
      <c r="B259" s="209"/>
      <c r="C259" s="210"/>
      <c r="D259" s="183" t="s">
        <v>149</v>
      </c>
      <c r="E259" s="211" t="s">
        <v>19</v>
      </c>
      <c r="F259" s="212" t="s">
        <v>152</v>
      </c>
      <c r="G259" s="210"/>
      <c r="H259" s="213">
        <v>61.037999999999997</v>
      </c>
      <c r="I259" s="214"/>
      <c r="J259" s="210"/>
      <c r="K259" s="210"/>
      <c r="L259" s="215"/>
      <c r="M259" s="216"/>
      <c r="N259" s="217"/>
      <c r="O259" s="217"/>
      <c r="P259" s="217"/>
      <c r="Q259" s="217"/>
      <c r="R259" s="217"/>
      <c r="S259" s="217"/>
      <c r="T259" s="218"/>
      <c r="AT259" s="219" t="s">
        <v>149</v>
      </c>
      <c r="AU259" s="219" t="s">
        <v>82</v>
      </c>
      <c r="AV259" s="15" t="s">
        <v>140</v>
      </c>
      <c r="AW259" s="15" t="s">
        <v>33</v>
      </c>
      <c r="AX259" s="15" t="s">
        <v>80</v>
      </c>
      <c r="AY259" s="219" t="s">
        <v>132</v>
      </c>
    </row>
    <row r="260" spans="1:65" s="2" customFormat="1" ht="24.2" customHeight="1">
      <c r="A260" s="35"/>
      <c r="B260" s="36"/>
      <c r="C260" s="170" t="s">
        <v>301</v>
      </c>
      <c r="D260" s="170" t="s">
        <v>135</v>
      </c>
      <c r="E260" s="171" t="s">
        <v>302</v>
      </c>
      <c r="F260" s="172" t="s">
        <v>303</v>
      </c>
      <c r="G260" s="173" t="s">
        <v>146</v>
      </c>
      <c r="H260" s="174">
        <v>73.356999999999999</v>
      </c>
      <c r="I260" s="175"/>
      <c r="J260" s="176">
        <f>ROUND(I260*H260,2)</f>
        <v>0</v>
      </c>
      <c r="K260" s="172" t="s">
        <v>139</v>
      </c>
      <c r="L260" s="40"/>
      <c r="M260" s="177" t="s">
        <v>19</v>
      </c>
      <c r="N260" s="178" t="s">
        <v>43</v>
      </c>
      <c r="O260" s="65"/>
      <c r="P260" s="179">
        <f>O260*H260</f>
        <v>0</v>
      </c>
      <c r="Q260" s="179">
        <v>3.9499999999999998E-5</v>
      </c>
      <c r="R260" s="179">
        <f>Q260*H260</f>
        <v>2.8976014999999998E-3</v>
      </c>
      <c r="S260" s="179">
        <v>0</v>
      </c>
      <c r="T260" s="180">
        <f>S260*H260</f>
        <v>0</v>
      </c>
      <c r="U260" s="35"/>
      <c r="V260" s="35"/>
      <c r="W260" s="35"/>
      <c r="X260" s="35"/>
      <c r="Y260" s="35"/>
      <c r="Z260" s="35"/>
      <c r="AA260" s="35"/>
      <c r="AB260" s="35"/>
      <c r="AC260" s="35"/>
      <c r="AD260" s="35"/>
      <c r="AE260" s="35"/>
      <c r="AR260" s="181" t="s">
        <v>140</v>
      </c>
      <c r="AT260" s="181" t="s">
        <v>135</v>
      </c>
      <c r="AU260" s="181" t="s">
        <v>82</v>
      </c>
      <c r="AY260" s="18" t="s">
        <v>132</v>
      </c>
      <c r="BE260" s="182">
        <f>IF(N260="základní",J260,0)</f>
        <v>0</v>
      </c>
      <c r="BF260" s="182">
        <f>IF(N260="snížená",J260,0)</f>
        <v>0</v>
      </c>
      <c r="BG260" s="182">
        <f>IF(N260="zákl. přenesená",J260,0)</f>
        <v>0</v>
      </c>
      <c r="BH260" s="182">
        <f>IF(N260="sníž. přenesená",J260,0)</f>
        <v>0</v>
      </c>
      <c r="BI260" s="182">
        <f>IF(N260="nulová",J260,0)</f>
        <v>0</v>
      </c>
      <c r="BJ260" s="18" t="s">
        <v>80</v>
      </c>
      <c r="BK260" s="182">
        <f>ROUND(I260*H260,2)</f>
        <v>0</v>
      </c>
      <c r="BL260" s="18" t="s">
        <v>140</v>
      </c>
      <c r="BM260" s="181" t="s">
        <v>304</v>
      </c>
    </row>
    <row r="261" spans="1:65" s="2" customFormat="1" ht="19.5">
      <c r="A261" s="35"/>
      <c r="B261" s="36"/>
      <c r="C261" s="37"/>
      <c r="D261" s="183" t="s">
        <v>142</v>
      </c>
      <c r="E261" s="37"/>
      <c r="F261" s="184" t="s">
        <v>305</v>
      </c>
      <c r="G261" s="37"/>
      <c r="H261" s="37"/>
      <c r="I261" s="185"/>
      <c r="J261" s="37"/>
      <c r="K261" s="37"/>
      <c r="L261" s="40"/>
      <c r="M261" s="186"/>
      <c r="N261" s="187"/>
      <c r="O261" s="65"/>
      <c r="P261" s="65"/>
      <c r="Q261" s="65"/>
      <c r="R261" s="65"/>
      <c r="S261" s="65"/>
      <c r="T261" s="66"/>
      <c r="U261" s="35"/>
      <c r="V261" s="35"/>
      <c r="W261" s="35"/>
      <c r="X261" s="35"/>
      <c r="Y261" s="35"/>
      <c r="Z261" s="35"/>
      <c r="AA261" s="35"/>
      <c r="AB261" s="35"/>
      <c r="AC261" s="35"/>
      <c r="AD261" s="35"/>
      <c r="AE261" s="35"/>
      <c r="AT261" s="18" t="s">
        <v>142</v>
      </c>
      <c r="AU261" s="18" t="s">
        <v>82</v>
      </c>
    </row>
    <row r="262" spans="1:65" s="2" customFormat="1" ht="273">
      <c r="A262" s="35"/>
      <c r="B262" s="36"/>
      <c r="C262" s="37"/>
      <c r="D262" s="183" t="s">
        <v>159</v>
      </c>
      <c r="E262" s="37"/>
      <c r="F262" s="220" t="s">
        <v>306</v>
      </c>
      <c r="G262" s="37"/>
      <c r="H262" s="37"/>
      <c r="I262" s="185"/>
      <c r="J262" s="37"/>
      <c r="K262" s="37"/>
      <c r="L262" s="40"/>
      <c r="M262" s="186"/>
      <c r="N262" s="187"/>
      <c r="O262" s="65"/>
      <c r="P262" s="65"/>
      <c r="Q262" s="65"/>
      <c r="R262" s="65"/>
      <c r="S262" s="65"/>
      <c r="T262" s="66"/>
      <c r="U262" s="35"/>
      <c r="V262" s="35"/>
      <c r="W262" s="35"/>
      <c r="X262" s="35"/>
      <c r="Y262" s="35"/>
      <c r="Z262" s="35"/>
      <c r="AA262" s="35"/>
      <c r="AB262" s="35"/>
      <c r="AC262" s="35"/>
      <c r="AD262" s="35"/>
      <c r="AE262" s="35"/>
      <c r="AT262" s="18" t="s">
        <v>159</v>
      </c>
      <c r="AU262" s="18" t="s">
        <v>82</v>
      </c>
    </row>
    <row r="263" spans="1:65" s="14" customFormat="1" ht="11.25">
      <c r="B263" s="198"/>
      <c r="C263" s="199"/>
      <c r="D263" s="183" t="s">
        <v>149</v>
      </c>
      <c r="E263" s="200" t="s">
        <v>19</v>
      </c>
      <c r="F263" s="201" t="s">
        <v>307</v>
      </c>
      <c r="G263" s="199"/>
      <c r="H263" s="202">
        <v>12.118</v>
      </c>
      <c r="I263" s="203"/>
      <c r="J263" s="199"/>
      <c r="K263" s="199"/>
      <c r="L263" s="204"/>
      <c r="M263" s="205"/>
      <c r="N263" s="206"/>
      <c r="O263" s="206"/>
      <c r="P263" s="206"/>
      <c r="Q263" s="206"/>
      <c r="R263" s="206"/>
      <c r="S263" s="206"/>
      <c r="T263" s="207"/>
      <c r="AT263" s="208" t="s">
        <v>149</v>
      </c>
      <c r="AU263" s="208" t="s">
        <v>82</v>
      </c>
      <c r="AV263" s="14" t="s">
        <v>82</v>
      </c>
      <c r="AW263" s="14" t="s">
        <v>33</v>
      </c>
      <c r="AX263" s="14" t="s">
        <v>72</v>
      </c>
      <c r="AY263" s="208" t="s">
        <v>132</v>
      </c>
    </row>
    <row r="264" spans="1:65" s="14" customFormat="1" ht="11.25">
      <c r="B264" s="198"/>
      <c r="C264" s="199"/>
      <c r="D264" s="183" t="s">
        <v>149</v>
      </c>
      <c r="E264" s="200" t="s">
        <v>19</v>
      </c>
      <c r="F264" s="201" t="s">
        <v>308</v>
      </c>
      <c r="G264" s="199"/>
      <c r="H264" s="202">
        <v>61.238999999999997</v>
      </c>
      <c r="I264" s="203"/>
      <c r="J264" s="199"/>
      <c r="K264" s="199"/>
      <c r="L264" s="204"/>
      <c r="M264" s="205"/>
      <c r="N264" s="206"/>
      <c r="O264" s="206"/>
      <c r="P264" s="206"/>
      <c r="Q264" s="206"/>
      <c r="R264" s="206"/>
      <c r="S264" s="206"/>
      <c r="T264" s="207"/>
      <c r="AT264" s="208" t="s">
        <v>149</v>
      </c>
      <c r="AU264" s="208" t="s">
        <v>82</v>
      </c>
      <c r="AV264" s="14" t="s">
        <v>82</v>
      </c>
      <c r="AW264" s="14" t="s">
        <v>33</v>
      </c>
      <c r="AX264" s="14" t="s">
        <v>72</v>
      </c>
      <c r="AY264" s="208" t="s">
        <v>132</v>
      </c>
    </row>
    <row r="265" spans="1:65" s="15" customFormat="1" ht="11.25">
      <c r="B265" s="209"/>
      <c r="C265" s="210"/>
      <c r="D265" s="183" t="s">
        <v>149</v>
      </c>
      <c r="E265" s="211" t="s">
        <v>19</v>
      </c>
      <c r="F265" s="212" t="s">
        <v>152</v>
      </c>
      <c r="G265" s="210"/>
      <c r="H265" s="213">
        <v>73.356999999999999</v>
      </c>
      <c r="I265" s="214"/>
      <c r="J265" s="210"/>
      <c r="K265" s="210"/>
      <c r="L265" s="215"/>
      <c r="M265" s="216"/>
      <c r="N265" s="217"/>
      <c r="O265" s="217"/>
      <c r="P265" s="217"/>
      <c r="Q265" s="217"/>
      <c r="R265" s="217"/>
      <c r="S265" s="217"/>
      <c r="T265" s="218"/>
      <c r="AT265" s="219" t="s">
        <v>149</v>
      </c>
      <c r="AU265" s="219" t="s">
        <v>82</v>
      </c>
      <c r="AV265" s="15" t="s">
        <v>140</v>
      </c>
      <c r="AW265" s="15" t="s">
        <v>33</v>
      </c>
      <c r="AX265" s="15" t="s">
        <v>80</v>
      </c>
      <c r="AY265" s="219" t="s">
        <v>132</v>
      </c>
    </row>
    <row r="266" spans="1:65" s="2" customFormat="1" ht="14.45" customHeight="1">
      <c r="A266" s="35"/>
      <c r="B266" s="36"/>
      <c r="C266" s="170" t="s">
        <v>309</v>
      </c>
      <c r="D266" s="170" t="s">
        <v>135</v>
      </c>
      <c r="E266" s="171" t="s">
        <v>310</v>
      </c>
      <c r="F266" s="172" t="s">
        <v>311</v>
      </c>
      <c r="G266" s="173" t="s">
        <v>146</v>
      </c>
      <c r="H266" s="174">
        <v>1500</v>
      </c>
      <c r="I266" s="175"/>
      <c r="J266" s="176">
        <f>ROUND(I266*H266,2)</f>
        <v>0</v>
      </c>
      <c r="K266" s="172" t="s">
        <v>139</v>
      </c>
      <c r="L266" s="40"/>
      <c r="M266" s="177" t="s">
        <v>19</v>
      </c>
      <c r="N266" s="178" t="s">
        <v>43</v>
      </c>
      <c r="O266" s="65"/>
      <c r="P266" s="179">
        <f>O266*H266</f>
        <v>0</v>
      </c>
      <c r="Q266" s="179">
        <v>0</v>
      </c>
      <c r="R266" s="179">
        <f>Q266*H266</f>
        <v>0</v>
      </c>
      <c r="S266" s="179">
        <v>0</v>
      </c>
      <c r="T266" s="180">
        <f>S266*H266</f>
        <v>0</v>
      </c>
      <c r="U266" s="35"/>
      <c r="V266" s="35"/>
      <c r="W266" s="35"/>
      <c r="X266" s="35"/>
      <c r="Y266" s="35"/>
      <c r="Z266" s="35"/>
      <c r="AA266" s="35"/>
      <c r="AB266" s="35"/>
      <c r="AC266" s="35"/>
      <c r="AD266" s="35"/>
      <c r="AE266" s="35"/>
      <c r="AR266" s="181" t="s">
        <v>140</v>
      </c>
      <c r="AT266" s="181" t="s">
        <v>135</v>
      </c>
      <c r="AU266" s="181" t="s">
        <v>82</v>
      </c>
      <c r="AY266" s="18" t="s">
        <v>132</v>
      </c>
      <c r="BE266" s="182">
        <f>IF(N266="základní",J266,0)</f>
        <v>0</v>
      </c>
      <c r="BF266" s="182">
        <f>IF(N266="snížená",J266,0)</f>
        <v>0</v>
      </c>
      <c r="BG266" s="182">
        <f>IF(N266="zákl. přenesená",J266,0)</f>
        <v>0</v>
      </c>
      <c r="BH266" s="182">
        <f>IF(N266="sníž. přenesená",J266,0)</f>
        <v>0</v>
      </c>
      <c r="BI266" s="182">
        <f>IF(N266="nulová",J266,0)</f>
        <v>0</v>
      </c>
      <c r="BJ266" s="18" t="s">
        <v>80</v>
      </c>
      <c r="BK266" s="182">
        <f>ROUND(I266*H266,2)</f>
        <v>0</v>
      </c>
      <c r="BL266" s="18" t="s">
        <v>140</v>
      </c>
      <c r="BM266" s="181" t="s">
        <v>312</v>
      </c>
    </row>
    <row r="267" spans="1:65" s="2" customFormat="1" ht="19.5">
      <c r="A267" s="35"/>
      <c r="B267" s="36"/>
      <c r="C267" s="37"/>
      <c r="D267" s="183" t="s">
        <v>142</v>
      </c>
      <c r="E267" s="37"/>
      <c r="F267" s="184" t="s">
        <v>313</v>
      </c>
      <c r="G267" s="37"/>
      <c r="H267" s="37"/>
      <c r="I267" s="185"/>
      <c r="J267" s="37"/>
      <c r="K267" s="37"/>
      <c r="L267" s="40"/>
      <c r="M267" s="186"/>
      <c r="N267" s="187"/>
      <c r="O267" s="65"/>
      <c r="P267" s="65"/>
      <c r="Q267" s="65"/>
      <c r="R267" s="65"/>
      <c r="S267" s="65"/>
      <c r="T267" s="66"/>
      <c r="U267" s="35"/>
      <c r="V267" s="35"/>
      <c r="W267" s="35"/>
      <c r="X267" s="35"/>
      <c r="Y267" s="35"/>
      <c r="Z267" s="35"/>
      <c r="AA267" s="35"/>
      <c r="AB267" s="35"/>
      <c r="AC267" s="35"/>
      <c r="AD267" s="35"/>
      <c r="AE267" s="35"/>
      <c r="AT267" s="18" t="s">
        <v>142</v>
      </c>
      <c r="AU267" s="18" t="s">
        <v>82</v>
      </c>
    </row>
    <row r="268" spans="1:65" s="2" customFormat="1" ht="302.25">
      <c r="A268" s="35"/>
      <c r="B268" s="36"/>
      <c r="C268" s="37"/>
      <c r="D268" s="183" t="s">
        <v>159</v>
      </c>
      <c r="E268" s="37"/>
      <c r="F268" s="220" t="s">
        <v>314</v>
      </c>
      <c r="G268" s="37"/>
      <c r="H268" s="37"/>
      <c r="I268" s="185"/>
      <c r="J268" s="37"/>
      <c r="K268" s="37"/>
      <c r="L268" s="40"/>
      <c r="M268" s="186"/>
      <c r="N268" s="187"/>
      <c r="O268" s="65"/>
      <c r="P268" s="65"/>
      <c r="Q268" s="65"/>
      <c r="R268" s="65"/>
      <c r="S268" s="65"/>
      <c r="T268" s="66"/>
      <c r="U268" s="35"/>
      <c r="V268" s="35"/>
      <c r="W268" s="35"/>
      <c r="X268" s="35"/>
      <c r="Y268" s="35"/>
      <c r="Z268" s="35"/>
      <c r="AA268" s="35"/>
      <c r="AB268" s="35"/>
      <c r="AC268" s="35"/>
      <c r="AD268" s="35"/>
      <c r="AE268" s="35"/>
      <c r="AT268" s="18" t="s">
        <v>159</v>
      </c>
      <c r="AU268" s="18" t="s">
        <v>82</v>
      </c>
    </row>
    <row r="269" spans="1:65" s="13" customFormat="1" ht="11.25">
      <c r="B269" s="188"/>
      <c r="C269" s="189"/>
      <c r="D269" s="183" t="s">
        <v>149</v>
      </c>
      <c r="E269" s="190" t="s">
        <v>19</v>
      </c>
      <c r="F269" s="191" t="s">
        <v>315</v>
      </c>
      <c r="G269" s="189"/>
      <c r="H269" s="190" t="s">
        <v>19</v>
      </c>
      <c r="I269" s="192"/>
      <c r="J269" s="189"/>
      <c r="K269" s="189"/>
      <c r="L269" s="193"/>
      <c r="M269" s="194"/>
      <c r="N269" s="195"/>
      <c r="O269" s="195"/>
      <c r="P269" s="195"/>
      <c r="Q269" s="195"/>
      <c r="R269" s="195"/>
      <c r="S269" s="195"/>
      <c r="T269" s="196"/>
      <c r="AT269" s="197" t="s">
        <v>149</v>
      </c>
      <c r="AU269" s="197" t="s">
        <v>82</v>
      </c>
      <c r="AV269" s="13" t="s">
        <v>80</v>
      </c>
      <c r="AW269" s="13" t="s">
        <v>33</v>
      </c>
      <c r="AX269" s="13" t="s">
        <v>72</v>
      </c>
      <c r="AY269" s="197" t="s">
        <v>132</v>
      </c>
    </row>
    <row r="270" spans="1:65" s="14" customFormat="1" ht="11.25">
      <c r="B270" s="198"/>
      <c r="C270" s="199"/>
      <c r="D270" s="183" t="s">
        <v>149</v>
      </c>
      <c r="E270" s="200" t="s">
        <v>19</v>
      </c>
      <c r="F270" s="201" t="s">
        <v>316</v>
      </c>
      <c r="G270" s="199"/>
      <c r="H270" s="202">
        <v>750</v>
      </c>
      <c r="I270" s="203"/>
      <c r="J270" s="199"/>
      <c r="K270" s="199"/>
      <c r="L270" s="204"/>
      <c r="M270" s="205"/>
      <c r="N270" s="206"/>
      <c r="O270" s="206"/>
      <c r="P270" s="206"/>
      <c r="Q270" s="206"/>
      <c r="R270" s="206"/>
      <c r="S270" s="206"/>
      <c r="T270" s="207"/>
      <c r="AT270" s="208" t="s">
        <v>149</v>
      </c>
      <c r="AU270" s="208" t="s">
        <v>82</v>
      </c>
      <c r="AV270" s="14" t="s">
        <v>82</v>
      </c>
      <c r="AW270" s="14" t="s">
        <v>33</v>
      </c>
      <c r="AX270" s="14" t="s">
        <v>72</v>
      </c>
      <c r="AY270" s="208" t="s">
        <v>132</v>
      </c>
    </row>
    <row r="271" spans="1:65" s="14" customFormat="1" ht="11.25">
      <c r="B271" s="198"/>
      <c r="C271" s="199"/>
      <c r="D271" s="183" t="s">
        <v>149</v>
      </c>
      <c r="E271" s="200" t="s">
        <v>19</v>
      </c>
      <c r="F271" s="201" t="s">
        <v>316</v>
      </c>
      <c r="G271" s="199"/>
      <c r="H271" s="202">
        <v>750</v>
      </c>
      <c r="I271" s="203"/>
      <c r="J271" s="199"/>
      <c r="K271" s="199"/>
      <c r="L271" s="204"/>
      <c r="M271" s="205"/>
      <c r="N271" s="206"/>
      <c r="O271" s="206"/>
      <c r="P271" s="206"/>
      <c r="Q271" s="206"/>
      <c r="R271" s="206"/>
      <c r="S271" s="206"/>
      <c r="T271" s="207"/>
      <c r="AT271" s="208" t="s">
        <v>149</v>
      </c>
      <c r="AU271" s="208" t="s">
        <v>82</v>
      </c>
      <c r="AV271" s="14" t="s">
        <v>82</v>
      </c>
      <c r="AW271" s="14" t="s">
        <v>33</v>
      </c>
      <c r="AX271" s="14" t="s">
        <v>72</v>
      </c>
      <c r="AY271" s="208" t="s">
        <v>132</v>
      </c>
    </row>
    <row r="272" spans="1:65" s="15" customFormat="1" ht="11.25">
      <c r="B272" s="209"/>
      <c r="C272" s="210"/>
      <c r="D272" s="183" t="s">
        <v>149</v>
      </c>
      <c r="E272" s="211" t="s">
        <v>19</v>
      </c>
      <c r="F272" s="212" t="s">
        <v>152</v>
      </c>
      <c r="G272" s="210"/>
      <c r="H272" s="213">
        <v>1500</v>
      </c>
      <c r="I272" s="214"/>
      <c r="J272" s="210"/>
      <c r="K272" s="210"/>
      <c r="L272" s="215"/>
      <c r="M272" s="216"/>
      <c r="N272" s="217"/>
      <c r="O272" s="217"/>
      <c r="P272" s="217"/>
      <c r="Q272" s="217"/>
      <c r="R272" s="217"/>
      <c r="S272" s="217"/>
      <c r="T272" s="218"/>
      <c r="AT272" s="219" t="s">
        <v>149</v>
      </c>
      <c r="AU272" s="219" t="s">
        <v>82</v>
      </c>
      <c r="AV272" s="15" t="s">
        <v>140</v>
      </c>
      <c r="AW272" s="15" t="s">
        <v>33</v>
      </c>
      <c r="AX272" s="15" t="s">
        <v>80</v>
      </c>
      <c r="AY272" s="219" t="s">
        <v>132</v>
      </c>
    </row>
    <row r="273" spans="1:65" s="2" customFormat="1" ht="14.45" customHeight="1">
      <c r="A273" s="35"/>
      <c r="B273" s="36"/>
      <c r="C273" s="170" t="s">
        <v>317</v>
      </c>
      <c r="D273" s="170" t="s">
        <v>135</v>
      </c>
      <c r="E273" s="171" t="s">
        <v>318</v>
      </c>
      <c r="F273" s="172" t="s">
        <v>319</v>
      </c>
      <c r="G273" s="173" t="s">
        <v>146</v>
      </c>
      <c r="H273" s="174">
        <v>300</v>
      </c>
      <c r="I273" s="175"/>
      <c r="J273" s="176">
        <f>ROUND(I273*H273,2)</f>
        <v>0</v>
      </c>
      <c r="K273" s="172" t="s">
        <v>139</v>
      </c>
      <c r="L273" s="40"/>
      <c r="M273" s="177" t="s">
        <v>19</v>
      </c>
      <c r="N273" s="178" t="s">
        <v>43</v>
      </c>
      <c r="O273" s="65"/>
      <c r="P273" s="179">
        <f>O273*H273</f>
        <v>0</v>
      </c>
      <c r="Q273" s="179">
        <v>1.1875000000000001E-5</v>
      </c>
      <c r="R273" s="179">
        <f>Q273*H273</f>
        <v>3.5625000000000001E-3</v>
      </c>
      <c r="S273" s="179">
        <v>0</v>
      </c>
      <c r="T273" s="180">
        <f>S273*H273</f>
        <v>0</v>
      </c>
      <c r="U273" s="35"/>
      <c r="V273" s="35"/>
      <c r="W273" s="35"/>
      <c r="X273" s="35"/>
      <c r="Y273" s="35"/>
      <c r="Z273" s="35"/>
      <c r="AA273" s="35"/>
      <c r="AB273" s="35"/>
      <c r="AC273" s="35"/>
      <c r="AD273" s="35"/>
      <c r="AE273" s="35"/>
      <c r="AR273" s="181" t="s">
        <v>140</v>
      </c>
      <c r="AT273" s="181" t="s">
        <v>135</v>
      </c>
      <c r="AU273" s="181" t="s">
        <v>82</v>
      </c>
      <c r="AY273" s="18" t="s">
        <v>132</v>
      </c>
      <c r="BE273" s="182">
        <f>IF(N273="základní",J273,0)</f>
        <v>0</v>
      </c>
      <c r="BF273" s="182">
        <f>IF(N273="snížená",J273,0)</f>
        <v>0</v>
      </c>
      <c r="BG273" s="182">
        <f>IF(N273="zákl. přenesená",J273,0)</f>
        <v>0</v>
      </c>
      <c r="BH273" s="182">
        <f>IF(N273="sníž. přenesená",J273,0)</f>
        <v>0</v>
      </c>
      <c r="BI273" s="182">
        <f>IF(N273="nulová",J273,0)</f>
        <v>0</v>
      </c>
      <c r="BJ273" s="18" t="s">
        <v>80</v>
      </c>
      <c r="BK273" s="182">
        <f>ROUND(I273*H273,2)</f>
        <v>0</v>
      </c>
      <c r="BL273" s="18" t="s">
        <v>140</v>
      </c>
      <c r="BM273" s="181" t="s">
        <v>320</v>
      </c>
    </row>
    <row r="274" spans="1:65" s="2" customFormat="1" ht="19.5">
      <c r="A274" s="35"/>
      <c r="B274" s="36"/>
      <c r="C274" s="37"/>
      <c r="D274" s="183" t="s">
        <v>142</v>
      </c>
      <c r="E274" s="37"/>
      <c r="F274" s="184" t="s">
        <v>321</v>
      </c>
      <c r="G274" s="37"/>
      <c r="H274" s="37"/>
      <c r="I274" s="185"/>
      <c r="J274" s="37"/>
      <c r="K274" s="37"/>
      <c r="L274" s="40"/>
      <c r="M274" s="186"/>
      <c r="N274" s="187"/>
      <c r="O274" s="65"/>
      <c r="P274" s="65"/>
      <c r="Q274" s="65"/>
      <c r="R274" s="65"/>
      <c r="S274" s="65"/>
      <c r="T274" s="66"/>
      <c r="U274" s="35"/>
      <c r="V274" s="35"/>
      <c r="W274" s="35"/>
      <c r="X274" s="35"/>
      <c r="Y274" s="35"/>
      <c r="Z274" s="35"/>
      <c r="AA274" s="35"/>
      <c r="AB274" s="35"/>
      <c r="AC274" s="35"/>
      <c r="AD274" s="35"/>
      <c r="AE274" s="35"/>
      <c r="AT274" s="18" t="s">
        <v>142</v>
      </c>
      <c r="AU274" s="18" t="s">
        <v>82</v>
      </c>
    </row>
    <row r="275" spans="1:65" s="2" customFormat="1" ht="302.25">
      <c r="A275" s="35"/>
      <c r="B275" s="36"/>
      <c r="C275" s="37"/>
      <c r="D275" s="183" t="s">
        <v>159</v>
      </c>
      <c r="E275" s="37"/>
      <c r="F275" s="220" t="s">
        <v>314</v>
      </c>
      <c r="G275" s="37"/>
      <c r="H275" s="37"/>
      <c r="I275" s="185"/>
      <c r="J275" s="37"/>
      <c r="K275" s="37"/>
      <c r="L275" s="40"/>
      <c r="M275" s="186"/>
      <c r="N275" s="187"/>
      <c r="O275" s="65"/>
      <c r="P275" s="65"/>
      <c r="Q275" s="65"/>
      <c r="R275" s="65"/>
      <c r="S275" s="65"/>
      <c r="T275" s="66"/>
      <c r="U275" s="35"/>
      <c r="V275" s="35"/>
      <c r="W275" s="35"/>
      <c r="X275" s="35"/>
      <c r="Y275" s="35"/>
      <c r="Z275" s="35"/>
      <c r="AA275" s="35"/>
      <c r="AB275" s="35"/>
      <c r="AC275" s="35"/>
      <c r="AD275" s="35"/>
      <c r="AE275" s="35"/>
      <c r="AT275" s="18" t="s">
        <v>159</v>
      </c>
      <c r="AU275" s="18" t="s">
        <v>82</v>
      </c>
    </row>
    <row r="276" spans="1:65" s="13" customFormat="1" ht="11.25">
      <c r="B276" s="188"/>
      <c r="C276" s="189"/>
      <c r="D276" s="183" t="s">
        <v>149</v>
      </c>
      <c r="E276" s="190" t="s">
        <v>19</v>
      </c>
      <c r="F276" s="191" t="s">
        <v>315</v>
      </c>
      <c r="G276" s="189"/>
      <c r="H276" s="190" t="s">
        <v>19</v>
      </c>
      <c r="I276" s="192"/>
      <c r="J276" s="189"/>
      <c r="K276" s="189"/>
      <c r="L276" s="193"/>
      <c r="M276" s="194"/>
      <c r="N276" s="195"/>
      <c r="O276" s="195"/>
      <c r="P276" s="195"/>
      <c r="Q276" s="195"/>
      <c r="R276" s="195"/>
      <c r="S276" s="195"/>
      <c r="T276" s="196"/>
      <c r="AT276" s="197" t="s">
        <v>149</v>
      </c>
      <c r="AU276" s="197" t="s">
        <v>82</v>
      </c>
      <c r="AV276" s="13" t="s">
        <v>80</v>
      </c>
      <c r="AW276" s="13" t="s">
        <v>33</v>
      </c>
      <c r="AX276" s="13" t="s">
        <v>72</v>
      </c>
      <c r="AY276" s="197" t="s">
        <v>132</v>
      </c>
    </row>
    <row r="277" spans="1:65" s="14" customFormat="1" ht="11.25">
      <c r="B277" s="198"/>
      <c r="C277" s="199"/>
      <c r="D277" s="183" t="s">
        <v>149</v>
      </c>
      <c r="E277" s="200" t="s">
        <v>19</v>
      </c>
      <c r="F277" s="201" t="s">
        <v>268</v>
      </c>
      <c r="G277" s="199"/>
      <c r="H277" s="202">
        <v>150</v>
      </c>
      <c r="I277" s="203"/>
      <c r="J277" s="199"/>
      <c r="K277" s="199"/>
      <c r="L277" s="204"/>
      <c r="M277" s="205"/>
      <c r="N277" s="206"/>
      <c r="O277" s="206"/>
      <c r="P277" s="206"/>
      <c r="Q277" s="206"/>
      <c r="R277" s="206"/>
      <c r="S277" s="206"/>
      <c r="T277" s="207"/>
      <c r="AT277" s="208" t="s">
        <v>149</v>
      </c>
      <c r="AU277" s="208" t="s">
        <v>82</v>
      </c>
      <c r="AV277" s="14" t="s">
        <v>82</v>
      </c>
      <c r="AW277" s="14" t="s">
        <v>33</v>
      </c>
      <c r="AX277" s="14" t="s">
        <v>72</v>
      </c>
      <c r="AY277" s="208" t="s">
        <v>132</v>
      </c>
    </row>
    <row r="278" spans="1:65" s="14" customFormat="1" ht="11.25">
      <c r="B278" s="198"/>
      <c r="C278" s="199"/>
      <c r="D278" s="183" t="s">
        <v>149</v>
      </c>
      <c r="E278" s="200" t="s">
        <v>19</v>
      </c>
      <c r="F278" s="201" t="s">
        <v>268</v>
      </c>
      <c r="G278" s="199"/>
      <c r="H278" s="202">
        <v>150</v>
      </c>
      <c r="I278" s="203"/>
      <c r="J278" s="199"/>
      <c r="K278" s="199"/>
      <c r="L278" s="204"/>
      <c r="M278" s="205"/>
      <c r="N278" s="206"/>
      <c r="O278" s="206"/>
      <c r="P278" s="206"/>
      <c r="Q278" s="206"/>
      <c r="R278" s="206"/>
      <c r="S278" s="206"/>
      <c r="T278" s="207"/>
      <c r="AT278" s="208" t="s">
        <v>149</v>
      </c>
      <c r="AU278" s="208" t="s">
        <v>82</v>
      </c>
      <c r="AV278" s="14" t="s">
        <v>82</v>
      </c>
      <c r="AW278" s="14" t="s">
        <v>33</v>
      </c>
      <c r="AX278" s="14" t="s">
        <v>72</v>
      </c>
      <c r="AY278" s="208" t="s">
        <v>132</v>
      </c>
    </row>
    <row r="279" spans="1:65" s="15" customFormat="1" ht="11.25">
      <c r="B279" s="209"/>
      <c r="C279" s="210"/>
      <c r="D279" s="183" t="s">
        <v>149</v>
      </c>
      <c r="E279" s="211" t="s">
        <v>19</v>
      </c>
      <c r="F279" s="212" t="s">
        <v>152</v>
      </c>
      <c r="G279" s="210"/>
      <c r="H279" s="213">
        <v>300</v>
      </c>
      <c r="I279" s="214"/>
      <c r="J279" s="210"/>
      <c r="K279" s="210"/>
      <c r="L279" s="215"/>
      <c r="M279" s="216"/>
      <c r="N279" s="217"/>
      <c r="O279" s="217"/>
      <c r="P279" s="217"/>
      <c r="Q279" s="217"/>
      <c r="R279" s="217"/>
      <c r="S279" s="217"/>
      <c r="T279" s="218"/>
      <c r="AT279" s="219" t="s">
        <v>149</v>
      </c>
      <c r="AU279" s="219" t="s">
        <v>82</v>
      </c>
      <c r="AV279" s="15" t="s">
        <v>140</v>
      </c>
      <c r="AW279" s="15" t="s">
        <v>33</v>
      </c>
      <c r="AX279" s="15" t="s">
        <v>80</v>
      </c>
      <c r="AY279" s="219" t="s">
        <v>132</v>
      </c>
    </row>
    <row r="280" spans="1:65" s="2" customFormat="1" ht="14.45" customHeight="1">
      <c r="A280" s="35"/>
      <c r="B280" s="36"/>
      <c r="C280" s="170" t="s">
        <v>322</v>
      </c>
      <c r="D280" s="170" t="s">
        <v>135</v>
      </c>
      <c r="E280" s="171" t="s">
        <v>323</v>
      </c>
      <c r="F280" s="172" t="s">
        <v>324</v>
      </c>
      <c r="G280" s="173" t="s">
        <v>146</v>
      </c>
      <c r="H280" s="174">
        <v>625</v>
      </c>
      <c r="I280" s="175"/>
      <c r="J280" s="176">
        <f>ROUND(I280*H280,2)</f>
        <v>0</v>
      </c>
      <c r="K280" s="172" t="s">
        <v>139</v>
      </c>
      <c r="L280" s="40"/>
      <c r="M280" s="177" t="s">
        <v>19</v>
      </c>
      <c r="N280" s="178" t="s">
        <v>43</v>
      </c>
      <c r="O280" s="65"/>
      <c r="P280" s="179">
        <f>O280*H280</f>
        <v>0</v>
      </c>
      <c r="Q280" s="179">
        <v>0</v>
      </c>
      <c r="R280" s="179">
        <f>Q280*H280</f>
        <v>0</v>
      </c>
      <c r="S280" s="179">
        <v>0</v>
      </c>
      <c r="T280" s="180">
        <f>S280*H280</f>
        <v>0</v>
      </c>
      <c r="U280" s="35"/>
      <c r="V280" s="35"/>
      <c r="W280" s="35"/>
      <c r="X280" s="35"/>
      <c r="Y280" s="35"/>
      <c r="Z280" s="35"/>
      <c r="AA280" s="35"/>
      <c r="AB280" s="35"/>
      <c r="AC280" s="35"/>
      <c r="AD280" s="35"/>
      <c r="AE280" s="35"/>
      <c r="AR280" s="181" t="s">
        <v>140</v>
      </c>
      <c r="AT280" s="181" t="s">
        <v>135</v>
      </c>
      <c r="AU280" s="181" t="s">
        <v>82</v>
      </c>
      <c r="AY280" s="18" t="s">
        <v>132</v>
      </c>
      <c r="BE280" s="182">
        <f>IF(N280="základní",J280,0)</f>
        <v>0</v>
      </c>
      <c r="BF280" s="182">
        <f>IF(N280="snížená",J280,0)</f>
        <v>0</v>
      </c>
      <c r="BG280" s="182">
        <f>IF(N280="zákl. přenesená",J280,0)</f>
        <v>0</v>
      </c>
      <c r="BH280" s="182">
        <f>IF(N280="sníž. přenesená",J280,0)</f>
        <v>0</v>
      </c>
      <c r="BI280" s="182">
        <f>IF(N280="nulová",J280,0)</f>
        <v>0</v>
      </c>
      <c r="BJ280" s="18" t="s">
        <v>80</v>
      </c>
      <c r="BK280" s="182">
        <f>ROUND(I280*H280,2)</f>
        <v>0</v>
      </c>
      <c r="BL280" s="18" t="s">
        <v>140</v>
      </c>
      <c r="BM280" s="181" t="s">
        <v>325</v>
      </c>
    </row>
    <row r="281" spans="1:65" s="2" customFormat="1" ht="19.5">
      <c r="A281" s="35"/>
      <c r="B281" s="36"/>
      <c r="C281" s="37"/>
      <c r="D281" s="183" t="s">
        <v>142</v>
      </c>
      <c r="E281" s="37"/>
      <c r="F281" s="184" t="s">
        <v>326</v>
      </c>
      <c r="G281" s="37"/>
      <c r="H281" s="37"/>
      <c r="I281" s="185"/>
      <c r="J281" s="37"/>
      <c r="K281" s="37"/>
      <c r="L281" s="40"/>
      <c r="M281" s="186"/>
      <c r="N281" s="187"/>
      <c r="O281" s="65"/>
      <c r="P281" s="65"/>
      <c r="Q281" s="65"/>
      <c r="R281" s="65"/>
      <c r="S281" s="65"/>
      <c r="T281" s="66"/>
      <c r="U281" s="35"/>
      <c r="V281" s="35"/>
      <c r="W281" s="35"/>
      <c r="X281" s="35"/>
      <c r="Y281" s="35"/>
      <c r="Z281" s="35"/>
      <c r="AA281" s="35"/>
      <c r="AB281" s="35"/>
      <c r="AC281" s="35"/>
      <c r="AD281" s="35"/>
      <c r="AE281" s="35"/>
      <c r="AT281" s="18" t="s">
        <v>142</v>
      </c>
      <c r="AU281" s="18" t="s">
        <v>82</v>
      </c>
    </row>
    <row r="282" spans="1:65" s="2" customFormat="1" ht="302.25">
      <c r="A282" s="35"/>
      <c r="B282" s="36"/>
      <c r="C282" s="37"/>
      <c r="D282" s="183" t="s">
        <v>159</v>
      </c>
      <c r="E282" s="37"/>
      <c r="F282" s="220" t="s">
        <v>314</v>
      </c>
      <c r="G282" s="37"/>
      <c r="H282" s="37"/>
      <c r="I282" s="185"/>
      <c r="J282" s="37"/>
      <c r="K282" s="37"/>
      <c r="L282" s="40"/>
      <c r="M282" s="186"/>
      <c r="N282" s="187"/>
      <c r="O282" s="65"/>
      <c r="P282" s="65"/>
      <c r="Q282" s="65"/>
      <c r="R282" s="65"/>
      <c r="S282" s="65"/>
      <c r="T282" s="66"/>
      <c r="U282" s="35"/>
      <c r="V282" s="35"/>
      <c r="W282" s="35"/>
      <c r="X282" s="35"/>
      <c r="Y282" s="35"/>
      <c r="Z282" s="35"/>
      <c r="AA282" s="35"/>
      <c r="AB282" s="35"/>
      <c r="AC282" s="35"/>
      <c r="AD282" s="35"/>
      <c r="AE282" s="35"/>
      <c r="AT282" s="18" t="s">
        <v>159</v>
      </c>
      <c r="AU282" s="18" t="s">
        <v>82</v>
      </c>
    </row>
    <row r="283" spans="1:65" s="13" customFormat="1" ht="11.25">
      <c r="B283" s="188"/>
      <c r="C283" s="189"/>
      <c r="D283" s="183" t="s">
        <v>149</v>
      </c>
      <c r="E283" s="190" t="s">
        <v>19</v>
      </c>
      <c r="F283" s="191" t="s">
        <v>315</v>
      </c>
      <c r="G283" s="189"/>
      <c r="H283" s="190" t="s">
        <v>19</v>
      </c>
      <c r="I283" s="192"/>
      <c r="J283" s="189"/>
      <c r="K283" s="189"/>
      <c r="L283" s="193"/>
      <c r="M283" s="194"/>
      <c r="N283" s="195"/>
      <c r="O283" s="195"/>
      <c r="P283" s="195"/>
      <c r="Q283" s="195"/>
      <c r="R283" s="195"/>
      <c r="S283" s="195"/>
      <c r="T283" s="196"/>
      <c r="AT283" s="197" t="s">
        <v>149</v>
      </c>
      <c r="AU283" s="197" t="s">
        <v>82</v>
      </c>
      <c r="AV283" s="13" t="s">
        <v>80</v>
      </c>
      <c r="AW283" s="13" t="s">
        <v>33</v>
      </c>
      <c r="AX283" s="13" t="s">
        <v>72</v>
      </c>
      <c r="AY283" s="197" t="s">
        <v>132</v>
      </c>
    </row>
    <row r="284" spans="1:65" s="14" customFormat="1" ht="11.25">
      <c r="B284" s="198"/>
      <c r="C284" s="199"/>
      <c r="D284" s="183" t="s">
        <v>149</v>
      </c>
      <c r="E284" s="200" t="s">
        <v>19</v>
      </c>
      <c r="F284" s="201" t="s">
        <v>327</v>
      </c>
      <c r="G284" s="199"/>
      <c r="H284" s="202">
        <v>625</v>
      </c>
      <c r="I284" s="203"/>
      <c r="J284" s="199"/>
      <c r="K284" s="199"/>
      <c r="L284" s="204"/>
      <c r="M284" s="205"/>
      <c r="N284" s="206"/>
      <c r="O284" s="206"/>
      <c r="P284" s="206"/>
      <c r="Q284" s="206"/>
      <c r="R284" s="206"/>
      <c r="S284" s="206"/>
      <c r="T284" s="207"/>
      <c r="AT284" s="208" t="s">
        <v>149</v>
      </c>
      <c r="AU284" s="208" t="s">
        <v>82</v>
      </c>
      <c r="AV284" s="14" t="s">
        <v>82</v>
      </c>
      <c r="AW284" s="14" t="s">
        <v>33</v>
      </c>
      <c r="AX284" s="14" t="s">
        <v>72</v>
      </c>
      <c r="AY284" s="208" t="s">
        <v>132</v>
      </c>
    </row>
    <row r="285" spans="1:65" s="15" customFormat="1" ht="11.25">
      <c r="B285" s="209"/>
      <c r="C285" s="210"/>
      <c r="D285" s="183" t="s">
        <v>149</v>
      </c>
      <c r="E285" s="211" t="s">
        <v>19</v>
      </c>
      <c r="F285" s="212" t="s">
        <v>152</v>
      </c>
      <c r="G285" s="210"/>
      <c r="H285" s="213">
        <v>625</v>
      </c>
      <c r="I285" s="214"/>
      <c r="J285" s="210"/>
      <c r="K285" s="210"/>
      <c r="L285" s="215"/>
      <c r="M285" s="216"/>
      <c r="N285" s="217"/>
      <c r="O285" s="217"/>
      <c r="P285" s="217"/>
      <c r="Q285" s="217"/>
      <c r="R285" s="217"/>
      <c r="S285" s="217"/>
      <c r="T285" s="218"/>
      <c r="AT285" s="219" t="s">
        <v>149</v>
      </c>
      <c r="AU285" s="219" t="s">
        <v>82</v>
      </c>
      <c r="AV285" s="15" t="s">
        <v>140</v>
      </c>
      <c r="AW285" s="15" t="s">
        <v>33</v>
      </c>
      <c r="AX285" s="15" t="s">
        <v>80</v>
      </c>
      <c r="AY285" s="219" t="s">
        <v>132</v>
      </c>
    </row>
    <row r="286" spans="1:65" s="2" customFormat="1" ht="14.45" customHeight="1">
      <c r="A286" s="35"/>
      <c r="B286" s="36"/>
      <c r="C286" s="170" t="s">
        <v>328</v>
      </c>
      <c r="D286" s="170" t="s">
        <v>135</v>
      </c>
      <c r="E286" s="171" t="s">
        <v>329</v>
      </c>
      <c r="F286" s="172" t="s">
        <v>330</v>
      </c>
      <c r="G286" s="173" t="s">
        <v>146</v>
      </c>
      <c r="H286" s="174">
        <v>125</v>
      </c>
      <c r="I286" s="175"/>
      <c r="J286" s="176">
        <f>ROUND(I286*H286,2)</f>
        <v>0</v>
      </c>
      <c r="K286" s="172" t="s">
        <v>139</v>
      </c>
      <c r="L286" s="40"/>
      <c r="M286" s="177" t="s">
        <v>19</v>
      </c>
      <c r="N286" s="178" t="s">
        <v>43</v>
      </c>
      <c r="O286" s="65"/>
      <c r="P286" s="179">
        <f>O286*H286</f>
        <v>0</v>
      </c>
      <c r="Q286" s="179">
        <v>1.33E-5</v>
      </c>
      <c r="R286" s="179">
        <f>Q286*H286</f>
        <v>1.6624999999999999E-3</v>
      </c>
      <c r="S286" s="179">
        <v>0</v>
      </c>
      <c r="T286" s="180">
        <f>S286*H286</f>
        <v>0</v>
      </c>
      <c r="U286" s="35"/>
      <c r="V286" s="35"/>
      <c r="W286" s="35"/>
      <c r="X286" s="35"/>
      <c r="Y286" s="35"/>
      <c r="Z286" s="35"/>
      <c r="AA286" s="35"/>
      <c r="AB286" s="35"/>
      <c r="AC286" s="35"/>
      <c r="AD286" s="35"/>
      <c r="AE286" s="35"/>
      <c r="AR286" s="181" t="s">
        <v>140</v>
      </c>
      <c r="AT286" s="181" t="s">
        <v>135</v>
      </c>
      <c r="AU286" s="181" t="s">
        <v>82</v>
      </c>
      <c r="AY286" s="18" t="s">
        <v>132</v>
      </c>
      <c r="BE286" s="182">
        <f>IF(N286="základní",J286,0)</f>
        <v>0</v>
      </c>
      <c r="BF286" s="182">
        <f>IF(N286="snížená",J286,0)</f>
        <v>0</v>
      </c>
      <c r="BG286" s="182">
        <f>IF(N286="zákl. přenesená",J286,0)</f>
        <v>0</v>
      </c>
      <c r="BH286" s="182">
        <f>IF(N286="sníž. přenesená",J286,0)</f>
        <v>0</v>
      </c>
      <c r="BI286" s="182">
        <f>IF(N286="nulová",J286,0)</f>
        <v>0</v>
      </c>
      <c r="BJ286" s="18" t="s">
        <v>80</v>
      </c>
      <c r="BK286" s="182">
        <f>ROUND(I286*H286,2)</f>
        <v>0</v>
      </c>
      <c r="BL286" s="18" t="s">
        <v>140</v>
      </c>
      <c r="BM286" s="181" t="s">
        <v>331</v>
      </c>
    </row>
    <row r="287" spans="1:65" s="2" customFormat="1" ht="19.5">
      <c r="A287" s="35"/>
      <c r="B287" s="36"/>
      <c r="C287" s="37"/>
      <c r="D287" s="183" t="s">
        <v>142</v>
      </c>
      <c r="E287" s="37"/>
      <c r="F287" s="184" t="s">
        <v>332</v>
      </c>
      <c r="G287" s="37"/>
      <c r="H287" s="37"/>
      <c r="I287" s="185"/>
      <c r="J287" s="37"/>
      <c r="K287" s="37"/>
      <c r="L287" s="40"/>
      <c r="M287" s="186"/>
      <c r="N287" s="187"/>
      <c r="O287" s="65"/>
      <c r="P287" s="65"/>
      <c r="Q287" s="65"/>
      <c r="R287" s="65"/>
      <c r="S287" s="65"/>
      <c r="T287" s="66"/>
      <c r="U287" s="35"/>
      <c r="V287" s="35"/>
      <c r="W287" s="35"/>
      <c r="X287" s="35"/>
      <c r="Y287" s="35"/>
      <c r="Z287" s="35"/>
      <c r="AA287" s="35"/>
      <c r="AB287" s="35"/>
      <c r="AC287" s="35"/>
      <c r="AD287" s="35"/>
      <c r="AE287" s="35"/>
      <c r="AT287" s="18" t="s">
        <v>142</v>
      </c>
      <c r="AU287" s="18" t="s">
        <v>82</v>
      </c>
    </row>
    <row r="288" spans="1:65" s="2" customFormat="1" ht="302.25">
      <c r="A288" s="35"/>
      <c r="B288" s="36"/>
      <c r="C288" s="37"/>
      <c r="D288" s="183" t="s">
        <v>159</v>
      </c>
      <c r="E288" s="37"/>
      <c r="F288" s="220" t="s">
        <v>314</v>
      </c>
      <c r="G288" s="37"/>
      <c r="H288" s="37"/>
      <c r="I288" s="185"/>
      <c r="J288" s="37"/>
      <c r="K288" s="37"/>
      <c r="L288" s="40"/>
      <c r="M288" s="186"/>
      <c r="N288" s="187"/>
      <c r="O288" s="65"/>
      <c r="P288" s="65"/>
      <c r="Q288" s="65"/>
      <c r="R288" s="65"/>
      <c r="S288" s="65"/>
      <c r="T288" s="66"/>
      <c r="U288" s="35"/>
      <c r="V288" s="35"/>
      <c r="W288" s="35"/>
      <c r="X288" s="35"/>
      <c r="Y288" s="35"/>
      <c r="Z288" s="35"/>
      <c r="AA288" s="35"/>
      <c r="AB288" s="35"/>
      <c r="AC288" s="35"/>
      <c r="AD288" s="35"/>
      <c r="AE288" s="35"/>
      <c r="AT288" s="18" t="s">
        <v>159</v>
      </c>
      <c r="AU288" s="18" t="s">
        <v>82</v>
      </c>
    </row>
    <row r="289" spans="1:65" s="13" customFormat="1" ht="11.25">
      <c r="B289" s="188"/>
      <c r="C289" s="189"/>
      <c r="D289" s="183" t="s">
        <v>149</v>
      </c>
      <c r="E289" s="190" t="s">
        <v>19</v>
      </c>
      <c r="F289" s="191" t="s">
        <v>315</v>
      </c>
      <c r="G289" s="189"/>
      <c r="H289" s="190" t="s">
        <v>19</v>
      </c>
      <c r="I289" s="192"/>
      <c r="J289" s="189"/>
      <c r="K289" s="189"/>
      <c r="L289" s="193"/>
      <c r="M289" s="194"/>
      <c r="N289" s="195"/>
      <c r="O289" s="195"/>
      <c r="P289" s="195"/>
      <c r="Q289" s="195"/>
      <c r="R289" s="195"/>
      <c r="S289" s="195"/>
      <c r="T289" s="196"/>
      <c r="AT289" s="197" t="s">
        <v>149</v>
      </c>
      <c r="AU289" s="197" t="s">
        <v>82</v>
      </c>
      <c r="AV289" s="13" t="s">
        <v>80</v>
      </c>
      <c r="AW289" s="13" t="s">
        <v>33</v>
      </c>
      <c r="AX289" s="13" t="s">
        <v>72</v>
      </c>
      <c r="AY289" s="197" t="s">
        <v>132</v>
      </c>
    </row>
    <row r="290" spans="1:65" s="14" customFormat="1" ht="11.25">
      <c r="B290" s="198"/>
      <c r="C290" s="199"/>
      <c r="D290" s="183" t="s">
        <v>149</v>
      </c>
      <c r="E290" s="200" t="s">
        <v>19</v>
      </c>
      <c r="F290" s="201" t="s">
        <v>333</v>
      </c>
      <c r="G290" s="199"/>
      <c r="H290" s="202">
        <v>125</v>
      </c>
      <c r="I290" s="203"/>
      <c r="J290" s="199"/>
      <c r="K290" s="199"/>
      <c r="L290" s="204"/>
      <c r="M290" s="205"/>
      <c r="N290" s="206"/>
      <c r="O290" s="206"/>
      <c r="P290" s="206"/>
      <c r="Q290" s="206"/>
      <c r="R290" s="206"/>
      <c r="S290" s="206"/>
      <c r="T290" s="207"/>
      <c r="AT290" s="208" t="s">
        <v>149</v>
      </c>
      <c r="AU290" s="208" t="s">
        <v>82</v>
      </c>
      <c r="AV290" s="14" t="s">
        <v>82</v>
      </c>
      <c r="AW290" s="14" t="s">
        <v>33</v>
      </c>
      <c r="AX290" s="14" t="s">
        <v>72</v>
      </c>
      <c r="AY290" s="208" t="s">
        <v>132</v>
      </c>
    </row>
    <row r="291" spans="1:65" s="15" customFormat="1" ht="11.25">
      <c r="B291" s="209"/>
      <c r="C291" s="210"/>
      <c r="D291" s="183" t="s">
        <v>149</v>
      </c>
      <c r="E291" s="211" t="s">
        <v>19</v>
      </c>
      <c r="F291" s="212" t="s">
        <v>152</v>
      </c>
      <c r="G291" s="210"/>
      <c r="H291" s="213">
        <v>125</v>
      </c>
      <c r="I291" s="214"/>
      <c r="J291" s="210"/>
      <c r="K291" s="210"/>
      <c r="L291" s="215"/>
      <c r="M291" s="216"/>
      <c r="N291" s="217"/>
      <c r="O291" s="217"/>
      <c r="P291" s="217"/>
      <c r="Q291" s="217"/>
      <c r="R291" s="217"/>
      <c r="S291" s="217"/>
      <c r="T291" s="218"/>
      <c r="AT291" s="219" t="s">
        <v>149</v>
      </c>
      <c r="AU291" s="219" t="s">
        <v>82</v>
      </c>
      <c r="AV291" s="15" t="s">
        <v>140</v>
      </c>
      <c r="AW291" s="15" t="s">
        <v>33</v>
      </c>
      <c r="AX291" s="15" t="s">
        <v>80</v>
      </c>
      <c r="AY291" s="219" t="s">
        <v>132</v>
      </c>
    </row>
    <row r="292" spans="1:65" s="2" customFormat="1" ht="24.2" customHeight="1">
      <c r="A292" s="35"/>
      <c r="B292" s="36"/>
      <c r="C292" s="170" t="s">
        <v>334</v>
      </c>
      <c r="D292" s="170" t="s">
        <v>135</v>
      </c>
      <c r="E292" s="171" t="s">
        <v>335</v>
      </c>
      <c r="F292" s="172" t="s">
        <v>336</v>
      </c>
      <c r="G292" s="173" t="s">
        <v>146</v>
      </c>
      <c r="H292" s="174">
        <v>15.64</v>
      </c>
      <c r="I292" s="175"/>
      <c r="J292" s="176">
        <f>ROUND(I292*H292,2)</f>
        <v>0</v>
      </c>
      <c r="K292" s="172" t="s">
        <v>19</v>
      </c>
      <c r="L292" s="40"/>
      <c r="M292" s="177" t="s">
        <v>19</v>
      </c>
      <c r="N292" s="178" t="s">
        <v>43</v>
      </c>
      <c r="O292" s="65"/>
      <c r="P292" s="179">
        <f>O292*H292</f>
        <v>0</v>
      </c>
      <c r="Q292" s="179">
        <v>7.0530239999999998E-3</v>
      </c>
      <c r="R292" s="179">
        <f>Q292*H292</f>
        <v>0.11030929536</v>
      </c>
      <c r="S292" s="179">
        <v>0</v>
      </c>
      <c r="T292" s="180">
        <f>S292*H292</f>
        <v>0</v>
      </c>
      <c r="U292" s="35"/>
      <c r="V292" s="35"/>
      <c r="W292" s="35"/>
      <c r="X292" s="35"/>
      <c r="Y292" s="35"/>
      <c r="Z292" s="35"/>
      <c r="AA292" s="35"/>
      <c r="AB292" s="35"/>
      <c r="AC292" s="35"/>
      <c r="AD292" s="35"/>
      <c r="AE292" s="35"/>
      <c r="AR292" s="181" t="s">
        <v>140</v>
      </c>
      <c r="AT292" s="181" t="s">
        <v>135</v>
      </c>
      <c r="AU292" s="181" t="s">
        <v>82</v>
      </c>
      <c r="AY292" s="18" t="s">
        <v>132</v>
      </c>
      <c r="BE292" s="182">
        <f>IF(N292="základní",J292,0)</f>
        <v>0</v>
      </c>
      <c r="BF292" s="182">
        <f>IF(N292="snížená",J292,0)</f>
        <v>0</v>
      </c>
      <c r="BG292" s="182">
        <f>IF(N292="zákl. přenesená",J292,0)</f>
        <v>0</v>
      </c>
      <c r="BH292" s="182">
        <f>IF(N292="sníž. přenesená",J292,0)</f>
        <v>0</v>
      </c>
      <c r="BI292" s="182">
        <f>IF(N292="nulová",J292,0)</f>
        <v>0</v>
      </c>
      <c r="BJ292" s="18" t="s">
        <v>80</v>
      </c>
      <c r="BK292" s="182">
        <f>ROUND(I292*H292,2)</f>
        <v>0</v>
      </c>
      <c r="BL292" s="18" t="s">
        <v>140</v>
      </c>
      <c r="BM292" s="181" t="s">
        <v>337</v>
      </c>
    </row>
    <row r="293" spans="1:65" s="2" customFormat="1" ht="11.25">
      <c r="A293" s="35"/>
      <c r="B293" s="36"/>
      <c r="C293" s="37"/>
      <c r="D293" s="183" t="s">
        <v>142</v>
      </c>
      <c r="E293" s="37"/>
      <c r="F293" s="184" t="s">
        <v>336</v>
      </c>
      <c r="G293" s="37"/>
      <c r="H293" s="37"/>
      <c r="I293" s="185"/>
      <c r="J293" s="37"/>
      <c r="K293" s="37"/>
      <c r="L293" s="40"/>
      <c r="M293" s="186"/>
      <c r="N293" s="187"/>
      <c r="O293" s="65"/>
      <c r="P293" s="65"/>
      <c r="Q293" s="65"/>
      <c r="R293" s="65"/>
      <c r="S293" s="65"/>
      <c r="T293" s="66"/>
      <c r="U293" s="35"/>
      <c r="V293" s="35"/>
      <c r="W293" s="35"/>
      <c r="X293" s="35"/>
      <c r="Y293" s="35"/>
      <c r="Z293" s="35"/>
      <c r="AA293" s="35"/>
      <c r="AB293" s="35"/>
      <c r="AC293" s="35"/>
      <c r="AD293" s="35"/>
      <c r="AE293" s="35"/>
      <c r="AT293" s="18" t="s">
        <v>142</v>
      </c>
      <c r="AU293" s="18" t="s">
        <v>82</v>
      </c>
    </row>
    <row r="294" spans="1:65" s="14" customFormat="1" ht="11.25">
      <c r="B294" s="198"/>
      <c r="C294" s="199"/>
      <c r="D294" s="183" t="s">
        <v>149</v>
      </c>
      <c r="E294" s="200" t="s">
        <v>19</v>
      </c>
      <c r="F294" s="201" t="s">
        <v>338</v>
      </c>
      <c r="G294" s="199"/>
      <c r="H294" s="202">
        <v>15.64</v>
      </c>
      <c r="I294" s="203"/>
      <c r="J294" s="199"/>
      <c r="K294" s="199"/>
      <c r="L294" s="204"/>
      <c r="M294" s="205"/>
      <c r="N294" s="206"/>
      <c r="O294" s="206"/>
      <c r="P294" s="206"/>
      <c r="Q294" s="206"/>
      <c r="R294" s="206"/>
      <c r="S294" s="206"/>
      <c r="T294" s="207"/>
      <c r="AT294" s="208" t="s">
        <v>149</v>
      </c>
      <c r="AU294" s="208" t="s">
        <v>82</v>
      </c>
      <c r="AV294" s="14" t="s">
        <v>82</v>
      </c>
      <c r="AW294" s="14" t="s">
        <v>33</v>
      </c>
      <c r="AX294" s="14" t="s">
        <v>72</v>
      </c>
      <c r="AY294" s="208" t="s">
        <v>132</v>
      </c>
    </row>
    <row r="295" spans="1:65" s="15" customFormat="1" ht="11.25">
      <c r="B295" s="209"/>
      <c r="C295" s="210"/>
      <c r="D295" s="183" t="s">
        <v>149</v>
      </c>
      <c r="E295" s="211" t="s">
        <v>19</v>
      </c>
      <c r="F295" s="212" t="s">
        <v>152</v>
      </c>
      <c r="G295" s="210"/>
      <c r="H295" s="213">
        <v>15.64</v>
      </c>
      <c r="I295" s="214"/>
      <c r="J295" s="210"/>
      <c r="K295" s="210"/>
      <c r="L295" s="215"/>
      <c r="M295" s="216"/>
      <c r="N295" s="217"/>
      <c r="O295" s="217"/>
      <c r="P295" s="217"/>
      <c r="Q295" s="217"/>
      <c r="R295" s="217"/>
      <c r="S295" s="217"/>
      <c r="T295" s="218"/>
      <c r="AT295" s="219" t="s">
        <v>149</v>
      </c>
      <c r="AU295" s="219" t="s">
        <v>82</v>
      </c>
      <c r="AV295" s="15" t="s">
        <v>140</v>
      </c>
      <c r="AW295" s="15" t="s">
        <v>33</v>
      </c>
      <c r="AX295" s="15" t="s">
        <v>80</v>
      </c>
      <c r="AY295" s="219" t="s">
        <v>132</v>
      </c>
    </row>
    <row r="296" spans="1:65" s="2" customFormat="1" ht="24.2" customHeight="1">
      <c r="A296" s="35"/>
      <c r="B296" s="36"/>
      <c r="C296" s="170" t="s">
        <v>339</v>
      </c>
      <c r="D296" s="170" t="s">
        <v>135</v>
      </c>
      <c r="E296" s="171" t="s">
        <v>340</v>
      </c>
      <c r="F296" s="172" t="s">
        <v>341</v>
      </c>
      <c r="G296" s="173" t="s">
        <v>146</v>
      </c>
      <c r="H296" s="174">
        <v>15.64</v>
      </c>
      <c r="I296" s="175"/>
      <c r="J296" s="176">
        <f>ROUND(I296*H296,2)</f>
        <v>0</v>
      </c>
      <c r="K296" s="172" t="s">
        <v>19</v>
      </c>
      <c r="L296" s="40"/>
      <c r="M296" s="177" t="s">
        <v>19</v>
      </c>
      <c r="N296" s="178" t="s">
        <v>43</v>
      </c>
      <c r="O296" s="65"/>
      <c r="P296" s="179">
        <f>O296*H296</f>
        <v>0</v>
      </c>
      <c r="Q296" s="179">
        <v>0</v>
      </c>
      <c r="R296" s="179">
        <f>Q296*H296</f>
        <v>0</v>
      </c>
      <c r="S296" s="179">
        <v>0</v>
      </c>
      <c r="T296" s="180">
        <f>S296*H296</f>
        <v>0</v>
      </c>
      <c r="U296" s="35"/>
      <c r="V296" s="35"/>
      <c r="W296" s="35"/>
      <c r="X296" s="35"/>
      <c r="Y296" s="35"/>
      <c r="Z296" s="35"/>
      <c r="AA296" s="35"/>
      <c r="AB296" s="35"/>
      <c r="AC296" s="35"/>
      <c r="AD296" s="35"/>
      <c r="AE296" s="35"/>
      <c r="AR296" s="181" t="s">
        <v>140</v>
      </c>
      <c r="AT296" s="181" t="s">
        <v>135</v>
      </c>
      <c r="AU296" s="181" t="s">
        <v>82</v>
      </c>
      <c r="AY296" s="18" t="s">
        <v>132</v>
      </c>
      <c r="BE296" s="182">
        <f>IF(N296="základní",J296,0)</f>
        <v>0</v>
      </c>
      <c r="BF296" s="182">
        <f>IF(N296="snížená",J296,0)</f>
        <v>0</v>
      </c>
      <c r="BG296" s="182">
        <f>IF(N296="zákl. přenesená",J296,0)</f>
        <v>0</v>
      </c>
      <c r="BH296" s="182">
        <f>IF(N296="sníž. přenesená",J296,0)</f>
        <v>0</v>
      </c>
      <c r="BI296" s="182">
        <f>IF(N296="nulová",J296,0)</f>
        <v>0</v>
      </c>
      <c r="BJ296" s="18" t="s">
        <v>80</v>
      </c>
      <c r="BK296" s="182">
        <f>ROUND(I296*H296,2)</f>
        <v>0</v>
      </c>
      <c r="BL296" s="18" t="s">
        <v>140</v>
      </c>
      <c r="BM296" s="181" t="s">
        <v>342</v>
      </c>
    </row>
    <row r="297" spans="1:65" s="2" customFormat="1" ht="19.5">
      <c r="A297" s="35"/>
      <c r="B297" s="36"/>
      <c r="C297" s="37"/>
      <c r="D297" s="183" t="s">
        <v>142</v>
      </c>
      <c r="E297" s="37"/>
      <c r="F297" s="184" t="s">
        <v>341</v>
      </c>
      <c r="G297" s="37"/>
      <c r="H297" s="37"/>
      <c r="I297" s="185"/>
      <c r="J297" s="37"/>
      <c r="K297" s="37"/>
      <c r="L297" s="40"/>
      <c r="M297" s="186"/>
      <c r="N297" s="187"/>
      <c r="O297" s="65"/>
      <c r="P297" s="65"/>
      <c r="Q297" s="65"/>
      <c r="R297" s="65"/>
      <c r="S297" s="65"/>
      <c r="T297" s="66"/>
      <c r="U297" s="35"/>
      <c r="V297" s="35"/>
      <c r="W297" s="35"/>
      <c r="X297" s="35"/>
      <c r="Y297" s="35"/>
      <c r="Z297" s="35"/>
      <c r="AA297" s="35"/>
      <c r="AB297" s="35"/>
      <c r="AC297" s="35"/>
      <c r="AD297" s="35"/>
      <c r="AE297" s="35"/>
      <c r="AT297" s="18" t="s">
        <v>142</v>
      </c>
      <c r="AU297" s="18" t="s">
        <v>82</v>
      </c>
    </row>
    <row r="298" spans="1:65" s="2" customFormat="1" ht="14.45" customHeight="1">
      <c r="A298" s="35"/>
      <c r="B298" s="36"/>
      <c r="C298" s="170" t="s">
        <v>343</v>
      </c>
      <c r="D298" s="170" t="s">
        <v>135</v>
      </c>
      <c r="E298" s="171" t="s">
        <v>344</v>
      </c>
      <c r="F298" s="172" t="s">
        <v>345</v>
      </c>
      <c r="G298" s="173" t="s">
        <v>146</v>
      </c>
      <c r="H298" s="174">
        <v>5.3129999999999997</v>
      </c>
      <c r="I298" s="175"/>
      <c r="J298" s="176">
        <f>ROUND(I298*H298,2)</f>
        <v>0</v>
      </c>
      <c r="K298" s="172" t="s">
        <v>19</v>
      </c>
      <c r="L298" s="40"/>
      <c r="M298" s="177" t="s">
        <v>19</v>
      </c>
      <c r="N298" s="178" t="s">
        <v>43</v>
      </c>
      <c r="O298" s="65"/>
      <c r="P298" s="179">
        <f>O298*H298</f>
        <v>0</v>
      </c>
      <c r="Q298" s="179">
        <v>9.1500000000000001E-3</v>
      </c>
      <c r="R298" s="179">
        <f>Q298*H298</f>
        <v>4.8613949999999996E-2</v>
      </c>
      <c r="S298" s="179">
        <v>0</v>
      </c>
      <c r="T298" s="180">
        <f>S298*H298</f>
        <v>0</v>
      </c>
      <c r="U298" s="35"/>
      <c r="V298" s="35"/>
      <c r="W298" s="35"/>
      <c r="X298" s="35"/>
      <c r="Y298" s="35"/>
      <c r="Z298" s="35"/>
      <c r="AA298" s="35"/>
      <c r="AB298" s="35"/>
      <c r="AC298" s="35"/>
      <c r="AD298" s="35"/>
      <c r="AE298" s="35"/>
      <c r="AR298" s="181" t="s">
        <v>140</v>
      </c>
      <c r="AT298" s="181" t="s">
        <v>135</v>
      </c>
      <c r="AU298" s="181" t="s">
        <v>82</v>
      </c>
      <c r="AY298" s="18" t="s">
        <v>132</v>
      </c>
      <c r="BE298" s="182">
        <f>IF(N298="základní",J298,0)</f>
        <v>0</v>
      </c>
      <c r="BF298" s="182">
        <f>IF(N298="snížená",J298,0)</f>
        <v>0</v>
      </c>
      <c r="BG298" s="182">
        <f>IF(N298="zákl. přenesená",J298,0)</f>
        <v>0</v>
      </c>
      <c r="BH298" s="182">
        <f>IF(N298="sníž. přenesená",J298,0)</f>
        <v>0</v>
      </c>
      <c r="BI298" s="182">
        <f>IF(N298="nulová",J298,0)</f>
        <v>0</v>
      </c>
      <c r="BJ298" s="18" t="s">
        <v>80</v>
      </c>
      <c r="BK298" s="182">
        <f>ROUND(I298*H298,2)</f>
        <v>0</v>
      </c>
      <c r="BL298" s="18" t="s">
        <v>140</v>
      </c>
      <c r="BM298" s="181" t="s">
        <v>346</v>
      </c>
    </row>
    <row r="299" spans="1:65" s="2" customFormat="1" ht="11.25">
      <c r="A299" s="35"/>
      <c r="B299" s="36"/>
      <c r="C299" s="37"/>
      <c r="D299" s="183" t="s">
        <v>142</v>
      </c>
      <c r="E299" s="37"/>
      <c r="F299" s="184" t="s">
        <v>345</v>
      </c>
      <c r="G299" s="37"/>
      <c r="H299" s="37"/>
      <c r="I299" s="185"/>
      <c r="J299" s="37"/>
      <c r="K299" s="37"/>
      <c r="L299" s="40"/>
      <c r="M299" s="186"/>
      <c r="N299" s="187"/>
      <c r="O299" s="65"/>
      <c r="P299" s="65"/>
      <c r="Q299" s="65"/>
      <c r="R299" s="65"/>
      <c r="S299" s="65"/>
      <c r="T299" s="66"/>
      <c r="U299" s="35"/>
      <c r="V299" s="35"/>
      <c r="W299" s="35"/>
      <c r="X299" s="35"/>
      <c r="Y299" s="35"/>
      <c r="Z299" s="35"/>
      <c r="AA299" s="35"/>
      <c r="AB299" s="35"/>
      <c r="AC299" s="35"/>
      <c r="AD299" s="35"/>
      <c r="AE299" s="35"/>
      <c r="AT299" s="18" t="s">
        <v>142</v>
      </c>
      <c r="AU299" s="18" t="s">
        <v>82</v>
      </c>
    </row>
    <row r="300" spans="1:65" s="14" customFormat="1" ht="11.25">
      <c r="B300" s="198"/>
      <c r="C300" s="199"/>
      <c r="D300" s="183" t="s">
        <v>149</v>
      </c>
      <c r="E300" s="200" t="s">
        <v>19</v>
      </c>
      <c r="F300" s="201" t="s">
        <v>347</v>
      </c>
      <c r="G300" s="199"/>
      <c r="H300" s="202">
        <v>5.3550000000000004</v>
      </c>
      <c r="I300" s="203"/>
      <c r="J300" s="199"/>
      <c r="K300" s="199"/>
      <c r="L300" s="204"/>
      <c r="M300" s="205"/>
      <c r="N300" s="206"/>
      <c r="O300" s="206"/>
      <c r="P300" s="206"/>
      <c r="Q300" s="206"/>
      <c r="R300" s="206"/>
      <c r="S300" s="206"/>
      <c r="T300" s="207"/>
      <c r="AT300" s="208" t="s">
        <v>149</v>
      </c>
      <c r="AU300" s="208" t="s">
        <v>82</v>
      </c>
      <c r="AV300" s="14" t="s">
        <v>82</v>
      </c>
      <c r="AW300" s="14" t="s">
        <v>33</v>
      </c>
      <c r="AX300" s="14" t="s">
        <v>72</v>
      </c>
      <c r="AY300" s="208" t="s">
        <v>132</v>
      </c>
    </row>
    <row r="301" spans="1:65" s="14" customFormat="1" ht="11.25">
      <c r="B301" s="198"/>
      <c r="C301" s="199"/>
      <c r="D301" s="183" t="s">
        <v>149</v>
      </c>
      <c r="E301" s="200" t="s">
        <v>19</v>
      </c>
      <c r="F301" s="201" t="s">
        <v>348</v>
      </c>
      <c r="G301" s="199"/>
      <c r="H301" s="202">
        <v>-4.2000000000000003E-2</v>
      </c>
      <c r="I301" s="203"/>
      <c r="J301" s="199"/>
      <c r="K301" s="199"/>
      <c r="L301" s="204"/>
      <c r="M301" s="205"/>
      <c r="N301" s="206"/>
      <c r="O301" s="206"/>
      <c r="P301" s="206"/>
      <c r="Q301" s="206"/>
      <c r="R301" s="206"/>
      <c r="S301" s="206"/>
      <c r="T301" s="207"/>
      <c r="AT301" s="208" t="s">
        <v>149</v>
      </c>
      <c r="AU301" s="208" t="s">
        <v>82</v>
      </c>
      <c r="AV301" s="14" t="s">
        <v>82</v>
      </c>
      <c r="AW301" s="14" t="s">
        <v>33</v>
      </c>
      <c r="AX301" s="14" t="s">
        <v>72</v>
      </c>
      <c r="AY301" s="208" t="s">
        <v>132</v>
      </c>
    </row>
    <row r="302" spans="1:65" s="15" customFormat="1" ht="11.25">
      <c r="B302" s="209"/>
      <c r="C302" s="210"/>
      <c r="D302" s="183" t="s">
        <v>149</v>
      </c>
      <c r="E302" s="211" t="s">
        <v>19</v>
      </c>
      <c r="F302" s="212" t="s">
        <v>152</v>
      </c>
      <c r="G302" s="210"/>
      <c r="H302" s="213">
        <v>5.3130000000000006</v>
      </c>
      <c r="I302" s="214"/>
      <c r="J302" s="210"/>
      <c r="K302" s="210"/>
      <c r="L302" s="215"/>
      <c r="M302" s="216"/>
      <c r="N302" s="217"/>
      <c r="O302" s="217"/>
      <c r="P302" s="217"/>
      <c r="Q302" s="217"/>
      <c r="R302" s="217"/>
      <c r="S302" s="217"/>
      <c r="T302" s="218"/>
      <c r="AT302" s="219" t="s">
        <v>149</v>
      </c>
      <c r="AU302" s="219" t="s">
        <v>82</v>
      </c>
      <c r="AV302" s="15" t="s">
        <v>140</v>
      </c>
      <c r="AW302" s="15" t="s">
        <v>33</v>
      </c>
      <c r="AX302" s="15" t="s">
        <v>80</v>
      </c>
      <c r="AY302" s="219" t="s">
        <v>132</v>
      </c>
    </row>
    <row r="303" spans="1:65" s="2" customFormat="1" ht="24.2" customHeight="1">
      <c r="A303" s="35"/>
      <c r="B303" s="36"/>
      <c r="C303" s="170" t="s">
        <v>349</v>
      </c>
      <c r="D303" s="170" t="s">
        <v>135</v>
      </c>
      <c r="E303" s="171" t="s">
        <v>350</v>
      </c>
      <c r="F303" s="172" t="s">
        <v>351</v>
      </c>
      <c r="G303" s="173" t="s">
        <v>146</v>
      </c>
      <c r="H303" s="174">
        <v>5.3129999999999997</v>
      </c>
      <c r="I303" s="175"/>
      <c r="J303" s="176">
        <f>ROUND(I303*H303,2)</f>
        <v>0</v>
      </c>
      <c r="K303" s="172" t="s">
        <v>19</v>
      </c>
      <c r="L303" s="40"/>
      <c r="M303" s="177" t="s">
        <v>19</v>
      </c>
      <c r="N303" s="178" t="s">
        <v>43</v>
      </c>
      <c r="O303" s="65"/>
      <c r="P303" s="179">
        <f>O303*H303</f>
        <v>0</v>
      </c>
      <c r="Q303" s="179">
        <v>0</v>
      </c>
      <c r="R303" s="179">
        <f>Q303*H303</f>
        <v>0</v>
      </c>
      <c r="S303" s="179">
        <v>0</v>
      </c>
      <c r="T303" s="180">
        <f>S303*H303</f>
        <v>0</v>
      </c>
      <c r="U303" s="35"/>
      <c r="V303" s="35"/>
      <c r="W303" s="35"/>
      <c r="X303" s="35"/>
      <c r="Y303" s="35"/>
      <c r="Z303" s="35"/>
      <c r="AA303" s="35"/>
      <c r="AB303" s="35"/>
      <c r="AC303" s="35"/>
      <c r="AD303" s="35"/>
      <c r="AE303" s="35"/>
      <c r="AR303" s="181" t="s">
        <v>140</v>
      </c>
      <c r="AT303" s="181" t="s">
        <v>135</v>
      </c>
      <c r="AU303" s="181" t="s">
        <v>82</v>
      </c>
      <c r="AY303" s="18" t="s">
        <v>132</v>
      </c>
      <c r="BE303" s="182">
        <f>IF(N303="základní",J303,0)</f>
        <v>0</v>
      </c>
      <c r="BF303" s="182">
        <f>IF(N303="snížená",J303,0)</f>
        <v>0</v>
      </c>
      <c r="BG303" s="182">
        <f>IF(N303="zákl. přenesená",J303,0)</f>
        <v>0</v>
      </c>
      <c r="BH303" s="182">
        <f>IF(N303="sníž. přenesená",J303,0)</f>
        <v>0</v>
      </c>
      <c r="BI303" s="182">
        <f>IF(N303="nulová",J303,0)</f>
        <v>0</v>
      </c>
      <c r="BJ303" s="18" t="s">
        <v>80</v>
      </c>
      <c r="BK303" s="182">
        <f>ROUND(I303*H303,2)</f>
        <v>0</v>
      </c>
      <c r="BL303" s="18" t="s">
        <v>140</v>
      </c>
      <c r="BM303" s="181" t="s">
        <v>352</v>
      </c>
    </row>
    <row r="304" spans="1:65" s="2" customFormat="1" ht="11.25">
      <c r="A304" s="35"/>
      <c r="B304" s="36"/>
      <c r="C304" s="37"/>
      <c r="D304" s="183" t="s">
        <v>142</v>
      </c>
      <c r="E304" s="37"/>
      <c r="F304" s="184" t="s">
        <v>351</v>
      </c>
      <c r="G304" s="37"/>
      <c r="H304" s="37"/>
      <c r="I304" s="185"/>
      <c r="J304" s="37"/>
      <c r="K304" s="37"/>
      <c r="L304" s="40"/>
      <c r="M304" s="186"/>
      <c r="N304" s="187"/>
      <c r="O304" s="65"/>
      <c r="P304" s="65"/>
      <c r="Q304" s="65"/>
      <c r="R304" s="65"/>
      <c r="S304" s="65"/>
      <c r="T304" s="66"/>
      <c r="U304" s="35"/>
      <c r="V304" s="35"/>
      <c r="W304" s="35"/>
      <c r="X304" s="35"/>
      <c r="Y304" s="35"/>
      <c r="Z304" s="35"/>
      <c r="AA304" s="35"/>
      <c r="AB304" s="35"/>
      <c r="AC304" s="35"/>
      <c r="AD304" s="35"/>
      <c r="AE304" s="35"/>
      <c r="AT304" s="18" t="s">
        <v>142</v>
      </c>
      <c r="AU304" s="18" t="s">
        <v>82</v>
      </c>
    </row>
    <row r="305" spans="1:65" s="2" customFormat="1" ht="24.2" customHeight="1">
      <c r="A305" s="35"/>
      <c r="B305" s="36"/>
      <c r="C305" s="170" t="s">
        <v>353</v>
      </c>
      <c r="D305" s="170" t="s">
        <v>135</v>
      </c>
      <c r="E305" s="171" t="s">
        <v>354</v>
      </c>
      <c r="F305" s="172" t="s">
        <v>355</v>
      </c>
      <c r="G305" s="173" t="s">
        <v>146</v>
      </c>
      <c r="H305" s="174">
        <v>3.5249999999999999</v>
      </c>
      <c r="I305" s="175"/>
      <c r="J305" s="176">
        <f>ROUND(I305*H305,2)</f>
        <v>0</v>
      </c>
      <c r="K305" s="172" t="s">
        <v>139</v>
      </c>
      <c r="L305" s="40"/>
      <c r="M305" s="177" t="s">
        <v>19</v>
      </c>
      <c r="N305" s="178" t="s">
        <v>43</v>
      </c>
      <c r="O305" s="65"/>
      <c r="P305" s="179">
        <f>O305*H305</f>
        <v>0</v>
      </c>
      <c r="Q305" s="179">
        <v>0</v>
      </c>
      <c r="R305" s="179">
        <f>Q305*H305</f>
        <v>0</v>
      </c>
      <c r="S305" s="179">
        <v>3.5000000000000003E-2</v>
      </c>
      <c r="T305" s="180">
        <f>S305*H305</f>
        <v>0.12337500000000001</v>
      </c>
      <c r="U305" s="35"/>
      <c r="V305" s="35"/>
      <c r="W305" s="35"/>
      <c r="X305" s="35"/>
      <c r="Y305" s="35"/>
      <c r="Z305" s="35"/>
      <c r="AA305" s="35"/>
      <c r="AB305" s="35"/>
      <c r="AC305" s="35"/>
      <c r="AD305" s="35"/>
      <c r="AE305" s="35"/>
      <c r="AR305" s="181" t="s">
        <v>140</v>
      </c>
      <c r="AT305" s="181" t="s">
        <v>135</v>
      </c>
      <c r="AU305" s="181" t="s">
        <v>82</v>
      </c>
      <c r="AY305" s="18" t="s">
        <v>132</v>
      </c>
      <c r="BE305" s="182">
        <f>IF(N305="základní",J305,0)</f>
        <v>0</v>
      </c>
      <c r="BF305" s="182">
        <f>IF(N305="snížená",J305,0)</f>
        <v>0</v>
      </c>
      <c r="BG305" s="182">
        <f>IF(N305="zákl. přenesená",J305,0)</f>
        <v>0</v>
      </c>
      <c r="BH305" s="182">
        <f>IF(N305="sníž. přenesená",J305,0)</f>
        <v>0</v>
      </c>
      <c r="BI305" s="182">
        <f>IF(N305="nulová",J305,0)</f>
        <v>0</v>
      </c>
      <c r="BJ305" s="18" t="s">
        <v>80</v>
      </c>
      <c r="BK305" s="182">
        <f>ROUND(I305*H305,2)</f>
        <v>0</v>
      </c>
      <c r="BL305" s="18" t="s">
        <v>140</v>
      </c>
      <c r="BM305" s="181" t="s">
        <v>356</v>
      </c>
    </row>
    <row r="306" spans="1:65" s="2" customFormat="1" ht="29.25">
      <c r="A306" s="35"/>
      <c r="B306" s="36"/>
      <c r="C306" s="37"/>
      <c r="D306" s="183" t="s">
        <v>142</v>
      </c>
      <c r="E306" s="37"/>
      <c r="F306" s="184" t="s">
        <v>357</v>
      </c>
      <c r="G306" s="37"/>
      <c r="H306" s="37"/>
      <c r="I306" s="185"/>
      <c r="J306" s="37"/>
      <c r="K306" s="37"/>
      <c r="L306" s="40"/>
      <c r="M306" s="186"/>
      <c r="N306" s="187"/>
      <c r="O306" s="65"/>
      <c r="P306" s="65"/>
      <c r="Q306" s="65"/>
      <c r="R306" s="65"/>
      <c r="S306" s="65"/>
      <c r="T306" s="66"/>
      <c r="U306" s="35"/>
      <c r="V306" s="35"/>
      <c r="W306" s="35"/>
      <c r="X306" s="35"/>
      <c r="Y306" s="35"/>
      <c r="Z306" s="35"/>
      <c r="AA306" s="35"/>
      <c r="AB306" s="35"/>
      <c r="AC306" s="35"/>
      <c r="AD306" s="35"/>
      <c r="AE306" s="35"/>
      <c r="AT306" s="18" t="s">
        <v>142</v>
      </c>
      <c r="AU306" s="18" t="s">
        <v>82</v>
      </c>
    </row>
    <row r="307" spans="1:65" s="2" customFormat="1" ht="29.25">
      <c r="A307" s="35"/>
      <c r="B307" s="36"/>
      <c r="C307" s="37"/>
      <c r="D307" s="183" t="s">
        <v>159</v>
      </c>
      <c r="E307" s="37"/>
      <c r="F307" s="220" t="s">
        <v>358</v>
      </c>
      <c r="G307" s="37"/>
      <c r="H307" s="37"/>
      <c r="I307" s="185"/>
      <c r="J307" s="37"/>
      <c r="K307" s="37"/>
      <c r="L307" s="40"/>
      <c r="M307" s="186"/>
      <c r="N307" s="187"/>
      <c r="O307" s="65"/>
      <c r="P307" s="65"/>
      <c r="Q307" s="65"/>
      <c r="R307" s="65"/>
      <c r="S307" s="65"/>
      <c r="T307" s="66"/>
      <c r="U307" s="35"/>
      <c r="V307" s="35"/>
      <c r="W307" s="35"/>
      <c r="X307" s="35"/>
      <c r="Y307" s="35"/>
      <c r="Z307" s="35"/>
      <c r="AA307" s="35"/>
      <c r="AB307" s="35"/>
      <c r="AC307" s="35"/>
      <c r="AD307" s="35"/>
      <c r="AE307" s="35"/>
      <c r="AT307" s="18" t="s">
        <v>159</v>
      </c>
      <c r="AU307" s="18" t="s">
        <v>82</v>
      </c>
    </row>
    <row r="308" spans="1:65" s="14" customFormat="1" ht="11.25">
      <c r="B308" s="198"/>
      <c r="C308" s="199"/>
      <c r="D308" s="183" t="s">
        <v>149</v>
      </c>
      <c r="E308" s="200" t="s">
        <v>19</v>
      </c>
      <c r="F308" s="201" t="s">
        <v>170</v>
      </c>
      <c r="G308" s="199"/>
      <c r="H308" s="202">
        <v>3.5230000000000001</v>
      </c>
      <c r="I308" s="203"/>
      <c r="J308" s="199"/>
      <c r="K308" s="199"/>
      <c r="L308" s="204"/>
      <c r="M308" s="205"/>
      <c r="N308" s="206"/>
      <c r="O308" s="206"/>
      <c r="P308" s="206"/>
      <c r="Q308" s="206"/>
      <c r="R308" s="206"/>
      <c r="S308" s="206"/>
      <c r="T308" s="207"/>
      <c r="AT308" s="208" t="s">
        <v>149</v>
      </c>
      <c r="AU308" s="208" t="s">
        <v>82</v>
      </c>
      <c r="AV308" s="14" t="s">
        <v>82</v>
      </c>
      <c r="AW308" s="14" t="s">
        <v>33</v>
      </c>
      <c r="AX308" s="14" t="s">
        <v>72</v>
      </c>
      <c r="AY308" s="208" t="s">
        <v>132</v>
      </c>
    </row>
    <row r="309" spans="1:65" s="14" customFormat="1" ht="11.25">
      <c r="B309" s="198"/>
      <c r="C309" s="199"/>
      <c r="D309" s="183" t="s">
        <v>149</v>
      </c>
      <c r="E309" s="200" t="s">
        <v>19</v>
      </c>
      <c r="F309" s="201" t="s">
        <v>359</v>
      </c>
      <c r="G309" s="199"/>
      <c r="H309" s="202">
        <v>0.09</v>
      </c>
      <c r="I309" s="203"/>
      <c r="J309" s="199"/>
      <c r="K309" s="199"/>
      <c r="L309" s="204"/>
      <c r="M309" s="205"/>
      <c r="N309" s="206"/>
      <c r="O309" s="206"/>
      <c r="P309" s="206"/>
      <c r="Q309" s="206"/>
      <c r="R309" s="206"/>
      <c r="S309" s="206"/>
      <c r="T309" s="207"/>
      <c r="AT309" s="208" t="s">
        <v>149</v>
      </c>
      <c r="AU309" s="208" t="s">
        <v>82</v>
      </c>
      <c r="AV309" s="14" t="s">
        <v>82</v>
      </c>
      <c r="AW309" s="14" t="s">
        <v>33</v>
      </c>
      <c r="AX309" s="14" t="s">
        <v>72</v>
      </c>
      <c r="AY309" s="208" t="s">
        <v>132</v>
      </c>
    </row>
    <row r="310" spans="1:65" s="14" customFormat="1" ht="11.25">
      <c r="B310" s="198"/>
      <c r="C310" s="199"/>
      <c r="D310" s="183" t="s">
        <v>149</v>
      </c>
      <c r="E310" s="200" t="s">
        <v>19</v>
      </c>
      <c r="F310" s="201" t="s">
        <v>360</v>
      </c>
      <c r="G310" s="199"/>
      <c r="H310" s="202">
        <v>-8.7999999999999995E-2</v>
      </c>
      <c r="I310" s="203"/>
      <c r="J310" s="199"/>
      <c r="K310" s="199"/>
      <c r="L310" s="204"/>
      <c r="M310" s="205"/>
      <c r="N310" s="206"/>
      <c r="O310" s="206"/>
      <c r="P310" s="206"/>
      <c r="Q310" s="206"/>
      <c r="R310" s="206"/>
      <c r="S310" s="206"/>
      <c r="T310" s="207"/>
      <c r="AT310" s="208" t="s">
        <v>149</v>
      </c>
      <c r="AU310" s="208" t="s">
        <v>82</v>
      </c>
      <c r="AV310" s="14" t="s">
        <v>82</v>
      </c>
      <c r="AW310" s="14" t="s">
        <v>33</v>
      </c>
      <c r="AX310" s="14" t="s">
        <v>72</v>
      </c>
      <c r="AY310" s="208" t="s">
        <v>132</v>
      </c>
    </row>
    <row r="311" spans="1:65" s="15" customFormat="1" ht="11.25">
      <c r="B311" s="209"/>
      <c r="C311" s="210"/>
      <c r="D311" s="183" t="s">
        <v>149</v>
      </c>
      <c r="E311" s="211" t="s">
        <v>19</v>
      </c>
      <c r="F311" s="212" t="s">
        <v>152</v>
      </c>
      <c r="G311" s="210"/>
      <c r="H311" s="213">
        <v>3.5249999999999999</v>
      </c>
      <c r="I311" s="214"/>
      <c r="J311" s="210"/>
      <c r="K311" s="210"/>
      <c r="L311" s="215"/>
      <c r="M311" s="216"/>
      <c r="N311" s="217"/>
      <c r="O311" s="217"/>
      <c r="P311" s="217"/>
      <c r="Q311" s="217"/>
      <c r="R311" s="217"/>
      <c r="S311" s="217"/>
      <c r="T311" s="218"/>
      <c r="AT311" s="219" t="s">
        <v>149</v>
      </c>
      <c r="AU311" s="219" t="s">
        <v>82</v>
      </c>
      <c r="AV311" s="15" t="s">
        <v>140</v>
      </c>
      <c r="AW311" s="15" t="s">
        <v>33</v>
      </c>
      <c r="AX311" s="15" t="s">
        <v>80</v>
      </c>
      <c r="AY311" s="219" t="s">
        <v>132</v>
      </c>
    </row>
    <row r="312" spans="1:65" s="2" customFormat="1" ht="24.2" customHeight="1">
      <c r="A312" s="35"/>
      <c r="B312" s="36"/>
      <c r="C312" s="170" t="s">
        <v>361</v>
      </c>
      <c r="D312" s="170" t="s">
        <v>135</v>
      </c>
      <c r="E312" s="171" t="s">
        <v>362</v>
      </c>
      <c r="F312" s="172" t="s">
        <v>363</v>
      </c>
      <c r="G312" s="173" t="s">
        <v>146</v>
      </c>
      <c r="H312" s="174">
        <v>2.4319999999999999</v>
      </c>
      <c r="I312" s="175"/>
      <c r="J312" s="176">
        <f>ROUND(I312*H312,2)</f>
        <v>0</v>
      </c>
      <c r="K312" s="172" t="s">
        <v>139</v>
      </c>
      <c r="L312" s="40"/>
      <c r="M312" s="177" t="s">
        <v>19</v>
      </c>
      <c r="N312" s="178" t="s">
        <v>43</v>
      </c>
      <c r="O312" s="65"/>
      <c r="P312" s="179">
        <f>O312*H312</f>
        <v>0</v>
      </c>
      <c r="Q312" s="179">
        <v>0</v>
      </c>
      <c r="R312" s="179">
        <f>Q312*H312</f>
        <v>0</v>
      </c>
      <c r="S312" s="179">
        <v>0.54500000000000004</v>
      </c>
      <c r="T312" s="180">
        <f>S312*H312</f>
        <v>1.3254400000000002</v>
      </c>
      <c r="U312" s="35"/>
      <c r="V312" s="35"/>
      <c r="W312" s="35"/>
      <c r="X312" s="35"/>
      <c r="Y312" s="35"/>
      <c r="Z312" s="35"/>
      <c r="AA312" s="35"/>
      <c r="AB312" s="35"/>
      <c r="AC312" s="35"/>
      <c r="AD312" s="35"/>
      <c r="AE312" s="35"/>
      <c r="AR312" s="181" t="s">
        <v>140</v>
      </c>
      <c r="AT312" s="181" t="s">
        <v>135</v>
      </c>
      <c r="AU312" s="181" t="s">
        <v>82</v>
      </c>
      <c r="AY312" s="18" t="s">
        <v>132</v>
      </c>
      <c r="BE312" s="182">
        <f>IF(N312="základní",J312,0)</f>
        <v>0</v>
      </c>
      <c r="BF312" s="182">
        <f>IF(N312="snížená",J312,0)</f>
        <v>0</v>
      </c>
      <c r="BG312" s="182">
        <f>IF(N312="zákl. přenesená",J312,0)</f>
        <v>0</v>
      </c>
      <c r="BH312" s="182">
        <f>IF(N312="sníž. přenesená",J312,0)</f>
        <v>0</v>
      </c>
      <c r="BI312" s="182">
        <f>IF(N312="nulová",J312,0)</f>
        <v>0</v>
      </c>
      <c r="BJ312" s="18" t="s">
        <v>80</v>
      </c>
      <c r="BK312" s="182">
        <f>ROUND(I312*H312,2)</f>
        <v>0</v>
      </c>
      <c r="BL312" s="18" t="s">
        <v>140</v>
      </c>
      <c r="BM312" s="181" t="s">
        <v>364</v>
      </c>
    </row>
    <row r="313" spans="1:65" s="2" customFormat="1" ht="29.25">
      <c r="A313" s="35"/>
      <c r="B313" s="36"/>
      <c r="C313" s="37"/>
      <c r="D313" s="183" t="s">
        <v>142</v>
      </c>
      <c r="E313" s="37"/>
      <c r="F313" s="184" t="s">
        <v>365</v>
      </c>
      <c r="G313" s="37"/>
      <c r="H313" s="37"/>
      <c r="I313" s="185"/>
      <c r="J313" s="37"/>
      <c r="K313" s="37"/>
      <c r="L313" s="40"/>
      <c r="M313" s="186"/>
      <c r="N313" s="187"/>
      <c r="O313" s="65"/>
      <c r="P313" s="65"/>
      <c r="Q313" s="65"/>
      <c r="R313" s="65"/>
      <c r="S313" s="65"/>
      <c r="T313" s="66"/>
      <c r="U313" s="35"/>
      <c r="V313" s="35"/>
      <c r="W313" s="35"/>
      <c r="X313" s="35"/>
      <c r="Y313" s="35"/>
      <c r="Z313" s="35"/>
      <c r="AA313" s="35"/>
      <c r="AB313" s="35"/>
      <c r="AC313" s="35"/>
      <c r="AD313" s="35"/>
      <c r="AE313" s="35"/>
      <c r="AT313" s="18" t="s">
        <v>142</v>
      </c>
      <c r="AU313" s="18" t="s">
        <v>82</v>
      </c>
    </row>
    <row r="314" spans="1:65" s="13" customFormat="1" ht="11.25">
      <c r="B314" s="188"/>
      <c r="C314" s="189"/>
      <c r="D314" s="183" t="s">
        <v>149</v>
      </c>
      <c r="E314" s="190" t="s">
        <v>19</v>
      </c>
      <c r="F314" s="191" t="s">
        <v>150</v>
      </c>
      <c r="G314" s="189"/>
      <c r="H314" s="190" t="s">
        <v>19</v>
      </c>
      <c r="I314" s="192"/>
      <c r="J314" s="189"/>
      <c r="K314" s="189"/>
      <c r="L314" s="193"/>
      <c r="M314" s="194"/>
      <c r="N314" s="195"/>
      <c r="O314" s="195"/>
      <c r="P314" s="195"/>
      <c r="Q314" s="195"/>
      <c r="R314" s="195"/>
      <c r="S314" s="195"/>
      <c r="T314" s="196"/>
      <c r="AT314" s="197" t="s">
        <v>149</v>
      </c>
      <c r="AU314" s="197" t="s">
        <v>82</v>
      </c>
      <c r="AV314" s="13" t="s">
        <v>80</v>
      </c>
      <c r="AW314" s="13" t="s">
        <v>33</v>
      </c>
      <c r="AX314" s="13" t="s">
        <v>72</v>
      </c>
      <c r="AY314" s="197" t="s">
        <v>132</v>
      </c>
    </row>
    <row r="315" spans="1:65" s="14" customFormat="1" ht="11.25">
      <c r="B315" s="198"/>
      <c r="C315" s="199"/>
      <c r="D315" s="183" t="s">
        <v>149</v>
      </c>
      <c r="E315" s="200" t="s">
        <v>19</v>
      </c>
      <c r="F315" s="201" t="s">
        <v>366</v>
      </c>
      <c r="G315" s="199"/>
      <c r="H315" s="202">
        <v>1.1200000000000001</v>
      </c>
      <c r="I315" s="203"/>
      <c r="J315" s="199"/>
      <c r="K315" s="199"/>
      <c r="L315" s="204"/>
      <c r="M315" s="205"/>
      <c r="N315" s="206"/>
      <c r="O315" s="206"/>
      <c r="P315" s="206"/>
      <c r="Q315" s="206"/>
      <c r="R315" s="206"/>
      <c r="S315" s="206"/>
      <c r="T315" s="207"/>
      <c r="AT315" s="208" t="s">
        <v>149</v>
      </c>
      <c r="AU315" s="208" t="s">
        <v>82</v>
      </c>
      <c r="AV315" s="14" t="s">
        <v>82</v>
      </c>
      <c r="AW315" s="14" t="s">
        <v>33</v>
      </c>
      <c r="AX315" s="14" t="s">
        <v>72</v>
      </c>
      <c r="AY315" s="208" t="s">
        <v>132</v>
      </c>
    </row>
    <row r="316" spans="1:65" s="14" customFormat="1" ht="11.25">
      <c r="B316" s="198"/>
      <c r="C316" s="199"/>
      <c r="D316" s="183" t="s">
        <v>149</v>
      </c>
      <c r="E316" s="200" t="s">
        <v>19</v>
      </c>
      <c r="F316" s="201" t="s">
        <v>151</v>
      </c>
      <c r="G316" s="199"/>
      <c r="H316" s="202">
        <v>1.3120000000000001</v>
      </c>
      <c r="I316" s="203"/>
      <c r="J316" s="199"/>
      <c r="K316" s="199"/>
      <c r="L316" s="204"/>
      <c r="M316" s="205"/>
      <c r="N316" s="206"/>
      <c r="O316" s="206"/>
      <c r="P316" s="206"/>
      <c r="Q316" s="206"/>
      <c r="R316" s="206"/>
      <c r="S316" s="206"/>
      <c r="T316" s="207"/>
      <c r="AT316" s="208" t="s">
        <v>149</v>
      </c>
      <c r="AU316" s="208" t="s">
        <v>82</v>
      </c>
      <c r="AV316" s="14" t="s">
        <v>82</v>
      </c>
      <c r="AW316" s="14" t="s">
        <v>33</v>
      </c>
      <c r="AX316" s="14" t="s">
        <v>72</v>
      </c>
      <c r="AY316" s="208" t="s">
        <v>132</v>
      </c>
    </row>
    <row r="317" spans="1:65" s="15" customFormat="1" ht="11.25">
      <c r="B317" s="209"/>
      <c r="C317" s="210"/>
      <c r="D317" s="183" t="s">
        <v>149</v>
      </c>
      <c r="E317" s="211" t="s">
        <v>19</v>
      </c>
      <c r="F317" s="212" t="s">
        <v>152</v>
      </c>
      <c r="G317" s="210"/>
      <c r="H317" s="213">
        <v>2.4320000000000004</v>
      </c>
      <c r="I317" s="214"/>
      <c r="J317" s="210"/>
      <c r="K317" s="210"/>
      <c r="L317" s="215"/>
      <c r="M317" s="216"/>
      <c r="N317" s="217"/>
      <c r="O317" s="217"/>
      <c r="P317" s="217"/>
      <c r="Q317" s="217"/>
      <c r="R317" s="217"/>
      <c r="S317" s="217"/>
      <c r="T317" s="218"/>
      <c r="AT317" s="219" t="s">
        <v>149</v>
      </c>
      <c r="AU317" s="219" t="s">
        <v>82</v>
      </c>
      <c r="AV317" s="15" t="s">
        <v>140</v>
      </c>
      <c r="AW317" s="15" t="s">
        <v>33</v>
      </c>
      <c r="AX317" s="15" t="s">
        <v>80</v>
      </c>
      <c r="AY317" s="219" t="s">
        <v>132</v>
      </c>
    </row>
    <row r="318" spans="1:65" s="2" customFormat="1" ht="14.45" customHeight="1">
      <c r="A318" s="35"/>
      <c r="B318" s="36"/>
      <c r="C318" s="170" t="s">
        <v>367</v>
      </c>
      <c r="D318" s="170" t="s">
        <v>135</v>
      </c>
      <c r="E318" s="171" t="s">
        <v>368</v>
      </c>
      <c r="F318" s="172" t="s">
        <v>369</v>
      </c>
      <c r="G318" s="173" t="s">
        <v>146</v>
      </c>
      <c r="H318" s="174">
        <v>3</v>
      </c>
      <c r="I318" s="175"/>
      <c r="J318" s="176">
        <f>ROUND(I318*H318,2)</f>
        <v>0</v>
      </c>
      <c r="K318" s="172" t="s">
        <v>139</v>
      </c>
      <c r="L318" s="40"/>
      <c r="M318" s="177" t="s">
        <v>19</v>
      </c>
      <c r="N318" s="178" t="s">
        <v>43</v>
      </c>
      <c r="O318" s="65"/>
      <c r="P318" s="179">
        <f>O318*H318</f>
        <v>0</v>
      </c>
      <c r="Q318" s="179">
        <v>0</v>
      </c>
      <c r="R318" s="179">
        <f>Q318*H318</f>
        <v>0</v>
      </c>
      <c r="S318" s="179">
        <v>7.5999999999999998E-2</v>
      </c>
      <c r="T318" s="180">
        <f>S318*H318</f>
        <v>0.22799999999999998</v>
      </c>
      <c r="U318" s="35"/>
      <c r="V318" s="35"/>
      <c r="W318" s="35"/>
      <c r="X318" s="35"/>
      <c r="Y318" s="35"/>
      <c r="Z318" s="35"/>
      <c r="AA318" s="35"/>
      <c r="AB318" s="35"/>
      <c r="AC318" s="35"/>
      <c r="AD318" s="35"/>
      <c r="AE318" s="35"/>
      <c r="AR318" s="181" t="s">
        <v>140</v>
      </c>
      <c r="AT318" s="181" t="s">
        <v>135</v>
      </c>
      <c r="AU318" s="181" t="s">
        <v>82</v>
      </c>
      <c r="AY318" s="18" t="s">
        <v>132</v>
      </c>
      <c r="BE318" s="182">
        <f>IF(N318="základní",J318,0)</f>
        <v>0</v>
      </c>
      <c r="BF318" s="182">
        <f>IF(N318="snížená",J318,0)</f>
        <v>0</v>
      </c>
      <c r="BG318" s="182">
        <f>IF(N318="zákl. přenesená",J318,0)</f>
        <v>0</v>
      </c>
      <c r="BH318" s="182">
        <f>IF(N318="sníž. přenesená",J318,0)</f>
        <v>0</v>
      </c>
      <c r="BI318" s="182">
        <f>IF(N318="nulová",J318,0)</f>
        <v>0</v>
      </c>
      <c r="BJ318" s="18" t="s">
        <v>80</v>
      </c>
      <c r="BK318" s="182">
        <f>ROUND(I318*H318,2)</f>
        <v>0</v>
      </c>
      <c r="BL318" s="18" t="s">
        <v>140</v>
      </c>
      <c r="BM318" s="181" t="s">
        <v>370</v>
      </c>
    </row>
    <row r="319" spans="1:65" s="2" customFormat="1" ht="19.5">
      <c r="A319" s="35"/>
      <c r="B319" s="36"/>
      <c r="C319" s="37"/>
      <c r="D319" s="183" t="s">
        <v>142</v>
      </c>
      <c r="E319" s="37"/>
      <c r="F319" s="184" t="s">
        <v>371</v>
      </c>
      <c r="G319" s="37"/>
      <c r="H319" s="37"/>
      <c r="I319" s="185"/>
      <c r="J319" s="37"/>
      <c r="K319" s="37"/>
      <c r="L319" s="40"/>
      <c r="M319" s="186"/>
      <c r="N319" s="187"/>
      <c r="O319" s="65"/>
      <c r="P319" s="65"/>
      <c r="Q319" s="65"/>
      <c r="R319" s="65"/>
      <c r="S319" s="65"/>
      <c r="T319" s="66"/>
      <c r="U319" s="35"/>
      <c r="V319" s="35"/>
      <c r="W319" s="35"/>
      <c r="X319" s="35"/>
      <c r="Y319" s="35"/>
      <c r="Z319" s="35"/>
      <c r="AA319" s="35"/>
      <c r="AB319" s="35"/>
      <c r="AC319" s="35"/>
      <c r="AD319" s="35"/>
      <c r="AE319" s="35"/>
      <c r="AT319" s="18" t="s">
        <v>142</v>
      </c>
      <c r="AU319" s="18" t="s">
        <v>82</v>
      </c>
    </row>
    <row r="320" spans="1:65" s="2" customFormat="1" ht="58.5">
      <c r="A320" s="35"/>
      <c r="B320" s="36"/>
      <c r="C320" s="37"/>
      <c r="D320" s="183" t="s">
        <v>159</v>
      </c>
      <c r="E320" s="37"/>
      <c r="F320" s="220" t="s">
        <v>372</v>
      </c>
      <c r="G320" s="37"/>
      <c r="H320" s="37"/>
      <c r="I320" s="185"/>
      <c r="J320" s="37"/>
      <c r="K320" s="37"/>
      <c r="L320" s="40"/>
      <c r="M320" s="186"/>
      <c r="N320" s="187"/>
      <c r="O320" s="65"/>
      <c r="P320" s="65"/>
      <c r="Q320" s="65"/>
      <c r="R320" s="65"/>
      <c r="S320" s="65"/>
      <c r="T320" s="66"/>
      <c r="U320" s="35"/>
      <c r="V320" s="35"/>
      <c r="W320" s="35"/>
      <c r="X320" s="35"/>
      <c r="Y320" s="35"/>
      <c r="Z320" s="35"/>
      <c r="AA320" s="35"/>
      <c r="AB320" s="35"/>
      <c r="AC320" s="35"/>
      <c r="AD320" s="35"/>
      <c r="AE320" s="35"/>
      <c r="AT320" s="18" t="s">
        <v>159</v>
      </c>
      <c r="AU320" s="18" t="s">
        <v>82</v>
      </c>
    </row>
    <row r="321" spans="1:65" s="14" customFormat="1" ht="11.25">
      <c r="B321" s="198"/>
      <c r="C321" s="199"/>
      <c r="D321" s="183" t="s">
        <v>149</v>
      </c>
      <c r="E321" s="200" t="s">
        <v>19</v>
      </c>
      <c r="F321" s="201" t="s">
        <v>373</v>
      </c>
      <c r="G321" s="199"/>
      <c r="H321" s="202">
        <v>1.8</v>
      </c>
      <c r="I321" s="203"/>
      <c r="J321" s="199"/>
      <c r="K321" s="199"/>
      <c r="L321" s="204"/>
      <c r="M321" s="205"/>
      <c r="N321" s="206"/>
      <c r="O321" s="206"/>
      <c r="P321" s="206"/>
      <c r="Q321" s="206"/>
      <c r="R321" s="206"/>
      <c r="S321" s="206"/>
      <c r="T321" s="207"/>
      <c r="AT321" s="208" t="s">
        <v>149</v>
      </c>
      <c r="AU321" s="208" t="s">
        <v>82</v>
      </c>
      <c r="AV321" s="14" t="s">
        <v>82</v>
      </c>
      <c r="AW321" s="14" t="s">
        <v>33</v>
      </c>
      <c r="AX321" s="14" t="s">
        <v>72</v>
      </c>
      <c r="AY321" s="208" t="s">
        <v>132</v>
      </c>
    </row>
    <row r="322" spans="1:65" s="14" customFormat="1" ht="11.25">
      <c r="B322" s="198"/>
      <c r="C322" s="199"/>
      <c r="D322" s="183" t="s">
        <v>149</v>
      </c>
      <c r="E322" s="200" t="s">
        <v>19</v>
      </c>
      <c r="F322" s="201" t="s">
        <v>374</v>
      </c>
      <c r="G322" s="199"/>
      <c r="H322" s="202">
        <v>1.2</v>
      </c>
      <c r="I322" s="203"/>
      <c r="J322" s="199"/>
      <c r="K322" s="199"/>
      <c r="L322" s="204"/>
      <c r="M322" s="205"/>
      <c r="N322" s="206"/>
      <c r="O322" s="206"/>
      <c r="P322" s="206"/>
      <c r="Q322" s="206"/>
      <c r="R322" s="206"/>
      <c r="S322" s="206"/>
      <c r="T322" s="207"/>
      <c r="AT322" s="208" t="s">
        <v>149</v>
      </c>
      <c r="AU322" s="208" t="s">
        <v>82</v>
      </c>
      <c r="AV322" s="14" t="s">
        <v>82</v>
      </c>
      <c r="AW322" s="14" t="s">
        <v>33</v>
      </c>
      <c r="AX322" s="14" t="s">
        <v>72</v>
      </c>
      <c r="AY322" s="208" t="s">
        <v>132</v>
      </c>
    </row>
    <row r="323" spans="1:65" s="15" customFormat="1" ht="11.25">
      <c r="B323" s="209"/>
      <c r="C323" s="210"/>
      <c r="D323" s="183" t="s">
        <v>149</v>
      </c>
      <c r="E323" s="211" t="s">
        <v>19</v>
      </c>
      <c r="F323" s="212" t="s">
        <v>152</v>
      </c>
      <c r="G323" s="210"/>
      <c r="H323" s="213">
        <v>3</v>
      </c>
      <c r="I323" s="214"/>
      <c r="J323" s="210"/>
      <c r="K323" s="210"/>
      <c r="L323" s="215"/>
      <c r="M323" s="216"/>
      <c r="N323" s="217"/>
      <c r="O323" s="217"/>
      <c r="P323" s="217"/>
      <c r="Q323" s="217"/>
      <c r="R323" s="217"/>
      <c r="S323" s="217"/>
      <c r="T323" s="218"/>
      <c r="AT323" s="219" t="s">
        <v>149</v>
      </c>
      <c r="AU323" s="219" t="s">
        <v>82</v>
      </c>
      <c r="AV323" s="15" t="s">
        <v>140</v>
      </c>
      <c r="AW323" s="15" t="s">
        <v>33</v>
      </c>
      <c r="AX323" s="15" t="s">
        <v>80</v>
      </c>
      <c r="AY323" s="219" t="s">
        <v>132</v>
      </c>
    </row>
    <row r="324" spans="1:65" s="2" customFormat="1" ht="24.2" customHeight="1">
      <c r="A324" s="35"/>
      <c r="B324" s="36"/>
      <c r="C324" s="170" t="s">
        <v>375</v>
      </c>
      <c r="D324" s="170" t="s">
        <v>135</v>
      </c>
      <c r="E324" s="171" t="s">
        <v>376</v>
      </c>
      <c r="F324" s="172" t="s">
        <v>377</v>
      </c>
      <c r="G324" s="173" t="s">
        <v>138</v>
      </c>
      <c r="H324" s="174">
        <v>2</v>
      </c>
      <c r="I324" s="175"/>
      <c r="J324" s="176">
        <f>ROUND(I324*H324,2)</f>
        <v>0</v>
      </c>
      <c r="K324" s="172" t="s">
        <v>139</v>
      </c>
      <c r="L324" s="40"/>
      <c r="M324" s="177" t="s">
        <v>19</v>
      </c>
      <c r="N324" s="178" t="s">
        <v>43</v>
      </c>
      <c r="O324" s="65"/>
      <c r="P324" s="179">
        <f>O324*H324</f>
        <v>0</v>
      </c>
      <c r="Q324" s="179">
        <v>0</v>
      </c>
      <c r="R324" s="179">
        <f>Q324*H324</f>
        <v>0</v>
      </c>
      <c r="S324" s="179">
        <v>1E-3</v>
      </c>
      <c r="T324" s="180">
        <f>S324*H324</f>
        <v>2E-3</v>
      </c>
      <c r="U324" s="35"/>
      <c r="V324" s="35"/>
      <c r="W324" s="35"/>
      <c r="X324" s="35"/>
      <c r="Y324" s="35"/>
      <c r="Z324" s="35"/>
      <c r="AA324" s="35"/>
      <c r="AB324" s="35"/>
      <c r="AC324" s="35"/>
      <c r="AD324" s="35"/>
      <c r="AE324" s="35"/>
      <c r="AR324" s="181" t="s">
        <v>140</v>
      </c>
      <c r="AT324" s="181" t="s">
        <v>135</v>
      </c>
      <c r="AU324" s="181" t="s">
        <v>82</v>
      </c>
      <c r="AY324" s="18" t="s">
        <v>132</v>
      </c>
      <c r="BE324" s="182">
        <f>IF(N324="základní",J324,0)</f>
        <v>0</v>
      </c>
      <c r="BF324" s="182">
        <f>IF(N324="snížená",J324,0)</f>
        <v>0</v>
      </c>
      <c r="BG324" s="182">
        <f>IF(N324="zákl. přenesená",J324,0)</f>
        <v>0</v>
      </c>
      <c r="BH324" s="182">
        <f>IF(N324="sníž. přenesená",J324,0)</f>
        <v>0</v>
      </c>
      <c r="BI324" s="182">
        <f>IF(N324="nulová",J324,0)</f>
        <v>0</v>
      </c>
      <c r="BJ324" s="18" t="s">
        <v>80</v>
      </c>
      <c r="BK324" s="182">
        <f>ROUND(I324*H324,2)</f>
        <v>0</v>
      </c>
      <c r="BL324" s="18" t="s">
        <v>140</v>
      </c>
      <c r="BM324" s="181" t="s">
        <v>378</v>
      </c>
    </row>
    <row r="325" spans="1:65" s="2" customFormat="1" ht="29.25">
      <c r="A325" s="35"/>
      <c r="B325" s="36"/>
      <c r="C325" s="37"/>
      <c r="D325" s="183" t="s">
        <v>142</v>
      </c>
      <c r="E325" s="37"/>
      <c r="F325" s="184" t="s">
        <v>379</v>
      </c>
      <c r="G325" s="37"/>
      <c r="H325" s="37"/>
      <c r="I325" s="185"/>
      <c r="J325" s="37"/>
      <c r="K325" s="37"/>
      <c r="L325" s="40"/>
      <c r="M325" s="186"/>
      <c r="N325" s="187"/>
      <c r="O325" s="65"/>
      <c r="P325" s="65"/>
      <c r="Q325" s="65"/>
      <c r="R325" s="65"/>
      <c r="S325" s="65"/>
      <c r="T325" s="66"/>
      <c r="U325" s="35"/>
      <c r="V325" s="35"/>
      <c r="W325" s="35"/>
      <c r="X325" s="35"/>
      <c r="Y325" s="35"/>
      <c r="Z325" s="35"/>
      <c r="AA325" s="35"/>
      <c r="AB325" s="35"/>
      <c r="AC325" s="35"/>
      <c r="AD325" s="35"/>
      <c r="AE325" s="35"/>
      <c r="AT325" s="18" t="s">
        <v>142</v>
      </c>
      <c r="AU325" s="18" t="s">
        <v>82</v>
      </c>
    </row>
    <row r="326" spans="1:65" s="2" customFormat="1" ht="24.2" customHeight="1">
      <c r="A326" s="35"/>
      <c r="B326" s="36"/>
      <c r="C326" s="170" t="s">
        <v>380</v>
      </c>
      <c r="D326" s="170" t="s">
        <v>135</v>
      </c>
      <c r="E326" s="171" t="s">
        <v>381</v>
      </c>
      <c r="F326" s="172" t="s">
        <v>382</v>
      </c>
      <c r="G326" s="173" t="s">
        <v>138</v>
      </c>
      <c r="H326" s="174">
        <v>2</v>
      </c>
      <c r="I326" s="175"/>
      <c r="J326" s="176">
        <f>ROUND(I326*H326,2)</f>
        <v>0</v>
      </c>
      <c r="K326" s="172" t="s">
        <v>139</v>
      </c>
      <c r="L326" s="40"/>
      <c r="M326" s="177" t="s">
        <v>19</v>
      </c>
      <c r="N326" s="178" t="s">
        <v>43</v>
      </c>
      <c r="O326" s="65"/>
      <c r="P326" s="179">
        <f>O326*H326</f>
        <v>0</v>
      </c>
      <c r="Q326" s="179">
        <v>0</v>
      </c>
      <c r="R326" s="179">
        <f>Q326*H326</f>
        <v>0</v>
      </c>
      <c r="S326" s="179">
        <v>4.0000000000000001E-3</v>
      </c>
      <c r="T326" s="180">
        <f>S326*H326</f>
        <v>8.0000000000000002E-3</v>
      </c>
      <c r="U326" s="35"/>
      <c r="V326" s="35"/>
      <c r="W326" s="35"/>
      <c r="X326" s="35"/>
      <c r="Y326" s="35"/>
      <c r="Z326" s="35"/>
      <c r="AA326" s="35"/>
      <c r="AB326" s="35"/>
      <c r="AC326" s="35"/>
      <c r="AD326" s="35"/>
      <c r="AE326" s="35"/>
      <c r="AR326" s="181" t="s">
        <v>140</v>
      </c>
      <c r="AT326" s="181" t="s">
        <v>135</v>
      </c>
      <c r="AU326" s="181" t="s">
        <v>82</v>
      </c>
      <c r="AY326" s="18" t="s">
        <v>132</v>
      </c>
      <c r="BE326" s="182">
        <f>IF(N326="základní",J326,0)</f>
        <v>0</v>
      </c>
      <c r="BF326" s="182">
        <f>IF(N326="snížená",J326,0)</f>
        <v>0</v>
      </c>
      <c r="BG326" s="182">
        <f>IF(N326="zákl. přenesená",J326,0)</f>
        <v>0</v>
      </c>
      <c r="BH326" s="182">
        <f>IF(N326="sníž. přenesená",J326,0)</f>
        <v>0</v>
      </c>
      <c r="BI326" s="182">
        <f>IF(N326="nulová",J326,0)</f>
        <v>0</v>
      </c>
      <c r="BJ326" s="18" t="s">
        <v>80</v>
      </c>
      <c r="BK326" s="182">
        <f>ROUND(I326*H326,2)</f>
        <v>0</v>
      </c>
      <c r="BL326" s="18" t="s">
        <v>140</v>
      </c>
      <c r="BM326" s="181" t="s">
        <v>383</v>
      </c>
    </row>
    <row r="327" spans="1:65" s="2" customFormat="1" ht="29.25">
      <c r="A327" s="35"/>
      <c r="B327" s="36"/>
      <c r="C327" s="37"/>
      <c r="D327" s="183" t="s">
        <v>142</v>
      </c>
      <c r="E327" s="37"/>
      <c r="F327" s="184" t="s">
        <v>384</v>
      </c>
      <c r="G327" s="37"/>
      <c r="H327" s="37"/>
      <c r="I327" s="185"/>
      <c r="J327" s="37"/>
      <c r="K327" s="37"/>
      <c r="L327" s="40"/>
      <c r="M327" s="186"/>
      <c r="N327" s="187"/>
      <c r="O327" s="65"/>
      <c r="P327" s="65"/>
      <c r="Q327" s="65"/>
      <c r="R327" s="65"/>
      <c r="S327" s="65"/>
      <c r="T327" s="66"/>
      <c r="U327" s="35"/>
      <c r="V327" s="35"/>
      <c r="W327" s="35"/>
      <c r="X327" s="35"/>
      <c r="Y327" s="35"/>
      <c r="Z327" s="35"/>
      <c r="AA327" s="35"/>
      <c r="AB327" s="35"/>
      <c r="AC327" s="35"/>
      <c r="AD327" s="35"/>
      <c r="AE327" s="35"/>
      <c r="AT327" s="18" t="s">
        <v>142</v>
      </c>
      <c r="AU327" s="18" t="s">
        <v>82</v>
      </c>
    </row>
    <row r="328" spans="1:65" s="2" customFormat="1" ht="24.2" customHeight="1">
      <c r="A328" s="35"/>
      <c r="B328" s="36"/>
      <c r="C328" s="170" t="s">
        <v>385</v>
      </c>
      <c r="D328" s="170" t="s">
        <v>135</v>
      </c>
      <c r="E328" s="171" t="s">
        <v>386</v>
      </c>
      <c r="F328" s="172" t="s">
        <v>387</v>
      </c>
      <c r="G328" s="173" t="s">
        <v>138</v>
      </c>
      <c r="H328" s="174">
        <v>32</v>
      </c>
      <c r="I328" s="175"/>
      <c r="J328" s="176">
        <f>ROUND(I328*H328,2)</f>
        <v>0</v>
      </c>
      <c r="K328" s="172" t="s">
        <v>139</v>
      </c>
      <c r="L328" s="40"/>
      <c r="M328" s="177" t="s">
        <v>19</v>
      </c>
      <c r="N328" s="178" t="s">
        <v>43</v>
      </c>
      <c r="O328" s="65"/>
      <c r="P328" s="179">
        <f>O328*H328</f>
        <v>0</v>
      </c>
      <c r="Q328" s="179">
        <v>0</v>
      </c>
      <c r="R328" s="179">
        <f>Q328*H328</f>
        <v>0</v>
      </c>
      <c r="S328" s="179">
        <v>1E-3</v>
      </c>
      <c r="T328" s="180">
        <f>S328*H328</f>
        <v>3.2000000000000001E-2</v>
      </c>
      <c r="U328" s="35"/>
      <c r="V328" s="35"/>
      <c r="W328" s="35"/>
      <c r="X328" s="35"/>
      <c r="Y328" s="35"/>
      <c r="Z328" s="35"/>
      <c r="AA328" s="35"/>
      <c r="AB328" s="35"/>
      <c r="AC328" s="35"/>
      <c r="AD328" s="35"/>
      <c r="AE328" s="35"/>
      <c r="AR328" s="181" t="s">
        <v>140</v>
      </c>
      <c r="AT328" s="181" t="s">
        <v>135</v>
      </c>
      <c r="AU328" s="181" t="s">
        <v>82</v>
      </c>
      <c r="AY328" s="18" t="s">
        <v>132</v>
      </c>
      <c r="BE328" s="182">
        <f>IF(N328="základní",J328,0)</f>
        <v>0</v>
      </c>
      <c r="BF328" s="182">
        <f>IF(N328="snížená",J328,0)</f>
        <v>0</v>
      </c>
      <c r="BG328" s="182">
        <f>IF(N328="zákl. přenesená",J328,0)</f>
        <v>0</v>
      </c>
      <c r="BH328" s="182">
        <f>IF(N328="sníž. přenesená",J328,0)</f>
        <v>0</v>
      </c>
      <c r="BI328" s="182">
        <f>IF(N328="nulová",J328,0)</f>
        <v>0</v>
      </c>
      <c r="BJ328" s="18" t="s">
        <v>80</v>
      </c>
      <c r="BK328" s="182">
        <f>ROUND(I328*H328,2)</f>
        <v>0</v>
      </c>
      <c r="BL328" s="18" t="s">
        <v>140</v>
      </c>
      <c r="BM328" s="181" t="s">
        <v>388</v>
      </c>
    </row>
    <row r="329" spans="1:65" s="2" customFormat="1" ht="29.25">
      <c r="A329" s="35"/>
      <c r="B329" s="36"/>
      <c r="C329" s="37"/>
      <c r="D329" s="183" t="s">
        <v>142</v>
      </c>
      <c r="E329" s="37"/>
      <c r="F329" s="184" t="s">
        <v>389</v>
      </c>
      <c r="G329" s="37"/>
      <c r="H329" s="37"/>
      <c r="I329" s="185"/>
      <c r="J329" s="37"/>
      <c r="K329" s="37"/>
      <c r="L329" s="40"/>
      <c r="M329" s="186"/>
      <c r="N329" s="187"/>
      <c r="O329" s="65"/>
      <c r="P329" s="65"/>
      <c r="Q329" s="65"/>
      <c r="R329" s="65"/>
      <c r="S329" s="65"/>
      <c r="T329" s="66"/>
      <c r="U329" s="35"/>
      <c r="V329" s="35"/>
      <c r="W329" s="35"/>
      <c r="X329" s="35"/>
      <c r="Y329" s="35"/>
      <c r="Z329" s="35"/>
      <c r="AA329" s="35"/>
      <c r="AB329" s="35"/>
      <c r="AC329" s="35"/>
      <c r="AD329" s="35"/>
      <c r="AE329" s="35"/>
      <c r="AT329" s="18" t="s">
        <v>142</v>
      </c>
      <c r="AU329" s="18" t="s">
        <v>82</v>
      </c>
    </row>
    <row r="330" spans="1:65" s="2" customFormat="1" ht="24.2" customHeight="1">
      <c r="A330" s="35"/>
      <c r="B330" s="36"/>
      <c r="C330" s="170" t="s">
        <v>390</v>
      </c>
      <c r="D330" s="170" t="s">
        <v>135</v>
      </c>
      <c r="E330" s="171" t="s">
        <v>391</v>
      </c>
      <c r="F330" s="172" t="s">
        <v>392</v>
      </c>
      <c r="G330" s="173" t="s">
        <v>190</v>
      </c>
      <c r="H330" s="174">
        <v>20</v>
      </c>
      <c r="I330" s="175"/>
      <c r="J330" s="176">
        <f>ROUND(I330*H330,2)</f>
        <v>0</v>
      </c>
      <c r="K330" s="172" t="s">
        <v>139</v>
      </c>
      <c r="L330" s="40"/>
      <c r="M330" s="177" t="s">
        <v>19</v>
      </c>
      <c r="N330" s="178" t="s">
        <v>43</v>
      </c>
      <c r="O330" s="65"/>
      <c r="P330" s="179">
        <f>O330*H330</f>
        <v>0</v>
      </c>
      <c r="Q330" s="179">
        <v>0</v>
      </c>
      <c r="R330" s="179">
        <f>Q330*H330</f>
        <v>0</v>
      </c>
      <c r="S330" s="179">
        <v>2E-3</v>
      </c>
      <c r="T330" s="180">
        <f>S330*H330</f>
        <v>0.04</v>
      </c>
      <c r="U330" s="35"/>
      <c r="V330" s="35"/>
      <c r="W330" s="35"/>
      <c r="X330" s="35"/>
      <c r="Y330" s="35"/>
      <c r="Z330" s="35"/>
      <c r="AA330" s="35"/>
      <c r="AB330" s="35"/>
      <c r="AC330" s="35"/>
      <c r="AD330" s="35"/>
      <c r="AE330" s="35"/>
      <c r="AR330" s="181" t="s">
        <v>140</v>
      </c>
      <c r="AT330" s="181" t="s">
        <v>135</v>
      </c>
      <c r="AU330" s="181" t="s">
        <v>82</v>
      </c>
      <c r="AY330" s="18" t="s">
        <v>132</v>
      </c>
      <c r="BE330" s="182">
        <f>IF(N330="základní",J330,0)</f>
        <v>0</v>
      </c>
      <c r="BF330" s="182">
        <f>IF(N330="snížená",J330,0)</f>
        <v>0</v>
      </c>
      <c r="BG330" s="182">
        <f>IF(N330="zákl. přenesená",J330,0)</f>
        <v>0</v>
      </c>
      <c r="BH330" s="182">
        <f>IF(N330="sníž. přenesená",J330,0)</f>
        <v>0</v>
      </c>
      <c r="BI330" s="182">
        <f>IF(N330="nulová",J330,0)</f>
        <v>0</v>
      </c>
      <c r="BJ330" s="18" t="s">
        <v>80</v>
      </c>
      <c r="BK330" s="182">
        <f>ROUND(I330*H330,2)</f>
        <v>0</v>
      </c>
      <c r="BL330" s="18" t="s">
        <v>140</v>
      </c>
      <c r="BM330" s="181" t="s">
        <v>393</v>
      </c>
    </row>
    <row r="331" spans="1:65" s="2" customFormat="1" ht="19.5">
      <c r="A331" s="35"/>
      <c r="B331" s="36"/>
      <c r="C331" s="37"/>
      <c r="D331" s="183" t="s">
        <v>142</v>
      </c>
      <c r="E331" s="37"/>
      <c r="F331" s="184" t="s">
        <v>394</v>
      </c>
      <c r="G331" s="37"/>
      <c r="H331" s="37"/>
      <c r="I331" s="185"/>
      <c r="J331" s="37"/>
      <c r="K331" s="37"/>
      <c r="L331" s="40"/>
      <c r="M331" s="186"/>
      <c r="N331" s="187"/>
      <c r="O331" s="65"/>
      <c r="P331" s="65"/>
      <c r="Q331" s="65"/>
      <c r="R331" s="65"/>
      <c r="S331" s="65"/>
      <c r="T331" s="66"/>
      <c r="U331" s="35"/>
      <c r="V331" s="35"/>
      <c r="W331" s="35"/>
      <c r="X331" s="35"/>
      <c r="Y331" s="35"/>
      <c r="Z331" s="35"/>
      <c r="AA331" s="35"/>
      <c r="AB331" s="35"/>
      <c r="AC331" s="35"/>
      <c r="AD331" s="35"/>
      <c r="AE331" s="35"/>
      <c r="AT331" s="18" t="s">
        <v>142</v>
      </c>
      <c r="AU331" s="18" t="s">
        <v>82</v>
      </c>
    </row>
    <row r="332" spans="1:65" s="2" customFormat="1" ht="24.2" customHeight="1">
      <c r="A332" s="35"/>
      <c r="B332" s="36"/>
      <c r="C332" s="170" t="s">
        <v>395</v>
      </c>
      <c r="D332" s="170" t="s">
        <v>135</v>
      </c>
      <c r="E332" s="171" t="s">
        <v>396</v>
      </c>
      <c r="F332" s="172" t="s">
        <v>397</v>
      </c>
      <c r="G332" s="173" t="s">
        <v>190</v>
      </c>
      <c r="H332" s="174">
        <v>5</v>
      </c>
      <c r="I332" s="175"/>
      <c r="J332" s="176">
        <f>ROUND(I332*H332,2)</f>
        <v>0</v>
      </c>
      <c r="K332" s="172" t="s">
        <v>139</v>
      </c>
      <c r="L332" s="40"/>
      <c r="M332" s="177" t="s">
        <v>19</v>
      </c>
      <c r="N332" s="178" t="s">
        <v>43</v>
      </c>
      <c r="O332" s="65"/>
      <c r="P332" s="179">
        <f>O332*H332</f>
        <v>0</v>
      </c>
      <c r="Q332" s="179">
        <v>0</v>
      </c>
      <c r="R332" s="179">
        <f>Q332*H332</f>
        <v>0</v>
      </c>
      <c r="S332" s="179">
        <v>8.9999999999999993E-3</v>
      </c>
      <c r="T332" s="180">
        <f>S332*H332</f>
        <v>4.4999999999999998E-2</v>
      </c>
      <c r="U332" s="35"/>
      <c r="V332" s="35"/>
      <c r="W332" s="35"/>
      <c r="X332" s="35"/>
      <c r="Y332" s="35"/>
      <c r="Z332" s="35"/>
      <c r="AA332" s="35"/>
      <c r="AB332" s="35"/>
      <c r="AC332" s="35"/>
      <c r="AD332" s="35"/>
      <c r="AE332" s="35"/>
      <c r="AR332" s="181" t="s">
        <v>140</v>
      </c>
      <c r="AT332" s="181" t="s">
        <v>135</v>
      </c>
      <c r="AU332" s="181" t="s">
        <v>82</v>
      </c>
      <c r="AY332" s="18" t="s">
        <v>132</v>
      </c>
      <c r="BE332" s="182">
        <f>IF(N332="základní",J332,0)</f>
        <v>0</v>
      </c>
      <c r="BF332" s="182">
        <f>IF(N332="snížená",J332,0)</f>
        <v>0</v>
      </c>
      <c r="BG332" s="182">
        <f>IF(N332="zákl. přenesená",J332,0)</f>
        <v>0</v>
      </c>
      <c r="BH332" s="182">
        <f>IF(N332="sníž. přenesená",J332,0)</f>
        <v>0</v>
      </c>
      <c r="BI332" s="182">
        <f>IF(N332="nulová",J332,0)</f>
        <v>0</v>
      </c>
      <c r="BJ332" s="18" t="s">
        <v>80</v>
      </c>
      <c r="BK332" s="182">
        <f>ROUND(I332*H332,2)</f>
        <v>0</v>
      </c>
      <c r="BL332" s="18" t="s">
        <v>140</v>
      </c>
      <c r="BM332" s="181" t="s">
        <v>398</v>
      </c>
    </row>
    <row r="333" spans="1:65" s="2" customFormat="1" ht="19.5">
      <c r="A333" s="35"/>
      <c r="B333" s="36"/>
      <c r="C333" s="37"/>
      <c r="D333" s="183" t="s">
        <v>142</v>
      </c>
      <c r="E333" s="37"/>
      <c r="F333" s="184" t="s">
        <v>399</v>
      </c>
      <c r="G333" s="37"/>
      <c r="H333" s="37"/>
      <c r="I333" s="185"/>
      <c r="J333" s="37"/>
      <c r="K333" s="37"/>
      <c r="L333" s="40"/>
      <c r="M333" s="186"/>
      <c r="N333" s="187"/>
      <c r="O333" s="65"/>
      <c r="P333" s="65"/>
      <c r="Q333" s="65"/>
      <c r="R333" s="65"/>
      <c r="S333" s="65"/>
      <c r="T333" s="66"/>
      <c r="U333" s="35"/>
      <c r="V333" s="35"/>
      <c r="W333" s="35"/>
      <c r="X333" s="35"/>
      <c r="Y333" s="35"/>
      <c r="Z333" s="35"/>
      <c r="AA333" s="35"/>
      <c r="AB333" s="35"/>
      <c r="AC333" s="35"/>
      <c r="AD333" s="35"/>
      <c r="AE333" s="35"/>
      <c r="AT333" s="18" t="s">
        <v>142</v>
      </c>
      <c r="AU333" s="18" t="s">
        <v>82</v>
      </c>
    </row>
    <row r="334" spans="1:65" s="2" customFormat="1" ht="24.2" customHeight="1">
      <c r="A334" s="35"/>
      <c r="B334" s="36"/>
      <c r="C334" s="170" t="s">
        <v>400</v>
      </c>
      <c r="D334" s="170" t="s">
        <v>135</v>
      </c>
      <c r="E334" s="171" t="s">
        <v>401</v>
      </c>
      <c r="F334" s="172" t="s">
        <v>402</v>
      </c>
      <c r="G334" s="173" t="s">
        <v>190</v>
      </c>
      <c r="H334" s="174">
        <v>4</v>
      </c>
      <c r="I334" s="175"/>
      <c r="J334" s="176">
        <f>ROUND(I334*H334,2)</f>
        <v>0</v>
      </c>
      <c r="K334" s="172" t="s">
        <v>139</v>
      </c>
      <c r="L334" s="40"/>
      <c r="M334" s="177" t="s">
        <v>19</v>
      </c>
      <c r="N334" s="178" t="s">
        <v>43</v>
      </c>
      <c r="O334" s="65"/>
      <c r="P334" s="179">
        <f>O334*H334</f>
        <v>0</v>
      </c>
      <c r="Q334" s="179">
        <v>0</v>
      </c>
      <c r="R334" s="179">
        <f>Q334*H334</f>
        <v>0</v>
      </c>
      <c r="S334" s="179">
        <v>1.7999999999999999E-2</v>
      </c>
      <c r="T334" s="180">
        <f>S334*H334</f>
        <v>7.1999999999999995E-2</v>
      </c>
      <c r="U334" s="35"/>
      <c r="V334" s="35"/>
      <c r="W334" s="35"/>
      <c r="X334" s="35"/>
      <c r="Y334" s="35"/>
      <c r="Z334" s="35"/>
      <c r="AA334" s="35"/>
      <c r="AB334" s="35"/>
      <c r="AC334" s="35"/>
      <c r="AD334" s="35"/>
      <c r="AE334" s="35"/>
      <c r="AR334" s="181" t="s">
        <v>140</v>
      </c>
      <c r="AT334" s="181" t="s">
        <v>135</v>
      </c>
      <c r="AU334" s="181" t="s">
        <v>82</v>
      </c>
      <c r="AY334" s="18" t="s">
        <v>132</v>
      </c>
      <c r="BE334" s="182">
        <f>IF(N334="základní",J334,0)</f>
        <v>0</v>
      </c>
      <c r="BF334" s="182">
        <f>IF(N334="snížená",J334,0)</f>
        <v>0</v>
      </c>
      <c r="BG334" s="182">
        <f>IF(N334="zákl. přenesená",J334,0)</f>
        <v>0</v>
      </c>
      <c r="BH334" s="182">
        <f>IF(N334="sníž. přenesená",J334,0)</f>
        <v>0</v>
      </c>
      <c r="BI334" s="182">
        <f>IF(N334="nulová",J334,0)</f>
        <v>0</v>
      </c>
      <c r="BJ334" s="18" t="s">
        <v>80</v>
      </c>
      <c r="BK334" s="182">
        <f>ROUND(I334*H334,2)</f>
        <v>0</v>
      </c>
      <c r="BL334" s="18" t="s">
        <v>140</v>
      </c>
      <c r="BM334" s="181" t="s">
        <v>403</v>
      </c>
    </row>
    <row r="335" spans="1:65" s="2" customFormat="1" ht="19.5">
      <c r="A335" s="35"/>
      <c r="B335" s="36"/>
      <c r="C335" s="37"/>
      <c r="D335" s="183" t="s">
        <v>142</v>
      </c>
      <c r="E335" s="37"/>
      <c r="F335" s="184" t="s">
        <v>404</v>
      </c>
      <c r="G335" s="37"/>
      <c r="H335" s="37"/>
      <c r="I335" s="185"/>
      <c r="J335" s="37"/>
      <c r="K335" s="37"/>
      <c r="L335" s="40"/>
      <c r="M335" s="186"/>
      <c r="N335" s="187"/>
      <c r="O335" s="65"/>
      <c r="P335" s="65"/>
      <c r="Q335" s="65"/>
      <c r="R335" s="65"/>
      <c r="S335" s="65"/>
      <c r="T335" s="66"/>
      <c r="U335" s="35"/>
      <c r="V335" s="35"/>
      <c r="W335" s="35"/>
      <c r="X335" s="35"/>
      <c r="Y335" s="35"/>
      <c r="Z335" s="35"/>
      <c r="AA335" s="35"/>
      <c r="AB335" s="35"/>
      <c r="AC335" s="35"/>
      <c r="AD335" s="35"/>
      <c r="AE335" s="35"/>
      <c r="AT335" s="18" t="s">
        <v>142</v>
      </c>
      <c r="AU335" s="18" t="s">
        <v>82</v>
      </c>
    </row>
    <row r="336" spans="1:65" s="2" customFormat="1" ht="24.2" customHeight="1">
      <c r="A336" s="35"/>
      <c r="B336" s="36"/>
      <c r="C336" s="170" t="s">
        <v>405</v>
      </c>
      <c r="D336" s="170" t="s">
        <v>135</v>
      </c>
      <c r="E336" s="171" t="s">
        <v>406</v>
      </c>
      <c r="F336" s="172" t="s">
        <v>407</v>
      </c>
      <c r="G336" s="173" t="s">
        <v>190</v>
      </c>
      <c r="H336" s="174">
        <v>1</v>
      </c>
      <c r="I336" s="175"/>
      <c r="J336" s="176">
        <f>ROUND(I336*H336,2)</f>
        <v>0</v>
      </c>
      <c r="K336" s="172" t="s">
        <v>139</v>
      </c>
      <c r="L336" s="40"/>
      <c r="M336" s="177" t="s">
        <v>19</v>
      </c>
      <c r="N336" s="178" t="s">
        <v>43</v>
      </c>
      <c r="O336" s="65"/>
      <c r="P336" s="179">
        <f>O336*H336</f>
        <v>0</v>
      </c>
      <c r="Q336" s="179">
        <v>0</v>
      </c>
      <c r="R336" s="179">
        <f>Q336*H336</f>
        <v>0</v>
      </c>
      <c r="S336" s="179">
        <v>0.04</v>
      </c>
      <c r="T336" s="180">
        <f>S336*H336</f>
        <v>0.04</v>
      </c>
      <c r="U336" s="35"/>
      <c r="V336" s="35"/>
      <c r="W336" s="35"/>
      <c r="X336" s="35"/>
      <c r="Y336" s="35"/>
      <c r="Z336" s="35"/>
      <c r="AA336" s="35"/>
      <c r="AB336" s="35"/>
      <c r="AC336" s="35"/>
      <c r="AD336" s="35"/>
      <c r="AE336" s="35"/>
      <c r="AR336" s="181" t="s">
        <v>140</v>
      </c>
      <c r="AT336" s="181" t="s">
        <v>135</v>
      </c>
      <c r="AU336" s="181" t="s">
        <v>82</v>
      </c>
      <c r="AY336" s="18" t="s">
        <v>132</v>
      </c>
      <c r="BE336" s="182">
        <f>IF(N336="základní",J336,0)</f>
        <v>0</v>
      </c>
      <c r="BF336" s="182">
        <f>IF(N336="snížená",J336,0)</f>
        <v>0</v>
      </c>
      <c r="BG336" s="182">
        <f>IF(N336="zákl. přenesená",J336,0)</f>
        <v>0</v>
      </c>
      <c r="BH336" s="182">
        <f>IF(N336="sníž. přenesená",J336,0)</f>
        <v>0</v>
      </c>
      <c r="BI336" s="182">
        <f>IF(N336="nulová",J336,0)</f>
        <v>0</v>
      </c>
      <c r="BJ336" s="18" t="s">
        <v>80</v>
      </c>
      <c r="BK336" s="182">
        <f>ROUND(I336*H336,2)</f>
        <v>0</v>
      </c>
      <c r="BL336" s="18" t="s">
        <v>140</v>
      </c>
      <c r="BM336" s="181" t="s">
        <v>408</v>
      </c>
    </row>
    <row r="337" spans="1:65" s="2" customFormat="1" ht="19.5">
      <c r="A337" s="35"/>
      <c r="B337" s="36"/>
      <c r="C337" s="37"/>
      <c r="D337" s="183" t="s">
        <v>142</v>
      </c>
      <c r="E337" s="37"/>
      <c r="F337" s="184" t="s">
        <v>409</v>
      </c>
      <c r="G337" s="37"/>
      <c r="H337" s="37"/>
      <c r="I337" s="185"/>
      <c r="J337" s="37"/>
      <c r="K337" s="37"/>
      <c r="L337" s="40"/>
      <c r="M337" s="186"/>
      <c r="N337" s="187"/>
      <c r="O337" s="65"/>
      <c r="P337" s="65"/>
      <c r="Q337" s="65"/>
      <c r="R337" s="65"/>
      <c r="S337" s="65"/>
      <c r="T337" s="66"/>
      <c r="U337" s="35"/>
      <c r="V337" s="35"/>
      <c r="W337" s="35"/>
      <c r="X337" s="35"/>
      <c r="Y337" s="35"/>
      <c r="Z337" s="35"/>
      <c r="AA337" s="35"/>
      <c r="AB337" s="35"/>
      <c r="AC337" s="35"/>
      <c r="AD337" s="35"/>
      <c r="AE337" s="35"/>
      <c r="AT337" s="18" t="s">
        <v>142</v>
      </c>
      <c r="AU337" s="18" t="s">
        <v>82</v>
      </c>
    </row>
    <row r="338" spans="1:65" s="2" customFormat="1" ht="24.2" customHeight="1">
      <c r="A338" s="35"/>
      <c r="B338" s="36"/>
      <c r="C338" s="170" t="s">
        <v>410</v>
      </c>
      <c r="D338" s="170" t="s">
        <v>135</v>
      </c>
      <c r="E338" s="171" t="s">
        <v>411</v>
      </c>
      <c r="F338" s="172" t="s">
        <v>412</v>
      </c>
      <c r="G338" s="173" t="s">
        <v>190</v>
      </c>
      <c r="H338" s="174">
        <v>100</v>
      </c>
      <c r="I338" s="175"/>
      <c r="J338" s="176">
        <f>ROUND(I338*H338,2)</f>
        <v>0</v>
      </c>
      <c r="K338" s="172" t="s">
        <v>139</v>
      </c>
      <c r="L338" s="40"/>
      <c r="M338" s="177" t="s">
        <v>19</v>
      </c>
      <c r="N338" s="178" t="s">
        <v>43</v>
      </c>
      <c r="O338" s="65"/>
      <c r="P338" s="179">
        <f>O338*H338</f>
        <v>0</v>
      </c>
      <c r="Q338" s="179">
        <v>0</v>
      </c>
      <c r="R338" s="179">
        <f>Q338*H338</f>
        <v>0</v>
      </c>
      <c r="S338" s="179">
        <v>1E-3</v>
      </c>
      <c r="T338" s="180">
        <f>S338*H338</f>
        <v>0.1</v>
      </c>
      <c r="U338" s="35"/>
      <c r="V338" s="35"/>
      <c r="W338" s="35"/>
      <c r="X338" s="35"/>
      <c r="Y338" s="35"/>
      <c r="Z338" s="35"/>
      <c r="AA338" s="35"/>
      <c r="AB338" s="35"/>
      <c r="AC338" s="35"/>
      <c r="AD338" s="35"/>
      <c r="AE338" s="35"/>
      <c r="AR338" s="181" t="s">
        <v>140</v>
      </c>
      <c r="AT338" s="181" t="s">
        <v>135</v>
      </c>
      <c r="AU338" s="181" t="s">
        <v>82</v>
      </c>
      <c r="AY338" s="18" t="s">
        <v>132</v>
      </c>
      <c r="BE338" s="182">
        <f>IF(N338="základní",J338,0)</f>
        <v>0</v>
      </c>
      <c r="BF338" s="182">
        <f>IF(N338="snížená",J338,0)</f>
        <v>0</v>
      </c>
      <c r="BG338" s="182">
        <f>IF(N338="zákl. přenesená",J338,0)</f>
        <v>0</v>
      </c>
      <c r="BH338" s="182">
        <f>IF(N338="sníž. přenesená",J338,0)</f>
        <v>0</v>
      </c>
      <c r="BI338" s="182">
        <f>IF(N338="nulová",J338,0)</f>
        <v>0</v>
      </c>
      <c r="BJ338" s="18" t="s">
        <v>80</v>
      </c>
      <c r="BK338" s="182">
        <f>ROUND(I338*H338,2)</f>
        <v>0</v>
      </c>
      <c r="BL338" s="18" t="s">
        <v>140</v>
      </c>
      <c r="BM338" s="181" t="s">
        <v>413</v>
      </c>
    </row>
    <row r="339" spans="1:65" s="2" customFormat="1" ht="19.5">
      <c r="A339" s="35"/>
      <c r="B339" s="36"/>
      <c r="C339" s="37"/>
      <c r="D339" s="183" t="s">
        <v>142</v>
      </c>
      <c r="E339" s="37"/>
      <c r="F339" s="184" t="s">
        <v>414</v>
      </c>
      <c r="G339" s="37"/>
      <c r="H339" s="37"/>
      <c r="I339" s="185"/>
      <c r="J339" s="37"/>
      <c r="K339" s="37"/>
      <c r="L339" s="40"/>
      <c r="M339" s="186"/>
      <c r="N339" s="187"/>
      <c r="O339" s="65"/>
      <c r="P339" s="65"/>
      <c r="Q339" s="65"/>
      <c r="R339" s="65"/>
      <c r="S339" s="65"/>
      <c r="T339" s="66"/>
      <c r="U339" s="35"/>
      <c r="V339" s="35"/>
      <c r="W339" s="35"/>
      <c r="X339" s="35"/>
      <c r="Y339" s="35"/>
      <c r="Z339" s="35"/>
      <c r="AA339" s="35"/>
      <c r="AB339" s="35"/>
      <c r="AC339" s="35"/>
      <c r="AD339" s="35"/>
      <c r="AE339" s="35"/>
      <c r="AT339" s="18" t="s">
        <v>142</v>
      </c>
      <c r="AU339" s="18" t="s">
        <v>82</v>
      </c>
    </row>
    <row r="340" spans="1:65" s="2" customFormat="1" ht="24.2" customHeight="1">
      <c r="A340" s="35"/>
      <c r="B340" s="36"/>
      <c r="C340" s="170" t="s">
        <v>415</v>
      </c>
      <c r="D340" s="170" t="s">
        <v>135</v>
      </c>
      <c r="E340" s="171" t="s">
        <v>416</v>
      </c>
      <c r="F340" s="172" t="s">
        <v>417</v>
      </c>
      <c r="G340" s="173" t="s">
        <v>190</v>
      </c>
      <c r="H340" s="174">
        <v>30</v>
      </c>
      <c r="I340" s="175"/>
      <c r="J340" s="176">
        <f>ROUND(I340*H340,2)</f>
        <v>0</v>
      </c>
      <c r="K340" s="172" t="s">
        <v>139</v>
      </c>
      <c r="L340" s="40"/>
      <c r="M340" s="177" t="s">
        <v>19</v>
      </c>
      <c r="N340" s="178" t="s">
        <v>43</v>
      </c>
      <c r="O340" s="65"/>
      <c r="P340" s="179">
        <f>O340*H340</f>
        <v>0</v>
      </c>
      <c r="Q340" s="179">
        <v>0</v>
      </c>
      <c r="R340" s="179">
        <f>Q340*H340</f>
        <v>0</v>
      </c>
      <c r="S340" s="179">
        <v>1E-3</v>
      </c>
      <c r="T340" s="180">
        <f>S340*H340</f>
        <v>0.03</v>
      </c>
      <c r="U340" s="35"/>
      <c r="V340" s="35"/>
      <c r="W340" s="35"/>
      <c r="X340" s="35"/>
      <c r="Y340" s="35"/>
      <c r="Z340" s="35"/>
      <c r="AA340" s="35"/>
      <c r="AB340" s="35"/>
      <c r="AC340" s="35"/>
      <c r="AD340" s="35"/>
      <c r="AE340" s="35"/>
      <c r="AR340" s="181" t="s">
        <v>140</v>
      </c>
      <c r="AT340" s="181" t="s">
        <v>135</v>
      </c>
      <c r="AU340" s="181" t="s">
        <v>82</v>
      </c>
      <c r="AY340" s="18" t="s">
        <v>132</v>
      </c>
      <c r="BE340" s="182">
        <f>IF(N340="základní",J340,0)</f>
        <v>0</v>
      </c>
      <c r="BF340" s="182">
        <f>IF(N340="snížená",J340,0)</f>
        <v>0</v>
      </c>
      <c r="BG340" s="182">
        <f>IF(N340="zákl. přenesená",J340,0)</f>
        <v>0</v>
      </c>
      <c r="BH340" s="182">
        <f>IF(N340="sníž. přenesená",J340,0)</f>
        <v>0</v>
      </c>
      <c r="BI340" s="182">
        <f>IF(N340="nulová",J340,0)</f>
        <v>0</v>
      </c>
      <c r="BJ340" s="18" t="s">
        <v>80</v>
      </c>
      <c r="BK340" s="182">
        <f>ROUND(I340*H340,2)</f>
        <v>0</v>
      </c>
      <c r="BL340" s="18" t="s">
        <v>140</v>
      </c>
      <c r="BM340" s="181" t="s">
        <v>418</v>
      </c>
    </row>
    <row r="341" spans="1:65" s="2" customFormat="1" ht="19.5">
      <c r="A341" s="35"/>
      <c r="B341" s="36"/>
      <c r="C341" s="37"/>
      <c r="D341" s="183" t="s">
        <v>142</v>
      </c>
      <c r="E341" s="37"/>
      <c r="F341" s="184" t="s">
        <v>419</v>
      </c>
      <c r="G341" s="37"/>
      <c r="H341" s="37"/>
      <c r="I341" s="185"/>
      <c r="J341" s="37"/>
      <c r="K341" s="37"/>
      <c r="L341" s="40"/>
      <c r="M341" s="186"/>
      <c r="N341" s="187"/>
      <c r="O341" s="65"/>
      <c r="P341" s="65"/>
      <c r="Q341" s="65"/>
      <c r="R341" s="65"/>
      <c r="S341" s="65"/>
      <c r="T341" s="66"/>
      <c r="U341" s="35"/>
      <c r="V341" s="35"/>
      <c r="W341" s="35"/>
      <c r="X341" s="35"/>
      <c r="Y341" s="35"/>
      <c r="Z341" s="35"/>
      <c r="AA341" s="35"/>
      <c r="AB341" s="35"/>
      <c r="AC341" s="35"/>
      <c r="AD341" s="35"/>
      <c r="AE341" s="35"/>
      <c r="AT341" s="18" t="s">
        <v>142</v>
      </c>
      <c r="AU341" s="18" t="s">
        <v>82</v>
      </c>
    </row>
    <row r="342" spans="1:65" s="2" customFormat="1" ht="24.2" customHeight="1">
      <c r="A342" s="35"/>
      <c r="B342" s="36"/>
      <c r="C342" s="170" t="s">
        <v>420</v>
      </c>
      <c r="D342" s="170" t="s">
        <v>135</v>
      </c>
      <c r="E342" s="171" t="s">
        <v>421</v>
      </c>
      <c r="F342" s="172" t="s">
        <v>422</v>
      </c>
      <c r="G342" s="173" t="s">
        <v>190</v>
      </c>
      <c r="H342" s="174">
        <v>4</v>
      </c>
      <c r="I342" s="175"/>
      <c r="J342" s="176">
        <f>ROUND(I342*H342,2)</f>
        <v>0</v>
      </c>
      <c r="K342" s="172" t="s">
        <v>139</v>
      </c>
      <c r="L342" s="40"/>
      <c r="M342" s="177" t="s">
        <v>19</v>
      </c>
      <c r="N342" s="178" t="s">
        <v>43</v>
      </c>
      <c r="O342" s="65"/>
      <c r="P342" s="179">
        <f>O342*H342</f>
        <v>0</v>
      </c>
      <c r="Q342" s="179">
        <v>8.3419999999999998E-5</v>
      </c>
      <c r="R342" s="179">
        <f>Q342*H342</f>
        <v>3.3367999999999999E-4</v>
      </c>
      <c r="S342" s="179">
        <v>0</v>
      </c>
      <c r="T342" s="180">
        <f>S342*H342</f>
        <v>0</v>
      </c>
      <c r="U342" s="35"/>
      <c r="V342" s="35"/>
      <c r="W342" s="35"/>
      <c r="X342" s="35"/>
      <c r="Y342" s="35"/>
      <c r="Z342" s="35"/>
      <c r="AA342" s="35"/>
      <c r="AB342" s="35"/>
      <c r="AC342" s="35"/>
      <c r="AD342" s="35"/>
      <c r="AE342" s="35"/>
      <c r="AR342" s="181" t="s">
        <v>140</v>
      </c>
      <c r="AT342" s="181" t="s">
        <v>135</v>
      </c>
      <c r="AU342" s="181" t="s">
        <v>82</v>
      </c>
      <c r="AY342" s="18" t="s">
        <v>132</v>
      </c>
      <c r="BE342" s="182">
        <f>IF(N342="základní",J342,0)</f>
        <v>0</v>
      </c>
      <c r="BF342" s="182">
        <f>IF(N342="snížená",J342,0)</f>
        <v>0</v>
      </c>
      <c r="BG342" s="182">
        <f>IF(N342="zákl. přenesená",J342,0)</f>
        <v>0</v>
      </c>
      <c r="BH342" s="182">
        <f>IF(N342="sníž. přenesená",J342,0)</f>
        <v>0</v>
      </c>
      <c r="BI342" s="182">
        <f>IF(N342="nulová",J342,0)</f>
        <v>0</v>
      </c>
      <c r="BJ342" s="18" t="s">
        <v>80</v>
      </c>
      <c r="BK342" s="182">
        <f>ROUND(I342*H342,2)</f>
        <v>0</v>
      </c>
      <c r="BL342" s="18" t="s">
        <v>140</v>
      </c>
      <c r="BM342" s="181" t="s">
        <v>423</v>
      </c>
    </row>
    <row r="343" spans="1:65" s="2" customFormat="1" ht="19.5">
      <c r="A343" s="35"/>
      <c r="B343" s="36"/>
      <c r="C343" s="37"/>
      <c r="D343" s="183" t="s">
        <v>142</v>
      </c>
      <c r="E343" s="37"/>
      <c r="F343" s="184" t="s">
        <v>424</v>
      </c>
      <c r="G343" s="37"/>
      <c r="H343" s="37"/>
      <c r="I343" s="185"/>
      <c r="J343" s="37"/>
      <c r="K343" s="37"/>
      <c r="L343" s="40"/>
      <c r="M343" s="186"/>
      <c r="N343" s="187"/>
      <c r="O343" s="65"/>
      <c r="P343" s="65"/>
      <c r="Q343" s="65"/>
      <c r="R343" s="65"/>
      <c r="S343" s="65"/>
      <c r="T343" s="66"/>
      <c r="U343" s="35"/>
      <c r="V343" s="35"/>
      <c r="W343" s="35"/>
      <c r="X343" s="35"/>
      <c r="Y343" s="35"/>
      <c r="Z343" s="35"/>
      <c r="AA343" s="35"/>
      <c r="AB343" s="35"/>
      <c r="AC343" s="35"/>
      <c r="AD343" s="35"/>
      <c r="AE343" s="35"/>
      <c r="AT343" s="18" t="s">
        <v>142</v>
      </c>
      <c r="AU343" s="18" t="s">
        <v>82</v>
      </c>
    </row>
    <row r="344" spans="1:65" s="2" customFormat="1" ht="97.5">
      <c r="A344" s="35"/>
      <c r="B344" s="36"/>
      <c r="C344" s="37"/>
      <c r="D344" s="183" t="s">
        <v>159</v>
      </c>
      <c r="E344" s="37"/>
      <c r="F344" s="220" t="s">
        <v>425</v>
      </c>
      <c r="G344" s="37"/>
      <c r="H344" s="37"/>
      <c r="I344" s="185"/>
      <c r="J344" s="37"/>
      <c r="K344" s="37"/>
      <c r="L344" s="40"/>
      <c r="M344" s="186"/>
      <c r="N344" s="187"/>
      <c r="O344" s="65"/>
      <c r="P344" s="65"/>
      <c r="Q344" s="65"/>
      <c r="R344" s="65"/>
      <c r="S344" s="65"/>
      <c r="T344" s="66"/>
      <c r="U344" s="35"/>
      <c r="V344" s="35"/>
      <c r="W344" s="35"/>
      <c r="X344" s="35"/>
      <c r="Y344" s="35"/>
      <c r="Z344" s="35"/>
      <c r="AA344" s="35"/>
      <c r="AB344" s="35"/>
      <c r="AC344" s="35"/>
      <c r="AD344" s="35"/>
      <c r="AE344" s="35"/>
      <c r="AT344" s="18" t="s">
        <v>159</v>
      </c>
      <c r="AU344" s="18" t="s">
        <v>82</v>
      </c>
    </row>
    <row r="345" spans="1:65" s="14" customFormat="1" ht="11.25">
      <c r="B345" s="198"/>
      <c r="C345" s="199"/>
      <c r="D345" s="183" t="s">
        <v>149</v>
      </c>
      <c r="E345" s="200" t="s">
        <v>19</v>
      </c>
      <c r="F345" s="201" t="s">
        <v>426</v>
      </c>
      <c r="G345" s="199"/>
      <c r="H345" s="202">
        <v>4</v>
      </c>
      <c r="I345" s="203"/>
      <c r="J345" s="199"/>
      <c r="K345" s="199"/>
      <c r="L345" s="204"/>
      <c r="M345" s="205"/>
      <c r="N345" s="206"/>
      <c r="O345" s="206"/>
      <c r="P345" s="206"/>
      <c r="Q345" s="206"/>
      <c r="R345" s="206"/>
      <c r="S345" s="206"/>
      <c r="T345" s="207"/>
      <c r="AT345" s="208" t="s">
        <v>149</v>
      </c>
      <c r="AU345" s="208" t="s">
        <v>82</v>
      </c>
      <c r="AV345" s="14" t="s">
        <v>82</v>
      </c>
      <c r="AW345" s="14" t="s">
        <v>33</v>
      </c>
      <c r="AX345" s="14" t="s">
        <v>72</v>
      </c>
      <c r="AY345" s="208" t="s">
        <v>132</v>
      </c>
    </row>
    <row r="346" spans="1:65" s="15" customFormat="1" ht="11.25">
      <c r="B346" s="209"/>
      <c r="C346" s="210"/>
      <c r="D346" s="183" t="s">
        <v>149</v>
      </c>
      <c r="E346" s="211" t="s">
        <v>19</v>
      </c>
      <c r="F346" s="212" t="s">
        <v>152</v>
      </c>
      <c r="G346" s="210"/>
      <c r="H346" s="213">
        <v>4</v>
      </c>
      <c r="I346" s="214"/>
      <c r="J346" s="210"/>
      <c r="K346" s="210"/>
      <c r="L346" s="215"/>
      <c r="M346" s="216"/>
      <c r="N346" s="217"/>
      <c r="O346" s="217"/>
      <c r="P346" s="217"/>
      <c r="Q346" s="217"/>
      <c r="R346" s="217"/>
      <c r="S346" s="217"/>
      <c r="T346" s="218"/>
      <c r="AT346" s="219" t="s">
        <v>149</v>
      </c>
      <c r="AU346" s="219" t="s">
        <v>82</v>
      </c>
      <c r="AV346" s="15" t="s">
        <v>140</v>
      </c>
      <c r="AW346" s="15" t="s">
        <v>33</v>
      </c>
      <c r="AX346" s="15" t="s">
        <v>80</v>
      </c>
      <c r="AY346" s="219" t="s">
        <v>132</v>
      </c>
    </row>
    <row r="347" spans="1:65" s="2" customFormat="1" ht="24.2" customHeight="1">
      <c r="A347" s="35"/>
      <c r="B347" s="36"/>
      <c r="C347" s="170" t="s">
        <v>427</v>
      </c>
      <c r="D347" s="170" t="s">
        <v>135</v>
      </c>
      <c r="E347" s="171" t="s">
        <v>428</v>
      </c>
      <c r="F347" s="172" t="s">
        <v>429</v>
      </c>
      <c r="G347" s="173" t="s">
        <v>146</v>
      </c>
      <c r="H347" s="174">
        <v>58.415999999999997</v>
      </c>
      <c r="I347" s="175"/>
      <c r="J347" s="176">
        <f>ROUND(I347*H347,2)</f>
        <v>0</v>
      </c>
      <c r="K347" s="172" t="s">
        <v>139</v>
      </c>
      <c r="L347" s="40"/>
      <c r="M347" s="177" t="s">
        <v>19</v>
      </c>
      <c r="N347" s="178" t="s">
        <v>43</v>
      </c>
      <c r="O347" s="65"/>
      <c r="P347" s="179">
        <f>O347*H347</f>
        <v>0</v>
      </c>
      <c r="Q347" s="179">
        <v>0</v>
      </c>
      <c r="R347" s="179">
        <f>Q347*H347</f>
        <v>0</v>
      </c>
      <c r="S347" s="179">
        <v>4.0000000000000001E-3</v>
      </c>
      <c r="T347" s="180">
        <f>S347*H347</f>
        <v>0.23366399999999998</v>
      </c>
      <c r="U347" s="35"/>
      <c r="V347" s="35"/>
      <c r="W347" s="35"/>
      <c r="X347" s="35"/>
      <c r="Y347" s="35"/>
      <c r="Z347" s="35"/>
      <c r="AA347" s="35"/>
      <c r="AB347" s="35"/>
      <c r="AC347" s="35"/>
      <c r="AD347" s="35"/>
      <c r="AE347" s="35"/>
      <c r="AR347" s="181" t="s">
        <v>140</v>
      </c>
      <c r="AT347" s="181" t="s">
        <v>135</v>
      </c>
      <c r="AU347" s="181" t="s">
        <v>82</v>
      </c>
      <c r="AY347" s="18" t="s">
        <v>132</v>
      </c>
      <c r="BE347" s="182">
        <f>IF(N347="základní",J347,0)</f>
        <v>0</v>
      </c>
      <c r="BF347" s="182">
        <f>IF(N347="snížená",J347,0)</f>
        <v>0</v>
      </c>
      <c r="BG347" s="182">
        <f>IF(N347="zákl. přenesená",J347,0)</f>
        <v>0</v>
      </c>
      <c r="BH347" s="182">
        <f>IF(N347="sníž. přenesená",J347,0)</f>
        <v>0</v>
      </c>
      <c r="BI347" s="182">
        <f>IF(N347="nulová",J347,0)</f>
        <v>0</v>
      </c>
      <c r="BJ347" s="18" t="s">
        <v>80</v>
      </c>
      <c r="BK347" s="182">
        <f>ROUND(I347*H347,2)</f>
        <v>0</v>
      </c>
      <c r="BL347" s="18" t="s">
        <v>140</v>
      </c>
      <c r="BM347" s="181" t="s">
        <v>430</v>
      </c>
    </row>
    <row r="348" spans="1:65" s="2" customFormat="1" ht="19.5">
      <c r="A348" s="35"/>
      <c r="B348" s="36"/>
      <c r="C348" s="37"/>
      <c r="D348" s="183" t="s">
        <v>142</v>
      </c>
      <c r="E348" s="37"/>
      <c r="F348" s="184" t="s">
        <v>431</v>
      </c>
      <c r="G348" s="37"/>
      <c r="H348" s="37"/>
      <c r="I348" s="185"/>
      <c r="J348" s="37"/>
      <c r="K348" s="37"/>
      <c r="L348" s="40"/>
      <c r="M348" s="186"/>
      <c r="N348" s="187"/>
      <c r="O348" s="65"/>
      <c r="P348" s="65"/>
      <c r="Q348" s="65"/>
      <c r="R348" s="65"/>
      <c r="S348" s="65"/>
      <c r="T348" s="66"/>
      <c r="U348" s="35"/>
      <c r="V348" s="35"/>
      <c r="W348" s="35"/>
      <c r="X348" s="35"/>
      <c r="Y348" s="35"/>
      <c r="Z348" s="35"/>
      <c r="AA348" s="35"/>
      <c r="AB348" s="35"/>
      <c r="AC348" s="35"/>
      <c r="AD348" s="35"/>
      <c r="AE348" s="35"/>
      <c r="AT348" s="18" t="s">
        <v>142</v>
      </c>
      <c r="AU348" s="18" t="s">
        <v>82</v>
      </c>
    </row>
    <row r="349" spans="1:65" s="2" customFormat="1" ht="39">
      <c r="A349" s="35"/>
      <c r="B349" s="36"/>
      <c r="C349" s="37"/>
      <c r="D349" s="183" t="s">
        <v>159</v>
      </c>
      <c r="E349" s="37"/>
      <c r="F349" s="220" t="s">
        <v>432</v>
      </c>
      <c r="G349" s="37"/>
      <c r="H349" s="37"/>
      <c r="I349" s="185"/>
      <c r="J349" s="37"/>
      <c r="K349" s="37"/>
      <c r="L349" s="40"/>
      <c r="M349" s="186"/>
      <c r="N349" s="187"/>
      <c r="O349" s="65"/>
      <c r="P349" s="65"/>
      <c r="Q349" s="65"/>
      <c r="R349" s="65"/>
      <c r="S349" s="65"/>
      <c r="T349" s="66"/>
      <c r="U349" s="35"/>
      <c r="V349" s="35"/>
      <c r="W349" s="35"/>
      <c r="X349" s="35"/>
      <c r="Y349" s="35"/>
      <c r="Z349" s="35"/>
      <c r="AA349" s="35"/>
      <c r="AB349" s="35"/>
      <c r="AC349" s="35"/>
      <c r="AD349" s="35"/>
      <c r="AE349" s="35"/>
      <c r="AT349" s="18" t="s">
        <v>159</v>
      </c>
      <c r="AU349" s="18" t="s">
        <v>82</v>
      </c>
    </row>
    <row r="350" spans="1:65" s="13" customFormat="1" ht="11.25">
      <c r="B350" s="188"/>
      <c r="C350" s="189"/>
      <c r="D350" s="183" t="s">
        <v>149</v>
      </c>
      <c r="E350" s="190" t="s">
        <v>19</v>
      </c>
      <c r="F350" s="191" t="s">
        <v>166</v>
      </c>
      <c r="G350" s="189"/>
      <c r="H350" s="190" t="s">
        <v>19</v>
      </c>
      <c r="I350" s="192"/>
      <c r="J350" s="189"/>
      <c r="K350" s="189"/>
      <c r="L350" s="193"/>
      <c r="M350" s="194"/>
      <c r="N350" s="195"/>
      <c r="O350" s="195"/>
      <c r="P350" s="195"/>
      <c r="Q350" s="195"/>
      <c r="R350" s="195"/>
      <c r="S350" s="195"/>
      <c r="T350" s="196"/>
      <c r="AT350" s="197" t="s">
        <v>149</v>
      </c>
      <c r="AU350" s="197" t="s">
        <v>82</v>
      </c>
      <c r="AV350" s="13" t="s">
        <v>80</v>
      </c>
      <c r="AW350" s="13" t="s">
        <v>33</v>
      </c>
      <c r="AX350" s="13" t="s">
        <v>72</v>
      </c>
      <c r="AY350" s="197" t="s">
        <v>132</v>
      </c>
    </row>
    <row r="351" spans="1:65" s="14" customFormat="1" ht="11.25">
      <c r="B351" s="198"/>
      <c r="C351" s="199"/>
      <c r="D351" s="183" t="s">
        <v>149</v>
      </c>
      <c r="E351" s="200" t="s">
        <v>19</v>
      </c>
      <c r="F351" s="201" t="s">
        <v>167</v>
      </c>
      <c r="G351" s="199"/>
      <c r="H351" s="202">
        <v>55.040999999999997</v>
      </c>
      <c r="I351" s="203"/>
      <c r="J351" s="199"/>
      <c r="K351" s="199"/>
      <c r="L351" s="204"/>
      <c r="M351" s="205"/>
      <c r="N351" s="206"/>
      <c r="O351" s="206"/>
      <c r="P351" s="206"/>
      <c r="Q351" s="206"/>
      <c r="R351" s="206"/>
      <c r="S351" s="206"/>
      <c r="T351" s="207"/>
      <c r="AT351" s="208" t="s">
        <v>149</v>
      </c>
      <c r="AU351" s="208" t="s">
        <v>82</v>
      </c>
      <c r="AV351" s="14" t="s">
        <v>82</v>
      </c>
      <c r="AW351" s="14" t="s">
        <v>33</v>
      </c>
      <c r="AX351" s="14" t="s">
        <v>72</v>
      </c>
      <c r="AY351" s="208" t="s">
        <v>132</v>
      </c>
    </row>
    <row r="352" spans="1:65" s="14" customFormat="1" ht="11.25">
      <c r="B352" s="198"/>
      <c r="C352" s="199"/>
      <c r="D352" s="183" t="s">
        <v>149</v>
      </c>
      <c r="E352" s="200" t="s">
        <v>19</v>
      </c>
      <c r="F352" s="201" t="s">
        <v>168</v>
      </c>
      <c r="G352" s="199"/>
      <c r="H352" s="202">
        <v>-0.06</v>
      </c>
      <c r="I352" s="203"/>
      <c r="J352" s="199"/>
      <c r="K352" s="199"/>
      <c r="L352" s="204"/>
      <c r="M352" s="205"/>
      <c r="N352" s="206"/>
      <c r="O352" s="206"/>
      <c r="P352" s="206"/>
      <c r="Q352" s="206"/>
      <c r="R352" s="206"/>
      <c r="S352" s="206"/>
      <c r="T352" s="207"/>
      <c r="AT352" s="208" t="s">
        <v>149</v>
      </c>
      <c r="AU352" s="208" t="s">
        <v>82</v>
      </c>
      <c r="AV352" s="14" t="s">
        <v>82</v>
      </c>
      <c r="AW352" s="14" t="s">
        <v>33</v>
      </c>
      <c r="AX352" s="14" t="s">
        <v>72</v>
      </c>
      <c r="AY352" s="208" t="s">
        <v>132</v>
      </c>
    </row>
    <row r="353" spans="1:65" s="13" customFormat="1" ht="11.25">
      <c r="B353" s="188"/>
      <c r="C353" s="189"/>
      <c r="D353" s="183" t="s">
        <v>149</v>
      </c>
      <c r="E353" s="190" t="s">
        <v>19</v>
      </c>
      <c r="F353" s="191" t="s">
        <v>150</v>
      </c>
      <c r="G353" s="189"/>
      <c r="H353" s="190" t="s">
        <v>19</v>
      </c>
      <c r="I353" s="192"/>
      <c r="J353" s="189"/>
      <c r="K353" s="189"/>
      <c r="L353" s="193"/>
      <c r="M353" s="194"/>
      <c r="N353" s="195"/>
      <c r="O353" s="195"/>
      <c r="P353" s="195"/>
      <c r="Q353" s="195"/>
      <c r="R353" s="195"/>
      <c r="S353" s="195"/>
      <c r="T353" s="196"/>
      <c r="AT353" s="197" t="s">
        <v>149</v>
      </c>
      <c r="AU353" s="197" t="s">
        <v>82</v>
      </c>
      <c r="AV353" s="13" t="s">
        <v>80</v>
      </c>
      <c r="AW353" s="13" t="s">
        <v>33</v>
      </c>
      <c r="AX353" s="13" t="s">
        <v>72</v>
      </c>
      <c r="AY353" s="197" t="s">
        <v>132</v>
      </c>
    </row>
    <row r="354" spans="1:65" s="14" customFormat="1" ht="11.25">
      <c r="B354" s="198"/>
      <c r="C354" s="199"/>
      <c r="D354" s="183" t="s">
        <v>149</v>
      </c>
      <c r="E354" s="200" t="s">
        <v>19</v>
      </c>
      <c r="F354" s="201" t="s">
        <v>170</v>
      </c>
      <c r="G354" s="199"/>
      <c r="H354" s="202">
        <v>3.5230000000000001</v>
      </c>
      <c r="I354" s="203"/>
      <c r="J354" s="199"/>
      <c r="K354" s="199"/>
      <c r="L354" s="204"/>
      <c r="M354" s="205"/>
      <c r="N354" s="206"/>
      <c r="O354" s="206"/>
      <c r="P354" s="206"/>
      <c r="Q354" s="206"/>
      <c r="R354" s="206"/>
      <c r="S354" s="206"/>
      <c r="T354" s="207"/>
      <c r="AT354" s="208" t="s">
        <v>149</v>
      </c>
      <c r="AU354" s="208" t="s">
        <v>82</v>
      </c>
      <c r="AV354" s="14" t="s">
        <v>82</v>
      </c>
      <c r="AW354" s="14" t="s">
        <v>33</v>
      </c>
      <c r="AX354" s="14" t="s">
        <v>72</v>
      </c>
      <c r="AY354" s="208" t="s">
        <v>132</v>
      </c>
    </row>
    <row r="355" spans="1:65" s="14" customFormat="1" ht="11.25">
      <c r="B355" s="198"/>
      <c r="C355" s="199"/>
      <c r="D355" s="183" t="s">
        <v>149</v>
      </c>
      <c r="E355" s="200" t="s">
        <v>19</v>
      </c>
      <c r="F355" s="201" t="s">
        <v>360</v>
      </c>
      <c r="G355" s="199"/>
      <c r="H355" s="202">
        <v>-8.7999999999999995E-2</v>
      </c>
      <c r="I355" s="203"/>
      <c r="J355" s="199"/>
      <c r="K355" s="199"/>
      <c r="L355" s="204"/>
      <c r="M355" s="205"/>
      <c r="N355" s="206"/>
      <c r="O355" s="206"/>
      <c r="P355" s="206"/>
      <c r="Q355" s="206"/>
      <c r="R355" s="206"/>
      <c r="S355" s="206"/>
      <c r="T355" s="207"/>
      <c r="AT355" s="208" t="s">
        <v>149</v>
      </c>
      <c r="AU355" s="208" t="s">
        <v>82</v>
      </c>
      <c r="AV355" s="14" t="s">
        <v>82</v>
      </c>
      <c r="AW355" s="14" t="s">
        <v>33</v>
      </c>
      <c r="AX355" s="14" t="s">
        <v>72</v>
      </c>
      <c r="AY355" s="208" t="s">
        <v>132</v>
      </c>
    </row>
    <row r="356" spans="1:65" s="15" customFormat="1" ht="11.25">
      <c r="B356" s="209"/>
      <c r="C356" s="210"/>
      <c r="D356" s="183" t="s">
        <v>149</v>
      </c>
      <c r="E356" s="211" t="s">
        <v>19</v>
      </c>
      <c r="F356" s="212" t="s">
        <v>152</v>
      </c>
      <c r="G356" s="210"/>
      <c r="H356" s="213">
        <v>58.415999999999997</v>
      </c>
      <c r="I356" s="214"/>
      <c r="J356" s="210"/>
      <c r="K356" s="210"/>
      <c r="L356" s="215"/>
      <c r="M356" s="216"/>
      <c r="N356" s="217"/>
      <c r="O356" s="217"/>
      <c r="P356" s="217"/>
      <c r="Q356" s="217"/>
      <c r="R356" s="217"/>
      <c r="S356" s="217"/>
      <c r="T356" s="218"/>
      <c r="AT356" s="219" t="s">
        <v>149</v>
      </c>
      <c r="AU356" s="219" t="s">
        <v>82</v>
      </c>
      <c r="AV356" s="15" t="s">
        <v>140</v>
      </c>
      <c r="AW356" s="15" t="s">
        <v>33</v>
      </c>
      <c r="AX356" s="15" t="s">
        <v>80</v>
      </c>
      <c r="AY356" s="219" t="s">
        <v>132</v>
      </c>
    </row>
    <row r="357" spans="1:65" s="2" customFormat="1" ht="24.2" customHeight="1">
      <c r="A357" s="35"/>
      <c r="B357" s="36"/>
      <c r="C357" s="170" t="s">
        <v>433</v>
      </c>
      <c r="D357" s="170" t="s">
        <v>135</v>
      </c>
      <c r="E357" s="171" t="s">
        <v>434</v>
      </c>
      <c r="F357" s="172" t="s">
        <v>435</v>
      </c>
      <c r="G357" s="173" t="s">
        <v>146</v>
      </c>
      <c r="H357" s="174">
        <v>100.773</v>
      </c>
      <c r="I357" s="175"/>
      <c r="J357" s="176">
        <f>ROUND(I357*H357,2)</f>
        <v>0</v>
      </c>
      <c r="K357" s="172" t="s">
        <v>139</v>
      </c>
      <c r="L357" s="40"/>
      <c r="M357" s="177" t="s">
        <v>19</v>
      </c>
      <c r="N357" s="178" t="s">
        <v>43</v>
      </c>
      <c r="O357" s="65"/>
      <c r="P357" s="179">
        <f>O357*H357</f>
        <v>0</v>
      </c>
      <c r="Q357" s="179">
        <v>0</v>
      </c>
      <c r="R357" s="179">
        <f>Q357*H357</f>
        <v>0</v>
      </c>
      <c r="S357" s="179">
        <v>0.01</v>
      </c>
      <c r="T357" s="180">
        <f>S357*H357</f>
        <v>1.00773</v>
      </c>
      <c r="U357" s="35"/>
      <c r="V357" s="35"/>
      <c r="W357" s="35"/>
      <c r="X357" s="35"/>
      <c r="Y357" s="35"/>
      <c r="Z357" s="35"/>
      <c r="AA357" s="35"/>
      <c r="AB357" s="35"/>
      <c r="AC357" s="35"/>
      <c r="AD357" s="35"/>
      <c r="AE357" s="35"/>
      <c r="AR357" s="181" t="s">
        <v>140</v>
      </c>
      <c r="AT357" s="181" t="s">
        <v>135</v>
      </c>
      <c r="AU357" s="181" t="s">
        <v>82</v>
      </c>
      <c r="AY357" s="18" t="s">
        <v>132</v>
      </c>
      <c r="BE357" s="182">
        <f>IF(N357="základní",J357,0)</f>
        <v>0</v>
      </c>
      <c r="BF357" s="182">
        <f>IF(N357="snížená",J357,0)</f>
        <v>0</v>
      </c>
      <c r="BG357" s="182">
        <f>IF(N357="zákl. přenesená",J357,0)</f>
        <v>0</v>
      </c>
      <c r="BH357" s="182">
        <f>IF(N357="sníž. přenesená",J357,0)</f>
        <v>0</v>
      </c>
      <c r="BI357" s="182">
        <f>IF(N357="nulová",J357,0)</f>
        <v>0</v>
      </c>
      <c r="BJ357" s="18" t="s">
        <v>80</v>
      </c>
      <c r="BK357" s="182">
        <f>ROUND(I357*H357,2)</f>
        <v>0</v>
      </c>
      <c r="BL357" s="18" t="s">
        <v>140</v>
      </c>
      <c r="BM357" s="181" t="s">
        <v>436</v>
      </c>
    </row>
    <row r="358" spans="1:65" s="2" customFormat="1" ht="29.25">
      <c r="A358" s="35"/>
      <c r="B358" s="36"/>
      <c r="C358" s="37"/>
      <c r="D358" s="183" t="s">
        <v>142</v>
      </c>
      <c r="E358" s="37"/>
      <c r="F358" s="184" t="s">
        <v>437</v>
      </c>
      <c r="G358" s="37"/>
      <c r="H358" s="37"/>
      <c r="I358" s="185"/>
      <c r="J358" s="37"/>
      <c r="K358" s="37"/>
      <c r="L358" s="40"/>
      <c r="M358" s="186"/>
      <c r="N358" s="187"/>
      <c r="O358" s="65"/>
      <c r="P358" s="65"/>
      <c r="Q358" s="65"/>
      <c r="R358" s="65"/>
      <c r="S358" s="65"/>
      <c r="T358" s="66"/>
      <c r="U358" s="35"/>
      <c r="V358" s="35"/>
      <c r="W358" s="35"/>
      <c r="X358" s="35"/>
      <c r="Y358" s="35"/>
      <c r="Z358" s="35"/>
      <c r="AA358" s="35"/>
      <c r="AB358" s="35"/>
      <c r="AC358" s="35"/>
      <c r="AD358" s="35"/>
      <c r="AE358" s="35"/>
      <c r="AT358" s="18" t="s">
        <v>142</v>
      </c>
      <c r="AU358" s="18" t="s">
        <v>82</v>
      </c>
    </row>
    <row r="359" spans="1:65" s="2" customFormat="1" ht="39">
      <c r="A359" s="35"/>
      <c r="B359" s="36"/>
      <c r="C359" s="37"/>
      <c r="D359" s="183" t="s">
        <v>159</v>
      </c>
      <c r="E359" s="37"/>
      <c r="F359" s="220" t="s">
        <v>432</v>
      </c>
      <c r="G359" s="37"/>
      <c r="H359" s="37"/>
      <c r="I359" s="185"/>
      <c r="J359" s="37"/>
      <c r="K359" s="37"/>
      <c r="L359" s="40"/>
      <c r="M359" s="186"/>
      <c r="N359" s="187"/>
      <c r="O359" s="65"/>
      <c r="P359" s="65"/>
      <c r="Q359" s="65"/>
      <c r="R359" s="65"/>
      <c r="S359" s="65"/>
      <c r="T359" s="66"/>
      <c r="U359" s="35"/>
      <c r="V359" s="35"/>
      <c r="W359" s="35"/>
      <c r="X359" s="35"/>
      <c r="Y359" s="35"/>
      <c r="Z359" s="35"/>
      <c r="AA359" s="35"/>
      <c r="AB359" s="35"/>
      <c r="AC359" s="35"/>
      <c r="AD359" s="35"/>
      <c r="AE359" s="35"/>
      <c r="AT359" s="18" t="s">
        <v>159</v>
      </c>
      <c r="AU359" s="18" t="s">
        <v>82</v>
      </c>
    </row>
    <row r="360" spans="1:65" s="13" customFormat="1" ht="11.25">
      <c r="B360" s="188"/>
      <c r="C360" s="189"/>
      <c r="D360" s="183" t="s">
        <v>149</v>
      </c>
      <c r="E360" s="190" t="s">
        <v>19</v>
      </c>
      <c r="F360" s="191" t="s">
        <v>166</v>
      </c>
      <c r="G360" s="189"/>
      <c r="H360" s="190" t="s">
        <v>19</v>
      </c>
      <c r="I360" s="192"/>
      <c r="J360" s="189"/>
      <c r="K360" s="189"/>
      <c r="L360" s="193"/>
      <c r="M360" s="194"/>
      <c r="N360" s="195"/>
      <c r="O360" s="195"/>
      <c r="P360" s="195"/>
      <c r="Q360" s="195"/>
      <c r="R360" s="195"/>
      <c r="S360" s="195"/>
      <c r="T360" s="196"/>
      <c r="AT360" s="197" t="s">
        <v>149</v>
      </c>
      <c r="AU360" s="197" t="s">
        <v>82</v>
      </c>
      <c r="AV360" s="13" t="s">
        <v>80</v>
      </c>
      <c r="AW360" s="13" t="s">
        <v>33</v>
      </c>
      <c r="AX360" s="13" t="s">
        <v>72</v>
      </c>
      <c r="AY360" s="197" t="s">
        <v>132</v>
      </c>
    </row>
    <row r="361" spans="1:65" s="14" customFormat="1" ht="11.25">
      <c r="B361" s="198"/>
      <c r="C361" s="199"/>
      <c r="D361" s="183" t="s">
        <v>149</v>
      </c>
      <c r="E361" s="200" t="s">
        <v>19</v>
      </c>
      <c r="F361" s="201" t="s">
        <v>206</v>
      </c>
      <c r="G361" s="199"/>
      <c r="H361" s="202">
        <v>96.834999999999994</v>
      </c>
      <c r="I361" s="203"/>
      <c r="J361" s="199"/>
      <c r="K361" s="199"/>
      <c r="L361" s="204"/>
      <c r="M361" s="205"/>
      <c r="N361" s="206"/>
      <c r="O361" s="206"/>
      <c r="P361" s="206"/>
      <c r="Q361" s="206"/>
      <c r="R361" s="206"/>
      <c r="S361" s="206"/>
      <c r="T361" s="207"/>
      <c r="AT361" s="208" t="s">
        <v>149</v>
      </c>
      <c r="AU361" s="208" t="s">
        <v>82</v>
      </c>
      <c r="AV361" s="14" t="s">
        <v>82</v>
      </c>
      <c r="AW361" s="14" t="s">
        <v>33</v>
      </c>
      <c r="AX361" s="14" t="s">
        <v>72</v>
      </c>
      <c r="AY361" s="208" t="s">
        <v>132</v>
      </c>
    </row>
    <row r="362" spans="1:65" s="14" customFormat="1" ht="11.25">
      <c r="B362" s="198"/>
      <c r="C362" s="199"/>
      <c r="D362" s="183" t="s">
        <v>149</v>
      </c>
      <c r="E362" s="200" t="s">
        <v>19</v>
      </c>
      <c r="F362" s="201" t="s">
        <v>207</v>
      </c>
      <c r="G362" s="199"/>
      <c r="H362" s="202">
        <v>1.8839999999999999</v>
      </c>
      <c r="I362" s="203"/>
      <c r="J362" s="199"/>
      <c r="K362" s="199"/>
      <c r="L362" s="204"/>
      <c r="M362" s="205"/>
      <c r="N362" s="206"/>
      <c r="O362" s="206"/>
      <c r="P362" s="206"/>
      <c r="Q362" s="206"/>
      <c r="R362" s="206"/>
      <c r="S362" s="206"/>
      <c r="T362" s="207"/>
      <c r="AT362" s="208" t="s">
        <v>149</v>
      </c>
      <c r="AU362" s="208" t="s">
        <v>82</v>
      </c>
      <c r="AV362" s="14" t="s">
        <v>82</v>
      </c>
      <c r="AW362" s="14" t="s">
        <v>33</v>
      </c>
      <c r="AX362" s="14" t="s">
        <v>72</v>
      </c>
      <c r="AY362" s="208" t="s">
        <v>132</v>
      </c>
    </row>
    <row r="363" spans="1:65" s="14" customFormat="1" ht="11.25">
      <c r="B363" s="198"/>
      <c r="C363" s="199"/>
      <c r="D363" s="183" t="s">
        <v>149</v>
      </c>
      <c r="E363" s="200" t="s">
        <v>19</v>
      </c>
      <c r="F363" s="201" t="s">
        <v>208</v>
      </c>
      <c r="G363" s="199"/>
      <c r="H363" s="202">
        <v>3.96</v>
      </c>
      <c r="I363" s="203"/>
      <c r="J363" s="199"/>
      <c r="K363" s="199"/>
      <c r="L363" s="204"/>
      <c r="M363" s="205"/>
      <c r="N363" s="206"/>
      <c r="O363" s="206"/>
      <c r="P363" s="206"/>
      <c r="Q363" s="206"/>
      <c r="R363" s="206"/>
      <c r="S363" s="206"/>
      <c r="T363" s="207"/>
      <c r="AT363" s="208" t="s">
        <v>149</v>
      </c>
      <c r="AU363" s="208" t="s">
        <v>82</v>
      </c>
      <c r="AV363" s="14" t="s">
        <v>82</v>
      </c>
      <c r="AW363" s="14" t="s">
        <v>33</v>
      </c>
      <c r="AX363" s="14" t="s">
        <v>72</v>
      </c>
      <c r="AY363" s="208" t="s">
        <v>132</v>
      </c>
    </row>
    <row r="364" spans="1:65" s="14" customFormat="1" ht="11.25">
      <c r="B364" s="198"/>
      <c r="C364" s="199"/>
      <c r="D364" s="183" t="s">
        <v>149</v>
      </c>
      <c r="E364" s="200" t="s">
        <v>19</v>
      </c>
      <c r="F364" s="201" t="s">
        <v>209</v>
      </c>
      <c r="G364" s="199"/>
      <c r="H364" s="202">
        <v>3.4129999999999998</v>
      </c>
      <c r="I364" s="203"/>
      <c r="J364" s="199"/>
      <c r="K364" s="199"/>
      <c r="L364" s="204"/>
      <c r="M364" s="205"/>
      <c r="N364" s="206"/>
      <c r="O364" s="206"/>
      <c r="P364" s="206"/>
      <c r="Q364" s="206"/>
      <c r="R364" s="206"/>
      <c r="S364" s="206"/>
      <c r="T364" s="207"/>
      <c r="AT364" s="208" t="s">
        <v>149</v>
      </c>
      <c r="AU364" s="208" t="s">
        <v>82</v>
      </c>
      <c r="AV364" s="14" t="s">
        <v>82</v>
      </c>
      <c r="AW364" s="14" t="s">
        <v>33</v>
      </c>
      <c r="AX364" s="14" t="s">
        <v>72</v>
      </c>
      <c r="AY364" s="208" t="s">
        <v>132</v>
      </c>
    </row>
    <row r="365" spans="1:65" s="14" customFormat="1" ht="11.25">
      <c r="B365" s="198"/>
      <c r="C365" s="199"/>
      <c r="D365" s="183" t="s">
        <v>149</v>
      </c>
      <c r="E365" s="200" t="s">
        <v>19</v>
      </c>
      <c r="F365" s="201" t="s">
        <v>210</v>
      </c>
      <c r="G365" s="199"/>
      <c r="H365" s="202">
        <v>5.04</v>
      </c>
      <c r="I365" s="203"/>
      <c r="J365" s="199"/>
      <c r="K365" s="199"/>
      <c r="L365" s="204"/>
      <c r="M365" s="205"/>
      <c r="N365" s="206"/>
      <c r="O365" s="206"/>
      <c r="P365" s="206"/>
      <c r="Q365" s="206"/>
      <c r="R365" s="206"/>
      <c r="S365" s="206"/>
      <c r="T365" s="207"/>
      <c r="AT365" s="208" t="s">
        <v>149</v>
      </c>
      <c r="AU365" s="208" t="s">
        <v>82</v>
      </c>
      <c r="AV365" s="14" t="s">
        <v>82</v>
      </c>
      <c r="AW365" s="14" t="s">
        <v>33</v>
      </c>
      <c r="AX365" s="14" t="s">
        <v>72</v>
      </c>
      <c r="AY365" s="208" t="s">
        <v>132</v>
      </c>
    </row>
    <row r="366" spans="1:65" s="14" customFormat="1" ht="11.25">
      <c r="B366" s="198"/>
      <c r="C366" s="199"/>
      <c r="D366" s="183" t="s">
        <v>149</v>
      </c>
      <c r="E366" s="200" t="s">
        <v>19</v>
      </c>
      <c r="F366" s="201" t="s">
        <v>211</v>
      </c>
      <c r="G366" s="199"/>
      <c r="H366" s="202">
        <v>-2.25</v>
      </c>
      <c r="I366" s="203"/>
      <c r="J366" s="199"/>
      <c r="K366" s="199"/>
      <c r="L366" s="204"/>
      <c r="M366" s="205"/>
      <c r="N366" s="206"/>
      <c r="O366" s="206"/>
      <c r="P366" s="206"/>
      <c r="Q366" s="206"/>
      <c r="R366" s="206"/>
      <c r="S366" s="206"/>
      <c r="T366" s="207"/>
      <c r="AT366" s="208" t="s">
        <v>149</v>
      </c>
      <c r="AU366" s="208" t="s">
        <v>82</v>
      </c>
      <c r="AV366" s="14" t="s">
        <v>82</v>
      </c>
      <c r="AW366" s="14" t="s">
        <v>33</v>
      </c>
      <c r="AX366" s="14" t="s">
        <v>72</v>
      </c>
      <c r="AY366" s="208" t="s">
        <v>132</v>
      </c>
    </row>
    <row r="367" spans="1:65" s="14" customFormat="1" ht="11.25">
      <c r="B367" s="198"/>
      <c r="C367" s="199"/>
      <c r="D367" s="183" t="s">
        <v>149</v>
      </c>
      <c r="E367" s="200" t="s">
        <v>19</v>
      </c>
      <c r="F367" s="201" t="s">
        <v>214</v>
      </c>
      <c r="G367" s="199"/>
      <c r="H367" s="202">
        <v>-14.664</v>
      </c>
      <c r="I367" s="203"/>
      <c r="J367" s="199"/>
      <c r="K367" s="199"/>
      <c r="L367" s="204"/>
      <c r="M367" s="205"/>
      <c r="N367" s="206"/>
      <c r="O367" s="206"/>
      <c r="P367" s="206"/>
      <c r="Q367" s="206"/>
      <c r="R367" s="206"/>
      <c r="S367" s="206"/>
      <c r="T367" s="207"/>
      <c r="AT367" s="208" t="s">
        <v>149</v>
      </c>
      <c r="AU367" s="208" t="s">
        <v>82</v>
      </c>
      <c r="AV367" s="14" t="s">
        <v>82</v>
      </c>
      <c r="AW367" s="14" t="s">
        <v>33</v>
      </c>
      <c r="AX367" s="14" t="s">
        <v>72</v>
      </c>
      <c r="AY367" s="208" t="s">
        <v>132</v>
      </c>
    </row>
    <row r="368" spans="1:65" s="14" customFormat="1" ht="11.25">
      <c r="B368" s="198"/>
      <c r="C368" s="199"/>
      <c r="D368" s="183" t="s">
        <v>149</v>
      </c>
      <c r="E368" s="200" t="s">
        <v>19</v>
      </c>
      <c r="F368" s="201" t="s">
        <v>215</v>
      </c>
      <c r="G368" s="199"/>
      <c r="H368" s="202">
        <v>-1.7729999999999999</v>
      </c>
      <c r="I368" s="203"/>
      <c r="J368" s="199"/>
      <c r="K368" s="199"/>
      <c r="L368" s="204"/>
      <c r="M368" s="205"/>
      <c r="N368" s="206"/>
      <c r="O368" s="206"/>
      <c r="P368" s="206"/>
      <c r="Q368" s="206"/>
      <c r="R368" s="206"/>
      <c r="S368" s="206"/>
      <c r="T368" s="207"/>
      <c r="AT368" s="208" t="s">
        <v>149</v>
      </c>
      <c r="AU368" s="208" t="s">
        <v>82</v>
      </c>
      <c r="AV368" s="14" t="s">
        <v>82</v>
      </c>
      <c r="AW368" s="14" t="s">
        <v>33</v>
      </c>
      <c r="AX368" s="14" t="s">
        <v>72</v>
      </c>
      <c r="AY368" s="208" t="s">
        <v>132</v>
      </c>
    </row>
    <row r="369" spans="1:65" s="16" customFormat="1" ht="11.25">
      <c r="B369" s="231"/>
      <c r="C369" s="232"/>
      <c r="D369" s="183" t="s">
        <v>149</v>
      </c>
      <c r="E369" s="233" t="s">
        <v>19</v>
      </c>
      <c r="F369" s="234" t="s">
        <v>216</v>
      </c>
      <c r="G369" s="232"/>
      <c r="H369" s="235">
        <v>92.444999999999993</v>
      </c>
      <c r="I369" s="236"/>
      <c r="J369" s="232"/>
      <c r="K369" s="232"/>
      <c r="L369" s="237"/>
      <c r="M369" s="238"/>
      <c r="N369" s="239"/>
      <c r="O369" s="239"/>
      <c r="P369" s="239"/>
      <c r="Q369" s="239"/>
      <c r="R369" s="239"/>
      <c r="S369" s="239"/>
      <c r="T369" s="240"/>
      <c r="AT369" s="241" t="s">
        <v>149</v>
      </c>
      <c r="AU369" s="241" t="s">
        <v>82</v>
      </c>
      <c r="AV369" s="16" t="s">
        <v>133</v>
      </c>
      <c r="AW369" s="16" t="s">
        <v>33</v>
      </c>
      <c r="AX369" s="16" t="s">
        <v>72</v>
      </c>
      <c r="AY369" s="241" t="s">
        <v>132</v>
      </c>
    </row>
    <row r="370" spans="1:65" s="13" customFormat="1" ht="11.25">
      <c r="B370" s="188"/>
      <c r="C370" s="189"/>
      <c r="D370" s="183" t="s">
        <v>149</v>
      </c>
      <c r="E370" s="190" t="s">
        <v>19</v>
      </c>
      <c r="F370" s="191" t="s">
        <v>150</v>
      </c>
      <c r="G370" s="189"/>
      <c r="H370" s="190" t="s">
        <v>19</v>
      </c>
      <c r="I370" s="192"/>
      <c r="J370" s="189"/>
      <c r="K370" s="189"/>
      <c r="L370" s="193"/>
      <c r="M370" s="194"/>
      <c r="N370" s="195"/>
      <c r="O370" s="195"/>
      <c r="P370" s="195"/>
      <c r="Q370" s="195"/>
      <c r="R370" s="195"/>
      <c r="S370" s="195"/>
      <c r="T370" s="196"/>
      <c r="AT370" s="197" t="s">
        <v>149</v>
      </c>
      <c r="AU370" s="197" t="s">
        <v>82</v>
      </c>
      <c r="AV370" s="13" t="s">
        <v>80</v>
      </c>
      <c r="AW370" s="13" t="s">
        <v>33</v>
      </c>
      <c r="AX370" s="13" t="s">
        <v>72</v>
      </c>
      <c r="AY370" s="197" t="s">
        <v>132</v>
      </c>
    </row>
    <row r="371" spans="1:65" s="14" customFormat="1" ht="11.25">
      <c r="B371" s="198"/>
      <c r="C371" s="199"/>
      <c r="D371" s="183" t="s">
        <v>149</v>
      </c>
      <c r="E371" s="200" t="s">
        <v>19</v>
      </c>
      <c r="F371" s="201" t="s">
        <v>217</v>
      </c>
      <c r="G371" s="199"/>
      <c r="H371" s="202">
        <v>9.048</v>
      </c>
      <c r="I371" s="203"/>
      <c r="J371" s="199"/>
      <c r="K371" s="199"/>
      <c r="L371" s="204"/>
      <c r="M371" s="205"/>
      <c r="N371" s="206"/>
      <c r="O371" s="206"/>
      <c r="P371" s="206"/>
      <c r="Q371" s="206"/>
      <c r="R371" s="206"/>
      <c r="S371" s="206"/>
      <c r="T371" s="207"/>
      <c r="AT371" s="208" t="s">
        <v>149</v>
      </c>
      <c r="AU371" s="208" t="s">
        <v>82</v>
      </c>
      <c r="AV371" s="14" t="s">
        <v>82</v>
      </c>
      <c r="AW371" s="14" t="s">
        <v>33</v>
      </c>
      <c r="AX371" s="14" t="s">
        <v>72</v>
      </c>
      <c r="AY371" s="208" t="s">
        <v>132</v>
      </c>
    </row>
    <row r="372" spans="1:65" s="14" customFormat="1" ht="11.25">
      <c r="B372" s="198"/>
      <c r="C372" s="199"/>
      <c r="D372" s="183" t="s">
        <v>149</v>
      </c>
      <c r="E372" s="200" t="s">
        <v>19</v>
      </c>
      <c r="F372" s="201" t="s">
        <v>252</v>
      </c>
      <c r="G372" s="199"/>
      <c r="H372" s="202">
        <v>-0.42</v>
      </c>
      <c r="I372" s="203"/>
      <c r="J372" s="199"/>
      <c r="K372" s="199"/>
      <c r="L372" s="204"/>
      <c r="M372" s="205"/>
      <c r="N372" s="206"/>
      <c r="O372" s="206"/>
      <c r="P372" s="206"/>
      <c r="Q372" s="206"/>
      <c r="R372" s="206"/>
      <c r="S372" s="206"/>
      <c r="T372" s="207"/>
      <c r="AT372" s="208" t="s">
        <v>149</v>
      </c>
      <c r="AU372" s="208" t="s">
        <v>82</v>
      </c>
      <c r="AV372" s="14" t="s">
        <v>82</v>
      </c>
      <c r="AW372" s="14" t="s">
        <v>33</v>
      </c>
      <c r="AX372" s="14" t="s">
        <v>72</v>
      </c>
      <c r="AY372" s="208" t="s">
        <v>132</v>
      </c>
    </row>
    <row r="373" spans="1:65" s="14" customFormat="1" ht="11.25">
      <c r="B373" s="198"/>
      <c r="C373" s="199"/>
      <c r="D373" s="183" t="s">
        <v>149</v>
      </c>
      <c r="E373" s="200" t="s">
        <v>19</v>
      </c>
      <c r="F373" s="201" t="s">
        <v>253</v>
      </c>
      <c r="G373" s="199"/>
      <c r="H373" s="202">
        <v>-0.3</v>
      </c>
      <c r="I373" s="203"/>
      <c r="J373" s="199"/>
      <c r="K373" s="199"/>
      <c r="L373" s="204"/>
      <c r="M373" s="205"/>
      <c r="N373" s="206"/>
      <c r="O373" s="206"/>
      <c r="P373" s="206"/>
      <c r="Q373" s="206"/>
      <c r="R373" s="206"/>
      <c r="S373" s="206"/>
      <c r="T373" s="207"/>
      <c r="AT373" s="208" t="s">
        <v>149</v>
      </c>
      <c r="AU373" s="208" t="s">
        <v>82</v>
      </c>
      <c r="AV373" s="14" t="s">
        <v>82</v>
      </c>
      <c r="AW373" s="14" t="s">
        <v>33</v>
      </c>
      <c r="AX373" s="14" t="s">
        <v>72</v>
      </c>
      <c r="AY373" s="208" t="s">
        <v>132</v>
      </c>
    </row>
    <row r="374" spans="1:65" s="16" customFormat="1" ht="11.25">
      <c r="B374" s="231"/>
      <c r="C374" s="232"/>
      <c r="D374" s="183" t="s">
        <v>149</v>
      </c>
      <c r="E374" s="233" t="s">
        <v>19</v>
      </c>
      <c r="F374" s="234" t="s">
        <v>216</v>
      </c>
      <c r="G374" s="232"/>
      <c r="H374" s="235">
        <v>8.3279999999999994</v>
      </c>
      <c r="I374" s="236"/>
      <c r="J374" s="232"/>
      <c r="K374" s="232"/>
      <c r="L374" s="237"/>
      <c r="M374" s="238"/>
      <c r="N374" s="239"/>
      <c r="O374" s="239"/>
      <c r="P374" s="239"/>
      <c r="Q374" s="239"/>
      <c r="R374" s="239"/>
      <c r="S374" s="239"/>
      <c r="T374" s="240"/>
      <c r="AT374" s="241" t="s">
        <v>149</v>
      </c>
      <c r="AU374" s="241" t="s">
        <v>82</v>
      </c>
      <c r="AV374" s="16" t="s">
        <v>133</v>
      </c>
      <c r="AW374" s="16" t="s">
        <v>33</v>
      </c>
      <c r="AX374" s="16" t="s">
        <v>72</v>
      </c>
      <c r="AY374" s="241" t="s">
        <v>132</v>
      </c>
    </row>
    <row r="375" spans="1:65" s="15" customFormat="1" ht="11.25">
      <c r="B375" s="209"/>
      <c r="C375" s="210"/>
      <c r="D375" s="183" t="s">
        <v>149</v>
      </c>
      <c r="E375" s="211" t="s">
        <v>19</v>
      </c>
      <c r="F375" s="212" t="s">
        <v>152</v>
      </c>
      <c r="G375" s="210"/>
      <c r="H375" s="213">
        <v>100.773</v>
      </c>
      <c r="I375" s="214"/>
      <c r="J375" s="210"/>
      <c r="K375" s="210"/>
      <c r="L375" s="215"/>
      <c r="M375" s="216"/>
      <c r="N375" s="217"/>
      <c r="O375" s="217"/>
      <c r="P375" s="217"/>
      <c r="Q375" s="217"/>
      <c r="R375" s="217"/>
      <c r="S375" s="217"/>
      <c r="T375" s="218"/>
      <c r="AT375" s="219" t="s">
        <v>149</v>
      </c>
      <c r="AU375" s="219" t="s">
        <v>82</v>
      </c>
      <c r="AV375" s="15" t="s">
        <v>140</v>
      </c>
      <c r="AW375" s="15" t="s">
        <v>33</v>
      </c>
      <c r="AX375" s="15" t="s">
        <v>80</v>
      </c>
      <c r="AY375" s="219" t="s">
        <v>132</v>
      </c>
    </row>
    <row r="376" spans="1:65" s="2" customFormat="1" ht="24.2" customHeight="1">
      <c r="A376" s="35"/>
      <c r="B376" s="36"/>
      <c r="C376" s="170" t="s">
        <v>438</v>
      </c>
      <c r="D376" s="170" t="s">
        <v>135</v>
      </c>
      <c r="E376" s="171" t="s">
        <v>439</v>
      </c>
      <c r="F376" s="172" t="s">
        <v>440</v>
      </c>
      <c r="G376" s="173" t="s">
        <v>146</v>
      </c>
      <c r="H376" s="174">
        <v>16.13</v>
      </c>
      <c r="I376" s="175"/>
      <c r="J376" s="176">
        <f>ROUND(I376*H376,2)</f>
        <v>0</v>
      </c>
      <c r="K376" s="172" t="s">
        <v>139</v>
      </c>
      <c r="L376" s="40"/>
      <c r="M376" s="177" t="s">
        <v>19</v>
      </c>
      <c r="N376" s="178" t="s">
        <v>43</v>
      </c>
      <c r="O376" s="65"/>
      <c r="P376" s="179">
        <f>O376*H376</f>
        <v>0</v>
      </c>
      <c r="Q376" s="179">
        <v>0</v>
      </c>
      <c r="R376" s="179">
        <f>Q376*H376</f>
        <v>0</v>
      </c>
      <c r="S376" s="179">
        <v>6.8000000000000005E-2</v>
      </c>
      <c r="T376" s="180">
        <f>S376*H376</f>
        <v>1.09684</v>
      </c>
      <c r="U376" s="35"/>
      <c r="V376" s="35"/>
      <c r="W376" s="35"/>
      <c r="X376" s="35"/>
      <c r="Y376" s="35"/>
      <c r="Z376" s="35"/>
      <c r="AA376" s="35"/>
      <c r="AB376" s="35"/>
      <c r="AC376" s="35"/>
      <c r="AD376" s="35"/>
      <c r="AE376" s="35"/>
      <c r="AR376" s="181" t="s">
        <v>140</v>
      </c>
      <c r="AT376" s="181" t="s">
        <v>135</v>
      </c>
      <c r="AU376" s="181" t="s">
        <v>82</v>
      </c>
      <c r="AY376" s="18" t="s">
        <v>132</v>
      </c>
      <c r="BE376" s="182">
        <f>IF(N376="základní",J376,0)</f>
        <v>0</v>
      </c>
      <c r="BF376" s="182">
        <f>IF(N376="snížená",J376,0)</f>
        <v>0</v>
      </c>
      <c r="BG376" s="182">
        <f>IF(N376="zákl. přenesená",J376,0)</f>
        <v>0</v>
      </c>
      <c r="BH376" s="182">
        <f>IF(N376="sníž. přenesená",J376,0)</f>
        <v>0</v>
      </c>
      <c r="BI376" s="182">
        <f>IF(N376="nulová",J376,0)</f>
        <v>0</v>
      </c>
      <c r="BJ376" s="18" t="s">
        <v>80</v>
      </c>
      <c r="BK376" s="182">
        <f>ROUND(I376*H376,2)</f>
        <v>0</v>
      </c>
      <c r="BL376" s="18" t="s">
        <v>140</v>
      </c>
      <c r="BM376" s="181" t="s">
        <v>441</v>
      </c>
    </row>
    <row r="377" spans="1:65" s="2" customFormat="1" ht="29.25">
      <c r="A377" s="35"/>
      <c r="B377" s="36"/>
      <c r="C377" s="37"/>
      <c r="D377" s="183" t="s">
        <v>142</v>
      </c>
      <c r="E377" s="37"/>
      <c r="F377" s="184" t="s">
        <v>442</v>
      </c>
      <c r="G377" s="37"/>
      <c r="H377" s="37"/>
      <c r="I377" s="185"/>
      <c r="J377" s="37"/>
      <c r="K377" s="37"/>
      <c r="L377" s="40"/>
      <c r="M377" s="186"/>
      <c r="N377" s="187"/>
      <c r="O377" s="65"/>
      <c r="P377" s="65"/>
      <c r="Q377" s="65"/>
      <c r="R377" s="65"/>
      <c r="S377" s="65"/>
      <c r="T377" s="66"/>
      <c r="U377" s="35"/>
      <c r="V377" s="35"/>
      <c r="W377" s="35"/>
      <c r="X377" s="35"/>
      <c r="Y377" s="35"/>
      <c r="Z377" s="35"/>
      <c r="AA377" s="35"/>
      <c r="AB377" s="35"/>
      <c r="AC377" s="35"/>
      <c r="AD377" s="35"/>
      <c r="AE377" s="35"/>
      <c r="AT377" s="18" t="s">
        <v>142</v>
      </c>
      <c r="AU377" s="18" t="s">
        <v>82</v>
      </c>
    </row>
    <row r="378" spans="1:65" s="2" customFormat="1" ht="29.25">
      <c r="A378" s="35"/>
      <c r="B378" s="36"/>
      <c r="C378" s="37"/>
      <c r="D378" s="183" t="s">
        <v>159</v>
      </c>
      <c r="E378" s="37"/>
      <c r="F378" s="220" t="s">
        <v>358</v>
      </c>
      <c r="G378" s="37"/>
      <c r="H378" s="37"/>
      <c r="I378" s="185"/>
      <c r="J378" s="37"/>
      <c r="K378" s="37"/>
      <c r="L378" s="40"/>
      <c r="M378" s="186"/>
      <c r="N378" s="187"/>
      <c r="O378" s="65"/>
      <c r="P378" s="65"/>
      <c r="Q378" s="65"/>
      <c r="R378" s="65"/>
      <c r="S378" s="65"/>
      <c r="T378" s="66"/>
      <c r="U378" s="35"/>
      <c r="V378" s="35"/>
      <c r="W378" s="35"/>
      <c r="X378" s="35"/>
      <c r="Y378" s="35"/>
      <c r="Z378" s="35"/>
      <c r="AA378" s="35"/>
      <c r="AB378" s="35"/>
      <c r="AC378" s="35"/>
      <c r="AD378" s="35"/>
      <c r="AE378" s="35"/>
      <c r="AT378" s="18" t="s">
        <v>159</v>
      </c>
      <c r="AU378" s="18" t="s">
        <v>82</v>
      </c>
    </row>
    <row r="379" spans="1:65" s="13" customFormat="1" ht="11.25">
      <c r="B379" s="188"/>
      <c r="C379" s="189"/>
      <c r="D379" s="183" t="s">
        <v>149</v>
      </c>
      <c r="E379" s="190" t="s">
        <v>19</v>
      </c>
      <c r="F379" s="191" t="s">
        <v>166</v>
      </c>
      <c r="G379" s="189"/>
      <c r="H379" s="190" t="s">
        <v>19</v>
      </c>
      <c r="I379" s="192"/>
      <c r="J379" s="189"/>
      <c r="K379" s="189"/>
      <c r="L379" s="193"/>
      <c r="M379" s="194"/>
      <c r="N379" s="195"/>
      <c r="O379" s="195"/>
      <c r="P379" s="195"/>
      <c r="Q379" s="195"/>
      <c r="R379" s="195"/>
      <c r="S379" s="195"/>
      <c r="T379" s="196"/>
      <c r="AT379" s="197" t="s">
        <v>149</v>
      </c>
      <c r="AU379" s="197" t="s">
        <v>82</v>
      </c>
      <c r="AV379" s="13" t="s">
        <v>80</v>
      </c>
      <c r="AW379" s="13" t="s">
        <v>33</v>
      </c>
      <c r="AX379" s="13" t="s">
        <v>72</v>
      </c>
      <c r="AY379" s="197" t="s">
        <v>132</v>
      </c>
    </row>
    <row r="380" spans="1:65" s="14" customFormat="1" ht="11.25">
      <c r="B380" s="198"/>
      <c r="C380" s="199"/>
      <c r="D380" s="183" t="s">
        <v>149</v>
      </c>
      <c r="E380" s="200" t="s">
        <v>19</v>
      </c>
      <c r="F380" s="201" t="s">
        <v>443</v>
      </c>
      <c r="G380" s="199"/>
      <c r="H380" s="202">
        <v>2.25</v>
      </c>
      <c r="I380" s="203"/>
      <c r="J380" s="199"/>
      <c r="K380" s="199"/>
      <c r="L380" s="204"/>
      <c r="M380" s="205"/>
      <c r="N380" s="206"/>
      <c r="O380" s="206"/>
      <c r="P380" s="206"/>
      <c r="Q380" s="206"/>
      <c r="R380" s="206"/>
      <c r="S380" s="206"/>
      <c r="T380" s="207"/>
      <c r="AT380" s="208" t="s">
        <v>149</v>
      </c>
      <c r="AU380" s="208" t="s">
        <v>82</v>
      </c>
      <c r="AV380" s="14" t="s">
        <v>82</v>
      </c>
      <c r="AW380" s="14" t="s">
        <v>33</v>
      </c>
      <c r="AX380" s="14" t="s">
        <v>72</v>
      </c>
      <c r="AY380" s="208" t="s">
        <v>132</v>
      </c>
    </row>
    <row r="381" spans="1:65" s="13" customFormat="1" ht="11.25">
      <c r="B381" s="188"/>
      <c r="C381" s="189"/>
      <c r="D381" s="183" t="s">
        <v>149</v>
      </c>
      <c r="E381" s="190" t="s">
        <v>19</v>
      </c>
      <c r="F381" s="191" t="s">
        <v>150</v>
      </c>
      <c r="G381" s="189"/>
      <c r="H381" s="190" t="s">
        <v>19</v>
      </c>
      <c r="I381" s="192"/>
      <c r="J381" s="189"/>
      <c r="K381" s="189"/>
      <c r="L381" s="193"/>
      <c r="M381" s="194"/>
      <c r="N381" s="195"/>
      <c r="O381" s="195"/>
      <c r="P381" s="195"/>
      <c r="Q381" s="195"/>
      <c r="R381" s="195"/>
      <c r="S381" s="195"/>
      <c r="T381" s="196"/>
      <c r="AT381" s="197" t="s">
        <v>149</v>
      </c>
      <c r="AU381" s="197" t="s">
        <v>82</v>
      </c>
      <c r="AV381" s="13" t="s">
        <v>80</v>
      </c>
      <c r="AW381" s="13" t="s">
        <v>33</v>
      </c>
      <c r="AX381" s="13" t="s">
        <v>72</v>
      </c>
      <c r="AY381" s="197" t="s">
        <v>132</v>
      </c>
    </row>
    <row r="382" spans="1:65" s="14" customFormat="1" ht="11.25">
      <c r="B382" s="198"/>
      <c r="C382" s="199"/>
      <c r="D382" s="183" t="s">
        <v>149</v>
      </c>
      <c r="E382" s="200" t="s">
        <v>19</v>
      </c>
      <c r="F382" s="201" t="s">
        <v>444</v>
      </c>
      <c r="G382" s="199"/>
      <c r="H382" s="202">
        <v>13.88</v>
      </c>
      <c r="I382" s="203"/>
      <c r="J382" s="199"/>
      <c r="K382" s="199"/>
      <c r="L382" s="204"/>
      <c r="M382" s="205"/>
      <c r="N382" s="206"/>
      <c r="O382" s="206"/>
      <c r="P382" s="206"/>
      <c r="Q382" s="206"/>
      <c r="R382" s="206"/>
      <c r="S382" s="206"/>
      <c r="T382" s="207"/>
      <c r="AT382" s="208" t="s">
        <v>149</v>
      </c>
      <c r="AU382" s="208" t="s">
        <v>82</v>
      </c>
      <c r="AV382" s="14" t="s">
        <v>82</v>
      </c>
      <c r="AW382" s="14" t="s">
        <v>33</v>
      </c>
      <c r="AX382" s="14" t="s">
        <v>72</v>
      </c>
      <c r="AY382" s="208" t="s">
        <v>132</v>
      </c>
    </row>
    <row r="383" spans="1:65" s="15" customFormat="1" ht="11.25">
      <c r="B383" s="209"/>
      <c r="C383" s="210"/>
      <c r="D383" s="183" t="s">
        <v>149</v>
      </c>
      <c r="E383" s="211" t="s">
        <v>19</v>
      </c>
      <c r="F383" s="212" t="s">
        <v>152</v>
      </c>
      <c r="G383" s="210"/>
      <c r="H383" s="213">
        <v>16.130000000000003</v>
      </c>
      <c r="I383" s="214"/>
      <c r="J383" s="210"/>
      <c r="K383" s="210"/>
      <c r="L383" s="215"/>
      <c r="M383" s="216"/>
      <c r="N383" s="217"/>
      <c r="O383" s="217"/>
      <c r="P383" s="217"/>
      <c r="Q383" s="217"/>
      <c r="R383" s="217"/>
      <c r="S383" s="217"/>
      <c r="T383" s="218"/>
      <c r="AT383" s="219" t="s">
        <v>149</v>
      </c>
      <c r="AU383" s="219" t="s">
        <v>82</v>
      </c>
      <c r="AV383" s="15" t="s">
        <v>140</v>
      </c>
      <c r="AW383" s="15" t="s">
        <v>33</v>
      </c>
      <c r="AX383" s="15" t="s">
        <v>80</v>
      </c>
      <c r="AY383" s="219" t="s">
        <v>132</v>
      </c>
    </row>
    <row r="384" spans="1:65" s="12" customFormat="1" ht="22.9" customHeight="1">
      <c r="B384" s="154"/>
      <c r="C384" s="155"/>
      <c r="D384" s="156" t="s">
        <v>71</v>
      </c>
      <c r="E384" s="168" t="s">
        <v>445</v>
      </c>
      <c r="F384" s="168" t="s">
        <v>446</v>
      </c>
      <c r="G384" s="155"/>
      <c r="H384" s="155"/>
      <c r="I384" s="158"/>
      <c r="J384" s="169">
        <f>BK384</f>
        <v>0</v>
      </c>
      <c r="K384" s="155"/>
      <c r="L384" s="160"/>
      <c r="M384" s="161"/>
      <c r="N384" s="162"/>
      <c r="O384" s="162"/>
      <c r="P384" s="163">
        <f>SUM(P385:P397)</f>
        <v>0</v>
      </c>
      <c r="Q384" s="162"/>
      <c r="R384" s="163">
        <f>SUM(R385:R397)</f>
        <v>0</v>
      </c>
      <c r="S384" s="162"/>
      <c r="T384" s="164">
        <f>SUM(T385:T397)</f>
        <v>0</v>
      </c>
      <c r="AR384" s="165" t="s">
        <v>80</v>
      </c>
      <c r="AT384" s="166" t="s">
        <v>71</v>
      </c>
      <c r="AU384" s="166" t="s">
        <v>80</v>
      </c>
      <c r="AY384" s="165" t="s">
        <v>132</v>
      </c>
      <c r="BK384" s="167">
        <f>SUM(BK385:BK397)</f>
        <v>0</v>
      </c>
    </row>
    <row r="385" spans="1:65" s="2" customFormat="1" ht="24.2" customHeight="1">
      <c r="A385" s="35"/>
      <c r="B385" s="36"/>
      <c r="C385" s="170" t="s">
        <v>447</v>
      </c>
      <c r="D385" s="170" t="s">
        <v>135</v>
      </c>
      <c r="E385" s="171" t="s">
        <v>448</v>
      </c>
      <c r="F385" s="172" t="s">
        <v>449</v>
      </c>
      <c r="G385" s="173" t="s">
        <v>450</v>
      </c>
      <c r="H385" s="174">
        <v>5.484</v>
      </c>
      <c r="I385" s="175"/>
      <c r="J385" s="176">
        <f>ROUND(I385*H385,2)</f>
        <v>0</v>
      </c>
      <c r="K385" s="172" t="s">
        <v>139</v>
      </c>
      <c r="L385" s="40"/>
      <c r="M385" s="177" t="s">
        <v>19</v>
      </c>
      <c r="N385" s="178" t="s">
        <v>43</v>
      </c>
      <c r="O385" s="65"/>
      <c r="P385" s="179">
        <f>O385*H385</f>
        <v>0</v>
      </c>
      <c r="Q385" s="179">
        <v>0</v>
      </c>
      <c r="R385" s="179">
        <f>Q385*H385</f>
        <v>0</v>
      </c>
      <c r="S385" s="179">
        <v>0</v>
      </c>
      <c r="T385" s="180">
        <f>S385*H385</f>
        <v>0</v>
      </c>
      <c r="U385" s="35"/>
      <c r="V385" s="35"/>
      <c r="W385" s="35"/>
      <c r="X385" s="35"/>
      <c r="Y385" s="35"/>
      <c r="Z385" s="35"/>
      <c r="AA385" s="35"/>
      <c r="AB385" s="35"/>
      <c r="AC385" s="35"/>
      <c r="AD385" s="35"/>
      <c r="AE385" s="35"/>
      <c r="AR385" s="181" t="s">
        <v>140</v>
      </c>
      <c r="AT385" s="181" t="s">
        <v>135</v>
      </c>
      <c r="AU385" s="181" t="s">
        <v>82</v>
      </c>
      <c r="AY385" s="18" t="s">
        <v>132</v>
      </c>
      <c r="BE385" s="182">
        <f>IF(N385="základní",J385,0)</f>
        <v>0</v>
      </c>
      <c r="BF385" s="182">
        <f>IF(N385="snížená",J385,0)</f>
        <v>0</v>
      </c>
      <c r="BG385" s="182">
        <f>IF(N385="zákl. přenesená",J385,0)</f>
        <v>0</v>
      </c>
      <c r="BH385" s="182">
        <f>IF(N385="sníž. přenesená",J385,0)</f>
        <v>0</v>
      </c>
      <c r="BI385" s="182">
        <f>IF(N385="nulová",J385,0)</f>
        <v>0</v>
      </c>
      <c r="BJ385" s="18" t="s">
        <v>80</v>
      </c>
      <c r="BK385" s="182">
        <f>ROUND(I385*H385,2)</f>
        <v>0</v>
      </c>
      <c r="BL385" s="18" t="s">
        <v>140</v>
      </c>
      <c r="BM385" s="181" t="s">
        <v>451</v>
      </c>
    </row>
    <row r="386" spans="1:65" s="2" customFormat="1" ht="29.25">
      <c r="A386" s="35"/>
      <c r="B386" s="36"/>
      <c r="C386" s="37"/>
      <c r="D386" s="183" t="s">
        <v>142</v>
      </c>
      <c r="E386" s="37"/>
      <c r="F386" s="184" t="s">
        <v>452</v>
      </c>
      <c r="G386" s="37"/>
      <c r="H386" s="37"/>
      <c r="I386" s="185"/>
      <c r="J386" s="37"/>
      <c r="K386" s="37"/>
      <c r="L386" s="40"/>
      <c r="M386" s="186"/>
      <c r="N386" s="187"/>
      <c r="O386" s="65"/>
      <c r="P386" s="65"/>
      <c r="Q386" s="65"/>
      <c r="R386" s="65"/>
      <c r="S386" s="65"/>
      <c r="T386" s="66"/>
      <c r="U386" s="35"/>
      <c r="V386" s="35"/>
      <c r="W386" s="35"/>
      <c r="X386" s="35"/>
      <c r="Y386" s="35"/>
      <c r="Z386" s="35"/>
      <c r="AA386" s="35"/>
      <c r="AB386" s="35"/>
      <c r="AC386" s="35"/>
      <c r="AD386" s="35"/>
      <c r="AE386" s="35"/>
      <c r="AT386" s="18" t="s">
        <v>142</v>
      </c>
      <c r="AU386" s="18" t="s">
        <v>82</v>
      </c>
    </row>
    <row r="387" spans="1:65" s="2" customFormat="1" ht="146.25">
      <c r="A387" s="35"/>
      <c r="B387" s="36"/>
      <c r="C387" s="37"/>
      <c r="D387" s="183" t="s">
        <v>159</v>
      </c>
      <c r="E387" s="37"/>
      <c r="F387" s="220" t="s">
        <v>453</v>
      </c>
      <c r="G387" s="37"/>
      <c r="H387" s="37"/>
      <c r="I387" s="185"/>
      <c r="J387" s="37"/>
      <c r="K387" s="37"/>
      <c r="L387" s="40"/>
      <c r="M387" s="186"/>
      <c r="N387" s="187"/>
      <c r="O387" s="65"/>
      <c r="P387" s="65"/>
      <c r="Q387" s="65"/>
      <c r="R387" s="65"/>
      <c r="S387" s="65"/>
      <c r="T387" s="66"/>
      <c r="U387" s="35"/>
      <c r="V387" s="35"/>
      <c r="W387" s="35"/>
      <c r="X387" s="35"/>
      <c r="Y387" s="35"/>
      <c r="Z387" s="35"/>
      <c r="AA387" s="35"/>
      <c r="AB387" s="35"/>
      <c r="AC387" s="35"/>
      <c r="AD387" s="35"/>
      <c r="AE387" s="35"/>
      <c r="AT387" s="18" t="s">
        <v>159</v>
      </c>
      <c r="AU387" s="18" t="s">
        <v>82</v>
      </c>
    </row>
    <row r="388" spans="1:65" s="2" customFormat="1" ht="24.2" customHeight="1">
      <c r="A388" s="35"/>
      <c r="B388" s="36"/>
      <c r="C388" s="170" t="s">
        <v>454</v>
      </c>
      <c r="D388" s="170" t="s">
        <v>135</v>
      </c>
      <c r="E388" s="171" t="s">
        <v>455</v>
      </c>
      <c r="F388" s="172" t="s">
        <v>456</v>
      </c>
      <c r="G388" s="173" t="s">
        <v>450</v>
      </c>
      <c r="H388" s="174">
        <v>5.484</v>
      </c>
      <c r="I388" s="175"/>
      <c r="J388" s="176">
        <f>ROUND(I388*H388,2)</f>
        <v>0</v>
      </c>
      <c r="K388" s="172" t="s">
        <v>139</v>
      </c>
      <c r="L388" s="40"/>
      <c r="M388" s="177" t="s">
        <v>19</v>
      </c>
      <c r="N388" s="178" t="s">
        <v>43</v>
      </c>
      <c r="O388" s="65"/>
      <c r="P388" s="179">
        <f>O388*H388</f>
        <v>0</v>
      </c>
      <c r="Q388" s="179">
        <v>0</v>
      </c>
      <c r="R388" s="179">
        <f>Q388*H388</f>
        <v>0</v>
      </c>
      <c r="S388" s="179">
        <v>0</v>
      </c>
      <c r="T388" s="180">
        <f>S388*H388</f>
        <v>0</v>
      </c>
      <c r="U388" s="35"/>
      <c r="V388" s="35"/>
      <c r="W388" s="35"/>
      <c r="X388" s="35"/>
      <c r="Y388" s="35"/>
      <c r="Z388" s="35"/>
      <c r="AA388" s="35"/>
      <c r="AB388" s="35"/>
      <c r="AC388" s="35"/>
      <c r="AD388" s="35"/>
      <c r="AE388" s="35"/>
      <c r="AR388" s="181" t="s">
        <v>140</v>
      </c>
      <c r="AT388" s="181" t="s">
        <v>135</v>
      </c>
      <c r="AU388" s="181" t="s">
        <v>82</v>
      </c>
      <c r="AY388" s="18" t="s">
        <v>132</v>
      </c>
      <c r="BE388" s="182">
        <f>IF(N388="základní",J388,0)</f>
        <v>0</v>
      </c>
      <c r="BF388" s="182">
        <f>IF(N388="snížená",J388,0)</f>
        <v>0</v>
      </c>
      <c r="BG388" s="182">
        <f>IF(N388="zákl. přenesená",J388,0)</f>
        <v>0</v>
      </c>
      <c r="BH388" s="182">
        <f>IF(N388="sníž. přenesená",J388,0)</f>
        <v>0</v>
      </c>
      <c r="BI388" s="182">
        <f>IF(N388="nulová",J388,0)</f>
        <v>0</v>
      </c>
      <c r="BJ388" s="18" t="s">
        <v>80</v>
      </c>
      <c r="BK388" s="182">
        <f>ROUND(I388*H388,2)</f>
        <v>0</v>
      </c>
      <c r="BL388" s="18" t="s">
        <v>140</v>
      </c>
      <c r="BM388" s="181" t="s">
        <v>457</v>
      </c>
    </row>
    <row r="389" spans="1:65" s="2" customFormat="1" ht="19.5">
      <c r="A389" s="35"/>
      <c r="B389" s="36"/>
      <c r="C389" s="37"/>
      <c r="D389" s="183" t="s">
        <v>142</v>
      </c>
      <c r="E389" s="37"/>
      <c r="F389" s="184" t="s">
        <v>458</v>
      </c>
      <c r="G389" s="37"/>
      <c r="H389" s="37"/>
      <c r="I389" s="185"/>
      <c r="J389" s="37"/>
      <c r="K389" s="37"/>
      <c r="L389" s="40"/>
      <c r="M389" s="186"/>
      <c r="N389" s="187"/>
      <c r="O389" s="65"/>
      <c r="P389" s="65"/>
      <c r="Q389" s="65"/>
      <c r="R389" s="65"/>
      <c r="S389" s="65"/>
      <c r="T389" s="66"/>
      <c r="U389" s="35"/>
      <c r="V389" s="35"/>
      <c r="W389" s="35"/>
      <c r="X389" s="35"/>
      <c r="Y389" s="35"/>
      <c r="Z389" s="35"/>
      <c r="AA389" s="35"/>
      <c r="AB389" s="35"/>
      <c r="AC389" s="35"/>
      <c r="AD389" s="35"/>
      <c r="AE389" s="35"/>
      <c r="AT389" s="18" t="s">
        <v>142</v>
      </c>
      <c r="AU389" s="18" t="s">
        <v>82</v>
      </c>
    </row>
    <row r="390" spans="1:65" s="2" customFormat="1" ht="87.75">
      <c r="A390" s="35"/>
      <c r="B390" s="36"/>
      <c r="C390" s="37"/>
      <c r="D390" s="183" t="s">
        <v>159</v>
      </c>
      <c r="E390" s="37"/>
      <c r="F390" s="220" t="s">
        <v>459</v>
      </c>
      <c r="G390" s="37"/>
      <c r="H390" s="37"/>
      <c r="I390" s="185"/>
      <c r="J390" s="37"/>
      <c r="K390" s="37"/>
      <c r="L390" s="40"/>
      <c r="M390" s="186"/>
      <c r="N390" s="187"/>
      <c r="O390" s="65"/>
      <c r="P390" s="65"/>
      <c r="Q390" s="65"/>
      <c r="R390" s="65"/>
      <c r="S390" s="65"/>
      <c r="T390" s="66"/>
      <c r="U390" s="35"/>
      <c r="V390" s="35"/>
      <c r="W390" s="35"/>
      <c r="X390" s="35"/>
      <c r="Y390" s="35"/>
      <c r="Z390" s="35"/>
      <c r="AA390" s="35"/>
      <c r="AB390" s="35"/>
      <c r="AC390" s="35"/>
      <c r="AD390" s="35"/>
      <c r="AE390" s="35"/>
      <c r="AT390" s="18" t="s">
        <v>159</v>
      </c>
      <c r="AU390" s="18" t="s">
        <v>82</v>
      </c>
    </row>
    <row r="391" spans="1:65" s="2" customFormat="1" ht="24.2" customHeight="1">
      <c r="A391" s="35"/>
      <c r="B391" s="36"/>
      <c r="C391" s="170" t="s">
        <v>460</v>
      </c>
      <c r="D391" s="170" t="s">
        <v>135</v>
      </c>
      <c r="E391" s="171" t="s">
        <v>461</v>
      </c>
      <c r="F391" s="172" t="s">
        <v>462</v>
      </c>
      <c r="G391" s="173" t="s">
        <v>450</v>
      </c>
      <c r="H391" s="174">
        <v>104.196</v>
      </c>
      <c r="I391" s="175"/>
      <c r="J391" s="176">
        <f>ROUND(I391*H391,2)</f>
        <v>0</v>
      </c>
      <c r="K391" s="172" t="s">
        <v>139</v>
      </c>
      <c r="L391" s="40"/>
      <c r="M391" s="177" t="s">
        <v>19</v>
      </c>
      <c r="N391" s="178" t="s">
        <v>43</v>
      </c>
      <c r="O391" s="65"/>
      <c r="P391" s="179">
        <f>O391*H391</f>
        <v>0</v>
      </c>
      <c r="Q391" s="179">
        <v>0</v>
      </c>
      <c r="R391" s="179">
        <f>Q391*H391</f>
        <v>0</v>
      </c>
      <c r="S391" s="179">
        <v>0</v>
      </c>
      <c r="T391" s="180">
        <f>S391*H391</f>
        <v>0</v>
      </c>
      <c r="U391" s="35"/>
      <c r="V391" s="35"/>
      <c r="W391" s="35"/>
      <c r="X391" s="35"/>
      <c r="Y391" s="35"/>
      <c r="Z391" s="35"/>
      <c r="AA391" s="35"/>
      <c r="AB391" s="35"/>
      <c r="AC391" s="35"/>
      <c r="AD391" s="35"/>
      <c r="AE391" s="35"/>
      <c r="AR391" s="181" t="s">
        <v>140</v>
      </c>
      <c r="AT391" s="181" t="s">
        <v>135</v>
      </c>
      <c r="AU391" s="181" t="s">
        <v>82</v>
      </c>
      <c r="AY391" s="18" t="s">
        <v>132</v>
      </c>
      <c r="BE391" s="182">
        <f>IF(N391="základní",J391,0)</f>
        <v>0</v>
      </c>
      <c r="BF391" s="182">
        <f>IF(N391="snížená",J391,0)</f>
        <v>0</v>
      </c>
      <c r="BG391" s="182">
        <f>IF(N391="zákl. přenesená",J391,0)</f>
        <v>0</v>
      </c>
      <c r="BH391" s="182">
        <f>IF(N391="sníž. přenesená",J391,0)</f>
        <v>0</v>
      </c>
      <c r="BI391" s="182">
        <f>IF(N391="nulová",J391,0)</f>
        <v>0</v>
      </c>
      <c r="BJ391" s="18" t="s">
        <v>80</v>
      </c>
      <c r="BK391" s="182">
        <f>ROUND(I391*H391,2)</f>
        <v>0</v>
      </c>
      <c r="BL391" s="18" t="s">
        <v>140</v>
      </c>
      <c r="BM391" s="181" t="s">
        <v>463</v>
      </c>
    </row>
    <row r="392" spans="1:65" s="2" customFormat="1" ht="29.25">
      <c r="A392" s="35"/>
      <c r="B392" s="36"/>
      <c r="C392" s="37"/>
      <c r="D392" s="183" t="s">
        <v>142</v>
      </c>
      <c r="E392" s="37"/>
      <c r="F392" s="184" t="s">
        <v>464</v>
      </c>
      <c r="G392" s="37"/>
      <c r="H392" s="37"/>
      <c r="I392" s="185"/>
      <c r="J392" s="37"/>
      <c r="K392" s="37"/>
      <c r="L392" s="40"/>
      <c r="M392" s="186"/>
      <c r="N392" s="187"/>
      <c r="O392" s="65"/>
      <c r="P392" s="65"/>
      <c r="Q392" s="65"/>
      <c r="R392" s="65"/>
      <c r="S392" s="65"/>
      <c r="T392" s="66"/>
      <c r="U392" s="35"/>
      <c r="V392" s="35"/>
      <c r="W392" s="35"/>
      <c r="X392" s="35"/>
      <c r="Y392" s="35"/>
      <c r="Z392" s="35"/>
      <c r="AA392" s="35"/>
      <c r="AB392" s="35"/>
      <c r="AC392" s="35"/>
      <c r="AD392" s="35"/>
      <c r="AE392" s="35"/>
      <c r="AT392" s="18" t="s">
        <v>142</v>
      </c>
      <c r="AU392" s="18" t="s">
        <v>82</v>
      </c>
    </row>
    <row r="393" spans="1:65" s="2" customFormat="1" ht="87.75">
      <c r="A393" s="35"/>
      <c r="B393" s="36"/>
      <c r="C393" s="37"/>
      <c r="D393" s="183" t="s">
        <v>159</v>
      </c>
      <c r="E393" s="37"/>
      <c r="F393" s="220" t="s">
        <v>459</v>
      </c>
      <c r="G393" s="37"/>
      <c r="H393" s="37"/>
      <c r="I393" s="185"/>
      <c r="J393" s="37"/>
      <c r="K393" s="37"/>
      <c r="L393" s="40"/>
      <c r="M393" s="186"/>
      <c r="N393" s="187"/>
      <c r="O393" s="65"/>
      <c r="P393" s="65"/>
      <c r="Q393" s="65"/>
      <c r="R393" s="65"/>
      <c r="S393" s="65"/>
      <c r="T393" s="66"/>
      <c r="U393" s="35"/>
      <c r="V393" s="35"/>
      <c r="W393" s="35"/>
      <c r="X393" s="35"/>
      <c r="Y393" s="35"/>
      <c r="Z393" s="35"/>
      <c r="AA393" s="35"/>
      <c r="AB393" s="35"/>
      <c r="AC393" s="35"/>
      <c r="AD393" s="35"/>
      <c r="AE393" s="35"/>
      <c r="AT393" s="18" t="s">
        <v>159</v>
      </c>
      <c r="AU393" s="18" t="s">
        <v>82</v>
      </c>
    </row>
    <row r="394" spans="1:65" s="14" customFormat="1" ht="11.25">
      <c r="B394" s="198"/>
      <c r="C394" s="199"/>
      <c r="D394" s="183" t="s">
        <v>149</v>
      </c>
      <c r="E394" s="200" t="s">
        <v>19</v>
      </c>
      <c r="F394" s="201" t="s">
        <v>465</v>
      </c>
      <c r="G394" s="199"/>
      <c r="H394" s="202">
        <v>104.196</v>
      </c>
      <c r="I394" s="203"/>
      <c r="J394" s="199"/>
      <c r="K394" s="199"/>
      <c r="L394" s="204"/>
      <c r="M394" s="205"/>
      <c r="N394" s="206"/>
      <c r="O394" s="206"/>
      <c r="P394" s="206"/>
      <c r="Q394" s="206"/>
      <c r="R394" s="206"/>
      <c r="S394" s="206"/>
      <c r="T394" s="207"/>
      <c r="AT394" s="208" t="s">
        <v>149</v>
      </c>
      <c r="AU394" s="208" t="s">
        <v>82</v>
      </c>
      <c r="AV394" s="14" t="s">
        <v>82</v>
      </c>
      <c r="AW394" s="14" t="s">
        <v>33</v>
      </c>
      <c r="AX394" s="14" t="s">
        <v>72</v>
      </c>
      <c r="AY394" s="208" t="s">
        <v>132</v>
      </c>
    </row>
    <row r="395" spans="1:65" s="15" customFormat="1" ht="11.25">
      <c r="B395" s="209"/>
      <c r="C395" s="210"/>
      <c r="D395" s="183" t="s">
        <v>149</v>
      </c>
      <c r="E395" s="211" t="s">
        <v>19</v>
      </c>
      <c r="F395" s="212" t="s">
        <v>152</v>
      </c>
      <c r="G395" s="210"/>
      <c r="H395" s="213">
        <v>104.196</v>
      </c>
      <c r="I395" s="214"/>
      <c r="J395" s="210"/>
      <c r="K395" s="210"/>
      <c r="L395" s="215"/>
      <c r="M395" s="216"/>
      <c r="N395" s="217"/>
      <c r="O395" s="217"/>
      <c r="P395" s="217"/>
      <c r="Q395" s="217"/>
      <c r="R395" s="217"/>
      <c r="S395" s="217"/>
      <c r="T395" s="218"/>
      <c r="AT395" s="219" t="s">
        <v>149</v>
      </c>
      <c r="AU395" s="219" t="s">
        <v>82</v>
      </c>
      <c r="AV395" s="15" t="s">
        <v>140</v>
      </c>
      <c r="AW395" s="15" t="s">
        <v>33</v>
      </c>
      <c r="AX395" s="15" t="s">
        <v>80</v>
      </c>
      <c r="AY395" s="219" t="s">
        <v>132</v>
      </c>
    </row>
    <row r="396" spans="1:65" s="2" customFormat="1" ht="24.2" customHeight="1">
      <c r="A396" s="35"/>
      <c r="B396" s="36"/>
      <c r="C396" s="170" t="s">
        <v>466</v>
      </c>
      <c r="D396" s="170" t="s">
        <v>135</v>
      </c>
      <c r="E396" s="171" t="s">
        <v>467</v>
      </c>
      <c r="F396" s="172" t="s">
        <v>468</v>
      </c>
      <c r="G396" s="173" t="s">
        <v>450</v>
      </c>
      <c r="H396" s="174">
        <v>5.484</v>
      </c>
      <c r="I396" s="175"/>
      <c r="J396" s="176">
        <f>ROUND(I396*H396,2)</f>
        <v>0</v>
      </c>
      <c r="K396" s="172" t="s">
        <v>147</v>
      </c>
      <c r="L396" s="40"/>
      <c r="M396" s="177" t="s">
        <v>19</v>
      </c>
      <c r="N396" s="178" t="s">
        <v>43</v>
      </c>
      <c r="O396" s="65"/>
      <c r="P396" s="179">
        <f>O396*H396</f>
        <v>0</v>
      </c>
      <c r="Q396" s="179">
        <v>0</v>
      </c>
      <c r="R396" s="179">
        <f>Q396*H396</f>
        <v>0</v>
      </c>
      <c r="S396" s="179">
        <v>0</v>
      </c>
      <c r="T396" s="180">
        <f>S396*H396</f>
        <v>0</v>
      </c>
      <c r="U396" s="35"/>
      <c r="V396" s="35"/>
      <c r="W396" s="35"/>
      <c r="X396" s="35"/>
      <c r="Y396" s="35"/>
      <c r="Z396" s="35"/>
      <c r="AA396" s="35"/>
      <c r="AB396" s="35"/>
      <c r="AC396" s="35"/>
      <c r="AD396" s="35"/>
      <c r="AE396" s="35"/>
      <c r="AR396" s="181" t="s">
        <v>140</v>
      </c>
      <c r="AT396" s="181" t="s">
        <v>135</v>
      </c>
      <c r="AU396" s="181" t="s">
        <v>82</v>
      </c>
      <c r="AY396" s="18" t="s">
        <v>132</v>
      </c>
      <c r="BE396" s="182">
        <f>IF(N396="základní",J396,0)</f>
        <v>0</v>
      </c>
      <c r="BF396" s="182">
        <f>IF(N396="snížená",J396,0)</f>
        <v>0</v>
      </c>
      <c r="BG396" s="182">
        <f>IF(N396="zákl. přenesená",J396,0)</f>
        <v>0</v>
      </c>
      <c r="BH396" s="182">
        <f>IF(N396="sníž. přenesená",J396,0)</f>
        <v>0</v>
      </c>
      <c r="BI396" s="182">
        <f>IF(N396="nulová",J396,0)</f>
        <v>0</v>
      </c>
      <c r="BJ396" s="18" t="s">
        <v>80</v>
      </c>
      <c r="BK396" s="182">
        <f>ROUND(I396*H396,2)</f>
        <v>0</v>
      </c>
      <c r="BL396" s="18" t="s">
        <v>140</v>
      </c>
      <c r="BM396" s="181" t="s">
        <v>469</v>
      </c>
    </row>
    <row r="397" spans="1:65" s="2" customFormat="1" ht="19.5">
      <c r="A397" s="35"/>
      <c r="B397" s="36"/>
      <c r="C397" s="37"/>
      <c r="D397" s="183" t="s">
        <v>142</v>
      </c>
      <c r="E397" s="37"/>
      <c r="F397" s="184" t="s">
        <v>468</v>
      </c>
      <c r="G397" s="37"/>
      <c r="H397" s="37"/>
      <c r="I397" s="185"/>
      <c r="J397" s="37"/>
      <c r="K397" s="37"/>
      <c r="L397" s="40"/>
      <c r="M397" s="186"/>
      <c r="N397" s="187"/>
      <c r="O397" s="65"/>
      <c r="P397" s="65"/>
      <c r="Q397" s="65"/>
      <c r="R397" s="65"/>
      <c r="S397" s="65"/>
      <c r="T397" s="66"/>
      <c r="U397" s="35"/>
      <c r="V397" s="35"/>
      <c r="W397" s="35"/>
      <c r="X397" s="35"/>
      <c r="Y397" s="35"/>
      <c r="Z397" s="35"/>
      <c r="AA397" s="35"/>
      <c r="AB397" s="35"/>
      <c r="AC397" s="35"/>
      <c r="AD397" s="35"/>
      <c r="AE397" s="35"/>
      <c r="AT397" s="18" t="s">
        <v>142</v>
      </c>
      <c r="AU397" s="18" t="s">
        <v>82</v>
      </c>
    </row>
    <row r="398" spans="1:65" s="12" customFormat="1" ht="22.9" customHeight="1">
      <c r="B398" s="154"/>
      <c r="C398" s="155"/>
      <c r="D398" s="156" t="s">
        <v>71</v>
      </c>
      <c r="E398" s="168" t="s">
        <v>470</v>
      </c>
      <c r="F398" s="168" t="s">
        <v>471</v>
      </c>
      <c r="G398" s="155"/>
      <c r="H398" s="155"/>
      <c r="I398" s="158"/>
      <c r="J398" s="169">
        <f>BK398</f>
        <v>0</v>
      </c>
      <c r="K398" s="155"/>
      <c r="L398" s="160"/>
      <c r="M398" s="161"/>
      <c r="N398" s="162"/>
      <c r="O398" s="162"/>
      <c r="P398" s="163">
        <f>SUM(P399:P401)</f>
        <v>0</v>
      </c>
      <c r="Q398" s="162"/>
      <c r="R398" s="163">
        <f>SUM(R399:R401)</f>
        <v>0</v>
      </c>
      <c r="S398" s="162"/>
      <c r="T398" s="164">
        <f>SUM(T399:T401)</f>
        <v>0</v>
      </c>
      <c r="AR398" s="165" t="s">
        <v>80</v>
      </c>
      <c r="AT398" s="166" t="s">
        <v>71</v>
      </c>
      <c r="AU398" s="166" t="s">
        <v>80</v>
      </c>
      <c r="AY398" s="165" t="s">
        <v>132</v>
      </c>
      <c r="BK398" s="167">
        <f>SUM(BK399:BK401)</f>
        <v>0</v>
      </c>
    </row>
    <row r="399" spans="1:65" s="2" customFormat="1" ht="14.45" customHeight="1">
      <c r="A399" s="35"/>
      <c r="B399" s="36"/>
      <c r="C399" s="170" t="s">
        <v>472</v>
      </c>
      <c r="D399" s="170" t="s">
        <v>135</v>
      </c>
      <c r="E399" s="171" t="s">
        <v>473</v>
      </c>
      <c r="F399" s="172" t="s">
        <v>474</v>
      </c>
      <c r="G399" s="173" t="s">
        <v>450</v>
      </c>
      <c r="H399" s="174">
        <v>3.577</v>
      </c>
      <c r="I399" s="175"/>
      <c r="J399" s="176">
        <f>ROUND(I399*H399,2)</f>
        <v>0</v>
      </c>
      <c r="K399" s="172" t="s">
        <v>139</v>
      </c>
      <c r="L399" s="40"/>
      <c r="M399" s="177" t="s">
        <v>19</v>
      </c>
      <c r="N399" s="178" t="s">
        <v>43</v>
      </c>
      <c r="O399" s="65"/>
      <c r="P399" s="179">
        <f>O399*H399</f>
        <v>0</v>
      </c>
      <c r="Q399" s="179">
        <v>0</v>
      </c>
      <c r="R399" s="179">
        <f>Q399*H399</f>
        <v>0</v>
      </c>
      <c r="S399" s="179">
        <v>0</v>
      </c>
      <c r="T399" s="180">
        <f>S399*H399</f>
        <v>0</v>
      </c>
      <c r="U399" s="35"/>
      <c r="V399" s="35"/>
      <c r="W399" s="35"/>
      <c r="X399" s="35"/>
      <c r="Y399" s="35"/>
      <c r="Z399" s="35"/>
      <c r="AA399" s="35"/>
      <c r="AB399" s="35"/>
      <c r="AC399" s="35"/>
      <c r="AD399" s="35"/>
      <c r="AE399" s="35"/>
      <c r="AR399" s="181" t="s">
        <v>140</v>
      </c>
      <c r="AT399" s="181" t="s">
        <v>135</v>
      </c>
      <c r="AU399" s="181" t="s">
        <v>82</v>
      </c>
      <c r="AY399" s="18" t="s">
        <v>132</v>
      </c>
      <c r="BE399" s="182">
        <f>IF(N399="základní",J399,0)</f>
        <v>0</v>
      </c>
      <c r="BF399" s="182">
        <f>IF(N399="snížená",J399,0)</f>
        <v>0</v>
      </c>
      <c r="BG399" s="182">
        <f>IF(N399="zákl. přenesená",J399,0)</f>
        <v>0</v>
      </c>
      <c r="BH399" s="182">
        <f>IF(N399="sníž. přenesená",J399,0)</f>
        <v>0</v>
      </c>
      <c r="BI399" s="182">
        <f>IF(N399="nulová",J399,0)</f>
        <v>0</v>
      </c>
      <c r="BJ399" s="18" t="s">
        <v>80</v>
      </c>
      <c r="BK399" s="182">
        <f>ROUND(I399*H399,2)</f>
        <v>0</v>
      </c>
      <c r="BL399" s="18" t="s">
        <v>140</v>
      </c>
      <c r="BM399" s="181" t="s">
        <v>475</v>
      </c>
    </row>
    <row r="400" spans="1:65" s="2" customFormat="1" ht="39">
      <c r="A400" s="35"/>
      <c r="B400" s="36"/>
      <c r="C400" s="37"/>
      <c r="D400" s="183" t="s">
        <v>142</v>
      </c>
      <c r="E400" s="37"/>
      <c r="F400" s="184" t="s">
        <v>476</v>
      </c>
      <c r="G400" s="37"/>
      <c r="H400" s="37"/>
      <c r="I400" s="185"/>
      <c r="J400" s="37"/>
      <c r="K400" s="37"/>
      <c r="L400" s="40"/>
      <c r="M400" s="186"/>
      <c r="N400" s="187"/>
      <c r="O400" s="65"/>
      <c r="P400" s="65"/>
      <c r="Q400" s="65"/>
      <c r="R400" s="65"/>
      <c r="S400" s="65"/>
      <c r="T400" s="66"/>
      <c r="U400" s="35"/>
      <c r="V400" s="35"/>
      <c r="W400" s="35"/>
      <c r="X400" s="35"/>
      <c r="Y400" s="35"/>
      <c r="Z400" s="35"/>
      <c r="AA400" s="35"/>
      <c r="AB400" s="35"/>
      <c r="AC400" s="35"/>
      <c r="AD400" s="35"/>
      <c r="AE400" s="35"/>
      <c r="AT400" s="18" t="s">
        <v>142</v>
      </c>
      <c r="AU400" s="18" t="s">
        <v>82</v>
      </c>
    </row>
    <row r="401" spans="1:65" s="2" customFormat="1" ht="87.75">
      <c r="A401" s="35"/>
      <c r="B401" s="36"/>
      <c r="C401" s="37"/>
      <c r="D401" s="183" t="s">
        <v>159</v>
      </c>
      <c r="E401" s="37"/>
      <c r="F401" s="220" t="s">
        <v>477</v>
      </c>
      <c r="G401" s="37"/>
      <c r="H401" s="37"/>
      <c r="I401" s="185"/>
      <c r="J401" s="37"/>
      <c r="K401" s="37"/>
      <c r="L401" s="40"/>
      <c r="M401" s="186"/>
      <c r="N401" s="187"/>
      <c r="O401" s="65"/>
      <c r="P401" s="65"/>
      <c r="Q401" s="65"/>
      <c r="R401" s="65"/>
      <c r="S401" s="65"/>
      <c r="T401" s="66"/>
      <c r="U401" s="35"/>
      <c r="V401" s="35"/>
      <c r="W401" s="35"/>
      <c r="X401" s="35"/>
      <c r="Y401" s="35"/>
      <c r="Z401" s="35"/>
      <c r="AA401" s="35"/>
      <c r="AB401" s="35"/>
      <c r="AC401" s="35"/>
      <c r="AD401" s="35"/>
      <c r="AE401" s="35"/>
      <c r="AT401" s="18" t="s">
        <v>159</v>
      </c>
      <c r="AU401" s="18" t="s">
        <v>82</v>
      </c>
    </row>
    <row r="402" spans="1:65" s="12" customFormat="1" ht="25.9" customHeight="1">
      <c r="B402" s="154"/>
      <c r="C402" s="155"/>
      <c r="D402" s="156" t="s">
        <v>71</v>
      </c>
      <c r="E402" s="157" t="s">
        <v>478</v>
      </c>
      <c r="F402" s="157" t="s">
        <v>479</v>
      </c>
      <c r="G402" s="155"/>
      <c r="H402" s="155"/>
      <c r="I402" s="158"/>
      <c r="J402" s="159">
        <f>BK402</f>
        <v>0</v>
      </c>
      <c r="K402" s="155"/>
      <c r="L402" s="160"/>
      <c r="M402" s="161"/>
      <c r="N402" s="162"/>
      <c r="O402" s="162"/>
      <c r="P402" s="163">
        <f>P403+P412+P443+P470+P527+P548+P684+P709+P748+P784+P804+P833+P911+P967+P1020+P1127</f>
        <v>0</v>
      </c>
      <c r="Q402" s="162"/>
      <c r="R402" s="163">
        <f>R403+R412+R443+R470+R527+R548+R684+R709+R748+R784+R804+R833+R911+R967+R1020+R1127</f>
        <v>2.0323570033690999</v>
      </c>
      <c r="S402" s="162"/>
      <c r="T402" s="164">
        <f>T403+T412+T443+T470+T527+T548+T684+T709+T748+T784+T804+T833+T911+T967+T1020+T1127</f>
        <v>1.3094363600000001</v>
      </c>
      <c r="AR402" s="165" t="s">
        <v>82</v>
      </c>
      <c r="AT402" s="166" t="s">
        <v>71</v>
      </c>
      <c r="AU402" s="166" t="s">
        <v>72</v>
      </c>
      <c r="AY402" s="165" t="s">
        <v>132</v>
      </c>
      <c r="BK402" s="167">
        <f>BK403+BK412+BK443+BK470+BK527+BK548+BK684+BK709+BK748+BK784+BK804+BK833+BK911+BK967+BK1020+BK1127</f>
        <v>0</v>
      </c>
    </row>
    <row r="403" spans="1:65" s="12" customFormat="1" ht="22.9" customHeight="1">
      <c r="B403" s="154"/>
      <c r="C403" s="155"/>
      <c r="D403" s="156" t="s">
        <v>71</v>
      </c>
      <c r="E403" s="168" t="s">
        <v>480</v>
      </c>
      <c r="F403" s="168" t="s">
        <v>481</v>
      </c>
      <c r="G403" s="155"/>
      <c r="H403" s="155"/>
      <c r="I403" s="158"/>
      <c r="J403" s="169">
        <f>BK403</f>
        <v>0</v>
      </c>
      <c r="K403" s="155"/>
      <c r="L403" s="160"/>
      <c r="M403" s="161"/>
      <c r="N403" s="162"/>
      <c r="O403" s="162"/>
      <c r="P403" s="163">
        <f>SUM(P404:P411)</f>
        <v>0</v>
      </c>
      <c r="Q403" s="162"/>
      <c r="R403" s="163">
        <f>SUM(R404:R411)</f>
        <v>1.6393499999999998E-2</v>
      </c>
      <c r="S403" s="162"/>
      <c r="T403" s="164">
        <f>SUM(T404:T411)</f>
        <v>0</v>
      </c>
      <c r="AR403" s="165" t="s">
        <v>82</v>
      </c>
      <c r="AT403" s="166" t="s">
        <v>71</v>
      </c>
      <c r="AU403" s="166" t="s">
        <v>80</v>
      </c>
      <c r="AY403" s="165" t="s">
        <v>132</v>
      </c>
      <c r="BK403" s="167">
        <f>SUM(BK404:BK411)</f>
        <v>0</v>
      </c>
    </row>
    <row r="404" spans="1:65" s="2" customFormat="1" ht="24.2" customHeight="1">
      <c r="A404" s="35"/>
      <c r="B404" s="36"/>
      <c r="C404" s="170" t="s">
        <v>482</v>
      </c>
      <c r="D404" s="170" t="s">
        <v>135</v>
      </c>
      <c r="E404" s="171" t="s">
        <v>483</v>
      </c>
      <c r="F404" s="172" t="s">
        <v>484</v>
      </c>
      <c r="G404" s="173" t="s">
        <v>146</v>
      </c>
      <c r="H404" s="174">
        <v>3.6429999999999998</v>
      </c>
      <c r="I404" s="175"/>
      <c r="J404" s="176">
        <f>ROUND(I404*H404,2)</f>
        <v>0</v>
      </c>
      <c r="K404" s="172" t="s">
        <v>139</v>
      </c>
      <c r="L404" s="40"/>
      <c r="M404" s="177" t="s">
        <v>19</v>
      </c>
      <c r="N404" s="178" t="s">
        <v>43</v>
      </c>
      <c r="O404" s="65"/>
      <c r="P404" s="179">
        <f>O404*H404</f>
        <v>0</v>
      </c>
      <c r="Q404" s="179">
        <v>4.4999999999999997E-3</v>
      </c>
      <c r="R404" s="179">
        <f>Q404*H404</f>
        <v>1.6393499999999998E-2</v>
      </c>
      <c r="S404" s="179">
        <v>0</v>
      </c>
      <c r="T404" s="180">
        <f>S404*H404</f>
        <v>0</v>
      </c>
      <c r="U404" s="35"/>
      <c r="V404" s="35"/>
      <c r="W404" s="35"/>
      <c r="X404" s="35"/>
      <c r="Y404" s="35"/>
      <c r="Z404" s="35"/>
      <c r="AA404" s="35"/>
      <c r="AB404" s="35"/>
      <c r="AC404" s="35"/>
      <c r="AD404" s="35"/>
      <c r="AE404" s="35"/>
      <c r="AR404" s="181" t="s">
        <v>261</v>
      </c>
      <c r="AT404" s="181" t="s">
        <v>135</v>
      </c>
      <c r="AU404" s="181" t="s">
        <v>82</v>
      </c>
      <c r="AY404" s="18" t="s">
        <v>132</v>
      </c>
      <c r="BE404" s="182">
        <f>IF(N404="základní",J404,0)</f>
        <v>0</v>
      </c>
      <c r="BF404" s="182">
        <f>IF(N404="snížená",J404,0)</f>
        <v>0</v>
      </c>
      <c r="BG404" s="182">
        <f>IF(N404="zákl. přenesená",J404,0)</f>
        <v>0</v>
      </c>
      <c r="BH404" s="182">
        <f>IF(N404="sníž. přenesená",J404,0)</f>
        <v>0</v>
      </c>
      <c r="BI404" s="182">
        <f>IF(N404="nulová",J404,0)</f>
        <v>0</v>
      </c>
      <c r="BJ404" s="18" t="s">
        <v>80</v>
      </c>
      <c r="BK404" s="182">
        <f>ROUND(I404*H404,2)</f>
        <v>0</v>
      </c>
      <c r="BL404" s="18" t="s">
        <v>261</v>
      </c>
      <c r="BM404" s="181" t="s">
        <v>485</v>
      </c>
    </row>
    <row r="405" spans="1:65" s="2" customFormat="1" ht="19.5">
      <c r="A405" s="35"/>
      <c r="B405" s="36"/>
      <c r="C405" s="37"/>
      <c r="D405" s="183" t="s">
        <v>142</v>
      </c>
      <c r="E405" s="37"/>
      <c r="F405" s="184" t="s">
        <v>486</v>
      </c>
      <c r="G405" s="37"/>
      <c r="H405" s="37"/>
      <c r="I405" s="185"/>
      <c r="J405" s="37"/>
      <c r="K405" s="37"/>
      <c r="L405" s="40"/>
      <c r="M405" s="186"/>
      <c r="N405" s="187"/>
      <c r="O405" s="65"/>
      <c r="P405" s="65"/>
      <c r="Q405" s="65"/>
      <c r="R405" s="65"/>
      <c r="S405" s="65"/>
      <c r="T405" s="66"/>
      <c r="U405" s="35"/>
      <c r="V405" s="35"/>
      <c r="W405" s="35"/>
      <c r="X405" s="35"/>
      <c r="Y405" s="35"/>
      <c r="Z405" s="35"/>
      <c r="AA405" s="35"/>
      <c r="AB405" s="35"/>
      <c r="AC405" s="35"/>
      <c r="AD405" s="35"/>
      <c r="AE405" s="35"/>
      <c r="AT405" s="18" t="s">
        <v>142</v>
      </c>
      <c r="AU405" s="18" t="s">
        <v>82</v>
      </c>
    </row>
    <row r="406" spans="1:65" s="14" customFormat="1" ht="11.25">
      <c r="B406" s="198"/>
      <c r="C406" s="199"/>
      <c r="D406" s="183" t="s">
        <v>149</v>
      </c>
      <c r="E406" s="200" t="s">
        <v>19</v>
      </c>
      <c r="F406" s="201" t="s">
        <v>170</v>
      </c>
      <c r="G406" s="199"/>
      <c r="H406" s="202">
        <v>3.5230000000000001</v>
      </c>
      <c r="I406" s="203"/>
      <c r="J406" s="199"/>
      <c r="K406" s="199"/>
      <c r="L406" s="204"/>
      <c r="M406" s="205"/>
      <c r="N406" s="206"/>
      <c r="O406" s="206"/>
      <c r="P406" s="206"/>
      <c r="Q406" s="206"/>
      <c r="R406" s="206"/>
      <c r="S406" s="206"/>
      <c r="T406" s="207"/>
      <c r="AT406" s="208" t="s">
        <v>149</v>
      </c>
      <c r="AU406" s="208" t="s">
        <v>82</v>
      </c>
      <c r="AV406" s="14" t="s">
        <v>82</v>
      </c>
      <c r="AW406" s="14" t="s">
        <v>33</v>
      </c>
      <c r="AX406" s="14" t="s">
        <v>72</v>
      </c>
      <c r="AY406" s="208" t="s">
        <v>132</v>
      </c>
    </row>
    <row r="407" spans="1:65" s="14" customFormat="1" ht="11.25">
      <c r="B407" s="198"/>
      <c r="C407" s="199"/>
      <c r="D407" s="183" t="s">
        <v>149</v>
      </c>
      <c r="E407" s="200" t="s">
        <v>19</v>
      </c>
      <c r="F407" s="201" t="s">
        <v>487</v>
      </c>
      <c r="G407" s="199"/>
      <c r="H407" s="202">
        <v>0.12</v>
      </c>
      <c r="I407" s="203"/>
      <c r="J407" s="199"/>
      <c r="K407" s="199"/>
      <c r="L407" s="204"/>
      <c r="M407" s="205"/>
      <c r="N407" s="206"/>
      <c r="O407" s="206"/>
      <c r="P407" s="206"/>
      <c r="Q407" s="206"/>
      <c r="R407" s="206"/>
      <c r="S407" s="206"/>
      <c r="T407" s="207"/>
      <c r="AT407" s="208" t="s">
        <v>149</v>
      </c>
      <c r="AU407" s="208" t="s">
        <v>82</v>
      </c>
      <c r="AV407" s="14" t="s">
        <v>82</v>
      </c>
      <c r="AW407" s="14" t="s">
        <v>33</v>
      </c>
      <c r="AX407" s="14" t="s">
        <v>72</v>
      </c>
      <c r="AY407" s="208" t="s">
        <v>132</v>
      </c>
    </row>
    <row r="408" spans="1:65" s="15" customFormat="1" ht="11.25">
      <c r="B408" s="209"/>
      <c r="C408" s="210"/>
      <c r="D408" s="183" t="s">
        <v>149</v>
      </c>
      <c r="E408" s="211" t="s">
        <v>19</v>
      </c>
      <c r="F408" s="212" t="s">
        <v>152</v>
      </c>
      <c r="G408" s="210"/>
      <c r="H408" s="213">
        <v>3.6430000000000002</v>
      </c>
      <c r="I408" s="214"/>
      <c r="J408" s="210"/>
      <c r="K408" s="210"/>
      <c r="L408" s="215"/>
      <c r="M408" s="216"/>
      <c r="N408" s="217"/>
      <c r="O408" s="217"/>
      <c r="P408" s="217"/>
      <c r="Q408" s="217"/>
      <c r="R408" s="217"/>
      <c r="S408" s="217"/>
      <c r="T408" s="218"/>
      <c r="AT408" s="219" t="s">
        <v>149</v>
      </c>
      <c r="AU408" s="219" t="s">
        <v>82</v>
      </c>
      <c r="AV408" s="15" t="s">
        <v>140</v>
      </c>
      <c r="AW408" s="15" t="s">
        <v>33</v>
      </c>
      <c r="AX408" s="15" t="s">
        <v>80</v>
      </c>
      <c r="AY408" s="219" t="s">
        <v>132</v>
      </c>
    </row>
    <row r="409" spans="1:65" s="2" customFormat="1" ht="24.2" customHeight="1">
      <c r="A409" s="35"/>
      <c r="B409" s="36"/>
      <c r="C409" s="170" t="s">
        <v>488</v>
      </c>
      <c r="D409" s="170" t="s">
        <v>135</v>
      </c>
      <c r="E409" s="171" t="s">
        <v>489</v>
      </c>
      <c r="F409" s="172" t="s">
        <v>490</v>
      </c>
      <c r="G409" s="173" t="s">
        <v>450</v>
      </c>
      <c r="H409" s="174">
        <v>1.6E-2</v>
      </c>
      <c r="I409" s="175"/>
      <c r="J409" s="176">
        <f>ROUND(I409*H409,2)</f>
        <v>0</v>
      </c>
      <c r="K409" s="172" t="s">
        <v>139</v>
      </c>
      <c r="L409" s="40"/>
      <c r="M409" s="177" t="s">
        <v>19</v>
      </c>
      <c r="N409" s="178" t="s">
        <v>43</v>
      </c>
      <c r="O409" s="65"/>
      <c r="P409" s="179">
        <f>O409*H409</f>
        <v>0</v>
      </c>
      <c r="Q409" s="179">
        <v>0</v>
      </c>
      <c r="R409" s="179">
        <f>Q409*H409</f>
        <v>0</v>
      </c>
      <c r="S409" s="179">
        <v>0</v>
      </c>
      <c r="T409" s="180">
        <f>S409*H409</f>
        <v>0</v>
      </c>
      <c r="U409" s="35"/>
      <c r="V409" s="35"/>
      <c r="W409" s="35"/>
      <c r="X409" s="35"/>
      <c r="Y409" s="35"/>
      <c r="Z409" s="35"/>
      <c r="AA409" s="35"/>
      <c r="AB409" s="35"/>
      <c r="AC409" s="35"/>
      <c r="AD409" s="35"/>
      <c r="AE409" s="35"/>
      <c r="AR409" s="181" t="s">
        <v>261</v>
      </c>
      <c r="AT409" s="181" t="s">
        <v>135</v>
      </c>
      <c r="AU409" s="181" t="s">
        <v>82</v>
      </c>
      <c r="AY409" s="18" t="s">
        <v>132</v>
      </c>
      <c r="BE409" s="182">
        <f>IF(N409="základní",J409,0)</f>
        <v>0</v>
      </c>
      <c r="BF409" s="182">
        <f>IF(N409="snížená",J409,0)</f>
        <v>0</v>
      </c>
      <c r="BG409" s="182">
        <f>IF(N409="zákl. přenesená",J409,0)</f>
        <v>0</v>
      </c>
      <c r="BH409" s="182">
        <f>IF(N409="sníž. přenesená",J409,0)</f>
        <v>0</v>
      </c>
      <c r="BI409" s="182">
        <f>IF(N409="nulová",J409,0)</f>
        <v>0</v>
      </c>
      <c r="BJ409" s="18" t="s">
        <v>80</v>
      </c>
      <c r="BK409" s="182">
        <f>ROUND(I409*H409,2)</f>
        <v>0</v>
      </c>
      <c r="BL409" s="18" t="s">
        <v>261</v>
      </c>
      <c r="BM409" s="181" t="s">
        <v>491</v>
      </c>
    </row>
    <row r="410" spans="1:65" s="2" customFormat="1" ht="29.25">
      <c r="A410" s="35"/>
      <c r="B410" s="36"/>
      <c r="C410" s="37"/>
      <c r="D410" s="183" t="s">
        <v>142</v>
      </c>
      <c r="E410" s="37"/>
      <c r="F410" s="184" t="s">
        <v>492</v>
      </c>
      <c r="G410" s="37"/>
      <c r="H410" s="37"/>
      <c r="I410" s="185"/>
      <c r="J410" s="37"/>
      <c r="K410" s="37"/>
      <c r="L410" s="40"/>
      <c r="M410" s="186"/>
      <c r="N410" s="187"/>
      <c r="O410" s="65"/>
      <c r="P410" s="65"/>
      <c r="Q410" s="65"/>
      <c r="R410" s="65"/>
      <c r="S410" s="65"/>
      <c r="T410" s="66"/>
      <c r="U410" s="35"/>
      <c r="V410" s="35"/>
      <c r="W410" s="35"/>
      <c r="X410" s="35"/>
      <c r="Y410" s="35"/>
      <c r="Z410" s="35"/>
      <c r="AA410" s="35"/>
      <c r="AB410" s="35"/>
      <c r="AC410" s="35"/>
      <c r="AD410" s="35"/>
      <c r="AE410" s="35"/>
      <c r="AT410" s="18" t="s">
        <v>142</v>
      </c>
      <c r="AU410" s="18" t="s">
        <v>82</v>
      </c>
    </row>
    <row r="411" spans="1:65" s="2" customFormat="1" ht="126.75">
      <c r="A411" s="35"/>
      <c r="B411" s="36"/>
      <c r="C411" s="37"/>
      <c r="D411" s="183" t="s">
        <v>159</v>
      </c>
      <c r="E411" s="37"/>
      <c r="F411" s="220" t="s">
        <v>493</v>
      </c>
      <c r="G411" s="37"/>
      <c r="H411" s="37"/>
      <c r="I411" s="185"/>
      <c r="J411" s="37"/>
      <c r="K411" s="37"/>
      <c r="L411" s="40"/>
      <c r="M411" s="186"/>
      <c r="N411" s="187"/>
      <c r="O411" s="65"/>
      <c r="P411" s="65"/>
      <c r="Q411" s="65"/>
      <c r="R411" s="65"/>
      <c r="S411" s="65"/>
      <c r="T411" s="66"/>
      <c r="U411" s="35"/>
      <c r="V411" s="35"/>
      <c r="W411" s="35"/>
      <c r="X411" s="35"/>
      <c r="Y411" s="35"/>
      <c r="Z411" s="35"/>
      <c r="AA411" s="35"/>
      <c r="AB411" s="35"/>
      <c r="AC411" s="35"/>
      <c r="AD411" s="35"/>
      <c r="AE411" s="35"/>
      <c r="AT411" s="18" t="s">
        <v>159</v>
      </c>
      <c r="AU411" s="18" t="s">
        <v>82</v>
      </c>
    </row>
    <row r="412" spans="1:65" s="12" customFormat="1" ht="22.9" customHeight="1">
      <c r="B412" s="154"/>
      <c r="C412" s="155"/>
      <c r="D412" s="156" t="s">
        <v>71</v>
      </c>
      <c r="E412" s="168" t="s">
        <v>494</v>
      </c>
      <c r="F412" s="168" t="s">
        <v>495</v>
      </c>
      <c r="G412" s="155"/>
      <c r="H412" s="155"/>
      <c r="I412" s="158"/>
      <c r="J412" s="169">
        <f>BK412</f>
        <v>0</v>
      </c>
      <c r="K412" s="155"/>
      <c r="L412" s="160"/>
      <c r="M412" s="161"/>
      <c r="N412" s="162"/>
      <c r="O412" s="162"/>
      <c r="P412" s="163">
        <f>SUM(P413:P442)</f>
        <v>0</v>
      </c>
      <c r="Q412" s="162"/>
      <c r="R412" s="163">
        <f>SUM(R413:R442)</f>
        <v>0.111695086</v>
      </c>
      <c r="S412" s="162"/>
      <c r="T412" s="164">
        <f>SUM(T413:T442)</f>
        <v>0.24358000000000002</v>
      </c>
      <c r="AR412" s="165" t="s">
        <v>82</v>
      </c>
      <c r="AT412" s="166" t="s">
        <v>71</v>
      </c>
      <c r="AU412" s="166" t="s">
        <v>80</v>
      </c>
      <c r="AY412" s="165" t="s">
        <v>132</v>
      </c>
      <c r="BK412" s="167">
        <f>SUM(BK413:BK442)</f>
        <v>0</v>
      </c>
    </row>
    <row r="413" spans="1:65" s="2" customFormat="1" ht="14.45" customHeight="1">
      <c r="A413" s="35"/>
      <c r="B413" s="36"/>
      <c r="C413" s="170" t="s">
        <v>496</v>
      </c>
      <c r="D413" s="170" t="s">
        <v>135</v>
      </c>
      <c r="E413" s="171" t="s">
        <v>497</v>
      </c>
      <c r="F413" s="172" t="s">
        <v>498</v>
      </c>
      <c r="G413" s="173" t="s">
        <v>190</v>
      </c>
      <c r="H413" s="174">
        <v>4</v>
      </c>
      <c r="I413" s="175"/>
      <c r="J413" s="176">
        <f>ROUND(I413*H413,2)</f>
        <v>0</v>
      </c>
      <c r="K413" s="172" t="s">
        <v>139</v>
      </c>
      <c r="L413" s="40"/>
      <c r="M413" s="177" t="s">
        <v>19</v>
      </c>
      <c r="N413" s="178" t="s">
        <v>43</v>
      </c>
      <c r="O413" s="65"/>
      <c r="P413" s="179">
        <f>O413*H413</f>
        <v>0</v>
      </c>
      <c r="Q413" s="179">
        <v>0</v>
      </c>
      <c r="R413" s="179">
        <f>Q413*H413</f>
        <v>0</v>
      </c>
      <c r="S413" s="179">
        <v>1.4919999999999999E-2</v>
      </c>
      <c r="T413" s="180">
        <f>S413*H413</f>
        <v>5.9679999999999997E-2</v>
      </c>
      <c r="U413" s="35"/>
      <c r="V413" s="35"/>
      <c r="W413" s="35"/>
      <c r="X413" s="35"/>
      <c r="Y413" s="35"/>
      <c r="Z413" s="35"/>
      <c r="AA413" s="35"/>
      <c r="AB413" s="35"/>
      <c r="AC413" s="35"/>
      <c r="AD413" s="35"/>
      <c r="AE413" s="35"/>
      <c r="AR413" s="181" t="s">
        <v>261</v>
      </c>
      <c r="AT413" s="181" t="s">
        <v>135</v>
      </c>
      <c r="AU413" s="181" t="s">
        <v>82</v>
      </c>
      <c r="AY413" s="18" t="s">
        <v>132</v>
      </c>
      <c r="BE413" s="182">
        <f>IF(N413="základní",J413,0)</f>
        <v>0</v>
      </c>
      <c r="BF413" s="182">
        <f>IF(N413="snížená",J413,0)</f>
        <v>0</v>
      </c>
      <c r="BG413" s="182">
        <f>IF(N413="zákl. přenesená",J413,0)</f>
        <v>0</v>
      </c>
      <c r="BH413" s="182">
        <f>IF(N413="sníž. přenesená",J413,0)</f>
        <v>0</v>
      </c>
      <c r="BI413" s="182">
        <f>IF(N413="nulová",J413,0)</f>
        <v>0</v>
      </c>
      <c r="BJ413" s="18" t="s">
        <v>80</v>
      </c>
      <c r="BK413" s="182">
        <f>ROUND(I413*H413,2)</f>
        <v>0</v>
      </c>
      <c r="BL413" s="18" t="s">
        <v>261</v>
      </c>
      <c r="BM413" s="181" t="s">
        <v>499</v>
      </c>
    </row>
    <row r="414" spans="1:65" s="2" customFormat="1" ht="19.5">
      <c r="A414" s="35"/>
      <c r="B414" s="36"/>
      <c r="C414" s="37"/>
      <c r="D414" s="183" t="s">
        <v>142</v>
      </c>
      <c r="E414" s="37"/>
      <c r="F414" s="184" t="s">
        <v>500</v>
      </c>
      <c r="G414" s="37"/>
      <c r="H414" s="37"/>
      <c r="I414" s="185"/>
      <c r="J414" s="37"/>
      <c r="K414" s="37"/>
      <c r="L414" s="40"/>
      <c r="M414" s="186"/>
      <c r="N414" s="187"/>
      <c r="O414" s="65"/>
      <c r="P414" s="65"/>
      <c r="Q414" s="65"/>
      <c r="R414" s="65"/>
      <c r="S414" s="65"/>
      <c r="T414" s="66"/>
      <c r="U414" s="35"/>
      <c r="V414" s="35"/>
      <c r="W414" s="35"/>
      <c r="X414" s="35"/>
      <c r="Y414" s="35"/>
      <c r="Z414" s="35"/>
      <c r="AA414" s="35"/>
      <c r="AB414" s="35"/>
      <c r="AC414" s="35"/>
      <c r="AD414" s="35"/>
      <c r="AE414" s="35"/>
      <c r="AT414" s="18" t="s">
        <v>142</v>
      </c>
      <c r="AU414" s="18" t="s">
        <v>82</v>
      </c>
    </row>
    <row r="415" spans="1:65" s="2" customFormat="1" ht="14.45" customHeight="1">
      <c r="A415" s="35"/>
      <c r="B415" s="36"/>
      <c r="C415" s="170" t="s">
        <v>501</v>
      </c>
      <c r="D415" s="170" t="s">
        <v>135</v>
      </c>
      <c r="E415" s="171" t="s">
        <v>502</v>
      </c>
      <c r="F415" s="172" t="s">
        <v>503</v>
      </c>
      <c r="G415" s="173" t="s">
        <v>190</v>
      </c>
      <c r="H415" s="174">
        <v>6</v>
      </c>
      <c r="I415" s="175"/>
      <c r="J415" s="176">
        <f>ROUND(I415*H415,2)</f>
        <v>0</v>
      </c>
      <c r="K415" s="172" t="s">
        <v>139</v>
      </c>
      <c r="L415" s="40"/>
      <c r="M415" s="177" t="s">
        <v>19</v>
      </c>
      <c r="N415" s="178" t="s">
        <v>43</v>
      </c>
      <c r="O415" s="65"/>
      <c r="P415" s="179">
        <f>O415*H415</f>
        <v>0</v>
      </c>
      <c r="Q415" s="179">
        <v>0</v>
      </c>
      <c r="R415" s="179">
        <f>Q415*H415</f>
        <v>0</v>
      </c>
      <c r="S415" s="179">
        <v>3.065E-2</v>
      </c>
      <c r="T415" s="180">
        <f>S415*H415</f>
        <v>0.18390000000000001</v>
      </c>
      <c r="U415" s="35"/>
      <c r="V415" s="35"/>
      <c r="W415" s="35"/>
      <c r="X415" s="35"/>
      <c r="Y415" s="35"/>
      <c r="Z415" s="35"/>
      <c r="AA415" s="35"/>
      <c r="AB415" s="35"/>
      <c r="AC415" s="35"/>
      <c r="AD415" s="35"/>
      <c r="AE415" s="35"/>
      <c r="AR415" s="181" t="s">
        <v>261</v>
      </c>
      <c r="AT415" s="181" t="s">
        <v>135</v>
      </c>
      <c r="AU415" s="181" t="s">
        <v>82</v>
      </c>
      <c r="AY415" s="18" t="s">
        <v>132</v>
      </c>
      <c r="BE415" s="182">
        <f>IF(N415="základní",J415,0)</f>
        <v>0</v>
      </c>
      <c r="BF415" s="182">
        <f>IF(N415="snížená",J415,0)</f>
        <v>0</v>
      </c>
      <c r="BG415" s="182">
        <f>IF(N415="zákl. přenesená",J415,0)</f>
        <v>0</v>
      </c>
      <c r="BH415" s="182">
        <f>IF(N415="sníž. přenesená",J415,0)</f>
        <v>0</v>
      </c>
      <c r="BI415" s="182">
        <f>IF(N415="nulová",J415,0)</f>
        <v>0</v>
      </c>
      <c r="BJ415" s="18" t="s">
        <v>80</v>
      </c>
      <c r="BK415" s="182">
        <f>ROUND(I415*H415,2)</f>
        <v>0</v>
      </c>
      <c r="BL415" s="18" t="s">
        <v>261</v>
      </c>
      <c r="BM415" s="181" t="s">
        <v>504</v>
      </c>
    </row>
    <row r="416" spans="1:65" s="2" customFormat="1" ht="19.5">
      <c r="A416" s="35"/>
      <c r="B416" s="36"/>
      <c r="C416" s="37"/>
      <c r="D416" s="183" t="s">
        <v>142</v>
      </c>
      <c r="E416" s="37"/>
      <c r="F416" s="184" t="s">
        <v>505</v>
      </c>
      <c r="G416" s="37"/>
      <c r="H416" s="37"/>
      <c r="I416" s="185"/>
      <c r="J416" s="37"/>
      <c r="K416" s="37"/>
      <c r="L416" s="40"/>
      <c r="M416" s="186"/>
      <c r="N416" s="187"/>
      <c r="O416" s="65"/>
      <c r="P416" s="65"/>
      <c r="Q416" s="65"/>
      <c r="R416" s="65"/>
      <c r="S416" s="65"/>
      <c r="T416" s="66"/>
      <c r="U416" s="35"/>
      <c r="V416" s="35"/>
      <c r="W416" s="35"/>
      <c r="X416" s="35"/>
      <c r="Y416" s="35"/>
      <c r="Z416" s="35"/>
      <c r="AA416" s="35"/>
      <c r="AB416" s="35"/>
      <c r="AC416" s="35"/>
      <c r="AD416" s="35"/>
      <c r="AE416" s="35"/>
      <c r="AT416" s="18" t="s">
        <v>142</v>
      </c>
      <c r="AU416" s="18" t="s">
        <v>82</v>
      </c>
    </row>
    <row r="417" spans="1:65" s="2" customFormat="1" ht="14.45" customHeight="1">
      <c r="A417" s="35"/>
      <c r="B417" s="36"/>
      <c r="C417" s="170" t="s">
        <v>506</v>
      </c>
      <c r="D417" s="170" t="s">
        <v>135</v>
      </c>
      <c r="E417" s="171" t="s">
        <v>507</v>
      </c>
      <c r="F417" s="172" t="s">
        <v>508</v>
      </c>
      <c r="G417" s="173" t="s">
        <v>138</v>
      </c>
      <c r="H417" s="174">
        <v>2</v>
      </c>
      <c r="I417" s="175"/>
      <c r="J417" s="176">
        <f>ROUND(I417*H417,2)</f>
        <v>0</v>
      </c>
      <c r="K417" s="172" t="s">
        <v>139</v>
      </c>
      <c r="L417" s="40"/>
      <c r="M417" s="177" t="s">
        <v>19</v>
      </c>
      <c r="N417" s="178" t="s">
        <v>43</v>
      </c>
      <c r="O417" s="65"/>
      <c r="P417" s="179">
        <f>O417*H417</f>
        <v>0</v>
      </c>
      <c r="Q417" s="179">
        <v>2.2649699999999998E-3</v>
      </c>
      <c r="R417" s="179">
        <f>Q417*H417</f>
        <v>4.5299399999999997E-3</v>
      </c>
      <c r="S417" s="179">
        <v>0</v>
      </c>
      <c r="T417" s="180">
        <f>S417*H417</f>
        <v>0</v>
      </c>
      <c r="U417" s="35"/>
      <c r="V417" s="35"/>
      <c r="W417" s="35"/>
      <c r="X417" s="35"/>
      <c r="Y417" s="35"/>
      <c r="Z417" s="35"/>
      <c r="AA417" s="35"/>
      <c r="AB417" s="35"/>
      <c r="AC417" s="35"/>
      <c r="AD417" s="35"/>
      <c r="AE417" s="35"/>
      <c r="AR417" s="181" t="s">
        <v>261</v>
      </c>
      <c r="AT417" s="181" t="s">
        <v>135</v>
      </c>
      <c r="AU417" s="181" t="s">
        <v>82</v>
      </c>
      <c r="AY417" s="18" t="s">
        <v>132</v>
      </c>
      <c r="BE417" s="182">
        <f>IF(N417="základní",J417,0)</f>
        <v>0</v>
      </c>
      <c r="BF417" s="182">
        <f>IF(N417="snížená",J417,0)</f>
        <v>0</v>
      </c>
      <c r="BG417" s="182">
        <f>IF(N417="zákl. přenesená",J417,0)</f>
        <v>0</v>
      </c>
      <c r="BH417" s="182">
        <f>IF(N417="sníž. přenesená",J417,0)</f>
        <v>0</v>
      </c>
      <c r="BI417" s="182">
        <f>IF(N417="nulová",J417,0)</f>
        <v>0</v>
      </c>
      <c r="BJ417" s="18" t="s">
        <v>80</v>
      </c>
      <c r="BK417" s="182">
        <f>ROUND(I417*H417,2)</f>
        <v>0</v>
      </c>
      <c r="BL417" s="18" t="s">
        <v>261</v>
      </c>
      <c r="BM417" s="181" t="s">
        <v>509</v>
      </c>
    </row>
    <row r="418" spans="1:65" s="2" customFormat="1" ht="19.5">
      <c r="A418" s="35"/>
      <c r="B418" s="36"/>
      <c r="C418" s="37"/>
      <c r="D418" s="183" t="s">
        <v>142</v>
      </c>
      <c r="E418" s="37"/>
      <c r="F418" s="184" t="s">
        <v>510</v>
      </c>
      <c r="G418" s="37"/>
      <c r="H418" s="37"/>
      <c r="I418" s="185"/>
      <c r="J418" s="37"/>
      <c r="K418" s="37"/>
      <c r="L418" s="40"/>
      <c r="M418" s="186"/>
      <c r="N418" s="187"/>
      <c r="O418" s="65"/>
      <c r="P418" s="65"/>
      <c r="Q418" s="65"/>
      <c r="R418" s="65"/>
      <c r="S418" s="65"/>
      <c r="T418" s="66"/>
      <c r="U418" s="35"/>
      <c r="V418" s="35"/>
      <c r="W418" s="35"/>
      <c r="X418" s="35"/>
      <c r="Y418" s="35"/>
      <c r="Z418" s="35"/>
      <c r="AA418" s="35"/>
      <c r="AB418" s="35"/>
      <c r="AC418" s="35"/>
      <c r="AD418" s="35"/>
      <c r="AE418" s="35"/>
      <c r="AT418" s="18" t="s">
        <v>142</v>
      </c>
      <c r="AU418" s="18" t="s">
        <v>82</v>
      </c>
    </row>
    <row r="419" spans="1:65" s="2" customFormat="1" ht="24.2" customHeight="1">
      <c r="A419" s="35"/>
      <c r="B419" s="36"/>
      <c r="C419" s="170" t="s">
        <v>511</v>
      </c>
      <c r="D419" s="170" t="s">
        <v>135</v>
      </c>
      <c r="E419" s="171" t="s">
        <v>512</v>
      </c>
      <c r="F419" s="172" t="s">
        <v>513</v>
      </c>
      <c r="G419" s="173" t="s">
        <v>190</v>
      </c>
      <c r="H419" s="174">
        <v>6</v>
      </c>
      <c r="I419" s="175"/>
      <c r="J419" s="176">
        <f>ROUND(I419*H419,2)</f>
        <v>0</v>
      </c>
      <c r="K419" s="172" t="s">
        <v>139</v>
      </c>
      <c r="L419" s="40"/>
      <c r="M419" s="177" t="s">
        <v>19</v>
      </c>
      <c r="N419" s="178" t="s">
        <v>43</v>
      </c>
      <c r="O419" s="65"/>
      <c r="P419" s="179">
        <f>O419*H419</f>
        <v>0</v>
      </c>
      <c r="Q419" s="179">
        <v>1.7014491E-2</v>
      </c>
      <c r="R419" s="179">
        <f>Q419*H419</f>
        <v>0.102086946</v>
      </c>
      <c r="S419" s="179">
        <v>0</v>
      </c>
      <c r="T419" s="180">
        <f>S419*H419</f>
        <v>0</v>
      </c>
      <c r="U419" s="35"/>
      <c r="V419" s="35"/>
      <c r="W419" s="35"/>
      <c r="X419" s="35"/>
      <c r="Y419" s="35"/>
      <c r="Z419" s="35"/>
      <c r="AA419" s="35"/>
      <c r="AB419" s="35"/>
      <c r="AC419" s="35"/>
      <c r="AD419" s="35"/>
      <c r="AE419" s="35"/>
      <c r="AR419" s="181" t="s">
        <v>261</v>
      </c>
      <c r="AT419" s="181" t="s">
        <v>135</v>
      </c>
      <c r="AU419" s="181" t="s">
        <v>82</v>
      </c>
      <c r="AY419" s="18" t="s">
        <v>132</v>
      </c>
      <c r="BE419" s="182">
        <f>IF(N419="základní",J419,0)</f>
        <v>0</v>
      </c>
      <c r="BF419" s="182">
        <f>IF(N419="snížená",J419,0)</f>
        <v>0</v>
      </c>
      <c r="BG419" s="182">
        <f>IF(N419="zákl. přenesená",J419,0)</f>
        <v>0</v>
      </c>
      <c r="BH419" s="182">
        <f>IF(N419="sníž. přenesená",J419,0)</f>
        <v>0</v>
      </c>
      <c r="BI419" s="182">
        <f>IF(N419="nulová",J419,0)</f>
        <v>0</v>
      </c>
      <c r="BJ419" s="18" t="s">
        <v>80</v>
      </c>
      <c r="BK419" s="182">
        <f>ROUND(I419*H419,2)</f>
        <v>0</v>
      </c>
      <c r="BL419" s="18" t="s">
        <v>261</v>
      </c>
      <c r="BM419" s="181" t="s">
        <v>514</v>
      </c>
    </row>
    <row r="420" spans="1:65" s="2" customFormat="1" ht="11.25">
      <c r="A420" s="35"/>
      <c r="B420" s="36"/>
      <c r="C420" s="37"/>
      <c r="D420" s="183" t="s">
        <v>142</v>
      </c>
      <c r="E420" s="37"/>
      <c r="F420" s="184" t="s">
        <v>515</v>
      </c>
      <c r="G420" s="37"/>
      <c r="H420" s="37"/>
      <c r="I420" s="185"/>
      <c r="J420" s="37"/>
      <c r="K420" s="37"/>
      <c r="L420" s="40"/>
      <c r="M420" s="186"/>
      <c r="N420" s="187"/>
      <c r="O420" s="65"/>
      <c r="P420" s="65"/>
      <c r="Q420" s="65"/>
      <c r="R420" s="65"/>
      <c r="S420" s="65"/>
      <c r="T420" s="66"/>
      <c r="U420" s="35"/>
      <c r="V420" s="35"/>
      <c r="W420" s="35"/>
      <c r="X420" s="35"/>
      <c r="Y420" s="35"/>
      <c r="Z420" s="35"/>
      <c r="AA420" s="35"/>
      <c r="AB420" s="35"/>
      <c r="AC420" s="35"/>
      <c r="AD420" s="35"/>
      <c r="AE420" s="35"/>
      <c r="AT420" s="18" t="s">
        <v>142</v>
      </c>
      <c r="AU420" s="18" t="s">
        <v>82</v>
      </c>
    </row>
    <row r="421" spans="1:65" s="2" customFormat="1" ht="14.45" customHeight="1">
      <c r="A421" s="35"/>
      <c r="B421" s="36"/>
      <c r="C421" s="170" t="s">
        <v>516</v>
      </c>
      <c r="D421" s="170" t="s">
        <v>135</v>
      </c>
      <c r="E421" s="171" t="s">
        <v>517</v>
      </c>
      <c r="F421" s="172" t="s">
        <v>518</v>
      </c>
      <c r="G421" s="173" t="s">
        <v>138</v>
      </c>
      <c r="H421" s="174">
        <v>1</v>
      </c>
      <c r="I421" s="175"/>
      <c r="J421" s="176">
        <f>ROUND(I421*H421,2)</f>
        <v>0</v>
      </c>
      <c r="K421" s="172" t="s">
        <v>139</v>
      </c>
      <c r="L421" s="40"/>
      <c r="M421" s="177" t="s">
        <v>19</v>
      </c>
      <c r="N421" s="178" t="s">
        <v>43</v>
      </c>
      <c r="O421" s="65"/>
      <c r="P421" s="179">
        <f>O421*H421</f>
        <v>0</v>
      </c>
      <c r="Q421" s="179">
        <v>1.0005999999999999E-3</v>
      </c>
      <c r="R421" s="179">
        <f>Q421*H421</f>
        <v>1.0005999999999999E-3</v>
      </c>
      <c r="S421" s="179">
        <v>0</v>
      </c>
      <c r="T421" s="180">
        <f>S421*H421</f>
        <v>0</v>
      </c>
      <c r="U421" s="35"/>
      <c r="V421" s="35"/>
      <c r="W421" s="35"/>
      <c r="X421" s="35"/>
      <c r="Y421" s="35"/>
      <c r="Z421" s="35"/>
      <c r="AA421" s="35"/>
      <c r="AB421" s="35"/>
      <c r="AC421" s="35"/>
      <c r="AD421" s="35"/>
      <c r="AE421" s="35"/>
      <c r="AR421" s="181" t="s">
        <v>261</v>
      </c>
      <c r="AT421" s="181" t="s">
        <v>135</v>
      </c>
      <c r="AU421" s="181" t="s">
        <v>82</v>
      </c>
      <c r="AY421" s="18" t="s">
        <v>132</v>
      </c>
      <c r="BE421" s="182">
        <f>IF(N421="základní",J421,0)</f>
        <v>0</v>
      </c>
      <c r="BF421" s="182">
        <f>IF(N421="snížená",J421,0)</f>
        <v>0</v>
      </c>
      <c r="BG421" s="182">
        <f>IF(N421="zákl. přenesená",J421,0)</f>
        <v>0</v>
      </c>
      <c r="BH421" s="182">
        <f>IF(N421="sníž. přenesená",J421,0)</f>
        <v>0</v>
      </c>
      <c r="BI421" s="182">
        <f>IF(N421="nulová",J421,0)</f>
        <v>0</v>
      </c>
      <c r="BJ421" s="18" t="s">
        <v>80</v>
      </c>
      <c r="BK421" s="182">
        <f>ROUND(I421*H421,2)</f>
        <v>0</v>
      </c>
      <c r="BL421" s="18" t="s">
        <v>261</v>
      </c>
      <c r="BM421" s="181" t="s">
        <v>519</v>
      </c>
    </row>
    <row r="422" spans="1:65" s="2" customFormat="1" ht="19.5">
      <c r="A422" s="35"/>
      <c r="B422" s="36"/>
      <c r="C422" s="37"/>
      <c r="D422" s="183" t="s">
        <v>142</v>
      </c>
      <c r="E422" s="37"/>
      <c r="F422" s="184" t="s">
        <v>520</v>
      </c>
      <c r="G422" s="37"/>
      <c r="H422" s="37"/>
      <c r="I422" s="185"/>
      <c r="J422" s="37"/>
      <c r="K422" s="37"/>
      <c r="L422" s="40"/>
      <c r="M422" s="186"/>
      <c r="N422" s="187"/>
      <c r="O422" s="65"/>
      <c r="P422" s="65"/>
      <c r="Q422" s="65"/>
      <c r="R422" s="65"/>
      <c r="S422" s="65"/>
      <c r="T422" s="66"/>
      <c r="U422" s="35"/>
      <c r="V422" s="35"/>
      <c r="W422" s="35"/>
      <c r="X422" s="35"/>
      <c r="Y422" s="35"/>
      <c r="Z422" s="35"/>
      <c r="AA422" s="35"/>
      <c r="AB422" s="35"/>
      <c r="AC422" s="35"/>
      <c r="AD422" s="35"/>
      <c r="AE422" s="35"/>
      <c r="AT422" s="18" t="s">
        <v>142</v>
      </c>
      <c r="AU422" s="18" t="s">
        <v>82</v>
      </c>
    </row>
    <row r="423" spans="1:65" s="2" customFormat="1" ht="14.45" customHeight="1">
      <c r="A423" s="35"/>
      <c r="B423" s="36"/>
      <c r="C423" s="170" t="s">
        <v>521</v>
      </c>
      <c r="D423" s="170" t="s">
        <v>135</v>
      </c>
      <c r="E423" s="171" t="s">
        <v>522</v>
      </c>
      <c r="F423" s="172" t="s">
        <v>523</v>
      </c>
      <c r="G423" s="173" t="s">
        <v>190</v>
      </c>
      <c r="H423" s="174">
        <v>1</v>
      </c>
      <c r="I423" s="175"/>
      <c r="J423" s="176">
        <f>ROUND(I423*H423,2)</f>
        <v>0</v>
      </c>
      <c r="K423" s="172" t="s">
        <v>139</v>
      </c>
      <c r="L423" s="40"/>
      <c r="M423" s="177" t="s">
        <v>19</v>
      </c>
      <c r="N423" s="178" t="s">
        <v>43</v>
      </c>
      <c r="O423" s="65"/>
      <c r="P423" s="179">
        <f>O423*H423</f>
        <v>0</v>
      </c>
      <c r="Q423" s="179">
        <v>4.1189999999999998E-4</v>
      </c>
      <c r="R423" s="179">
        <f>Q423*H423</f>
        <v>4.1189999999999998E-4</v>
      </c>
      <c r="S423" s="179">
        <v>0</v>
      </c>
      <c r="T423" s="180">
        <f>S423*H423</f>
        <v>0</v>
      </c>
      <c r="U423" s="35"/>
      <c r="V423" s="35"/>
      <c r="W423" s="35"/>
      <c r="X423" s="35"/>
      <c r="Y423" s="35"/>
      <c r="Z423" s="35"/>
      <c r="AA423" s="35"/>
      <c r="AB423" s="35"/>
      <c r="AC423" s="35"/>
      <c r="AD423" s="35"/>
      <c r="AE423" s="35"/>
      <c r="AR423" s="181" t="s">
        <v>261</v>
      </c>
      <c r="AT423" s="181" t="s">
        <v>135</v>
      </c>
      <c r="AU423" s="181" t="s">
        <v>82</v>
      </c>
      <c r="AY423" s="18" t="s">
        <v>132</v>
      </c>
      <c r="BE423" s="182">
        <f>IF(N423="základní",J423,0)</f>
        <v>0</v>
      </c>
      <c r="BF423" s="182">
        <f>IF(N423="snížená",J423,0)</f>
        <v>0</v>
      </c>
      <c r="BG423" s="182">
        <f>IF(N423="zákl. přenesená",J423,0)</f>
        <v>0</v>
      </c>
      <c r="BH423" s="182">
        <f>IF(N423="sníž. přenesená",J423,0)</f>
        <v>0</v>
      </c>
      <c r="BI423" s="182">
        <f>IF(N423="nulová",J423,0)</f>
        <v>0</v>
      </c>
      <c r="BJ423" s="18" t="s">
        <v>80</v>
      </c>
      <c r="BK423" s="182">
        <f>ROUND(I423*H423,2)</f>
        <v>0</v>
      </c>
      <c r="BL423" s="18" t="s">
        <v>261</v>
      </c>
      <c r="BM423" s="181" t="s">
        <v>524</v>
      </c>
    </row>
    <row r="424" spans="1:65" s="2" customFormat="1" ht="11.25">
      <c r="A424" s="35"/>
      <c r="B424" s="36"/>
      <c r="C424" s="37"/>
      <c r="D424" s="183" t="s">
        <v>142</v>
      </c>
      <c r="E424" s="37"/>
      <c r="F424" s="184" t="s">
        <v>525</v>
      </c>
      <c r="G424" s="37"/>
      <c r="H424" s="37"/>
      <c r="I424" s="185"/>
      <c r="J424" s="37"/>
      <c r="K424" s="37"/>
      <c r="L424" s="40"/>
      <c r="M424" s="186"/>
      <c r="N424" s="187"/>
      <c r="O424" s="65"/>
      <c r="P424" s="65"/>
      <c r="Q424" s="65"/>
      <c r="R424" s="65"/>
      <c r="S424" s="65"/>
      <c r="T424" s="66"/>
      <c r="U424" s="35"/>
      <c r="V424" s="35"/>
      <c r="W424" s="35"/>
      <c r="X424" s="35"/>
      <c r="Y424" s="35"/>
      <c r="Z424" s="35"/>
      <c r="AA424" s="35"/>
      <c r="AB424" s="35"/>
      <c r="AC424" s="35"/>
      <c r="AD424" s="35"/>
      <c r="AE424" s="35"/>
      <c r="AT424" s="18" t="s">
        <v>142</v>
      </c>
      <c r="AU424" s="18" t="s">
        <v>82</v>
      </c>
    </row>
    <row r="425" spans="1:65" s="2" customFormat="1" ht="58.5">
      <c r="A425" s="35"/>
      <c r="B425" s="36"/>
      <c r="C425" s="37"/>
      <c r="D425" s="183" t="s">
        <v>159</v>
      </c>
      <c r="E425" s="37"/>
      <c r="F425" s="220" t="s">
        <v>526</v>
      </c>
      <c r="G425" s="37"/>
      <c r="H425" s="37"/>
      <c r="I425" s="185"/>
      <c r="J425" s="37"/>
      <c r="K425" s="37"/>
      <c r="L425" s="40"/>
      <c r="M425" s="186"/>
      <c r="N425" s="187"/>
      <c r="O425" s="65"/>
      <c r="P425" s="65"/>
      <c r="Q425" s="65"/>
      <c r="R425" s="65"/>
      <c r="S425" s="65"/>
      <c r="T425" s="66"/>
      <c r="U425" s="35"/>
      <c r="V425" s="35"/>
      <c r="W425" s="35"/>
      <c r="X425" s="35"/>
      <c r="Y425" s="35"/>
      <c r="Z425" s="35"/>
      <c r="AA425" s="35"/>
      <c r="AB425" s="35"/>
      <c r="AC425" s="35"/>
      <c r="AD425" s="35"/>
      <c r="AE425" s="35"/>
      <c r="AT425" s="18" t="s">
        <v>159</v>
      </c>
      <c r="AU425" s="18" t="s">
        <v>82</v>
      </c>
    </row>
    <row r="426" spans="1:65" s="2" customFormat="1" ht="14.45" customHeight="1">
      <c r="A426" s="35"/>
      <c r="B426" s="36"/>
      <c r="C426" s="170" t="s">
        <v>527</v>
      </c>
      <c r="D426" s="170" t="s">
        <v>135</v>
      </c>
      <c r="E426" s="171" t="s">
        <v>528</v>
      </c>
      <c r="F426" s="172" t="s">
        <v>529</v>
      </c>
      <c r="G426" s="173" t="s">
        <v>190</v>
      </c>
      <c r="H426" s="174">
        <v>3</v>
      </c>
      <c r="I426" s="175"/>
      <c r="J426" s="176">
        <f>ROUND(I426*H426,2)</f>
        <v>0</v>
      </c>
      <c r="K426" s="172" t="s">
        <v>139</v>
      </c>
      <c r="L426" s="40"/>
      <c r="M426" s="177" t="s">
        <v>19</v>
      </c>
      <c r="N426" s="178" t="s">
        <v>43</v>
      </c>
      <c r="O426" s="65"/>
      <c r="P426" s="179">
        <f>O426*H426</f>
        <v>0</v>
      </c>
      <c r="Q426" s="179">
        <v>4.7649999999999998E-4</v>
      </c>
      <c r="R426" s="179">
        <f>Q426*H426</f>
        <v>1.4295E-3</v>
      </c>
      <c r="S426" s="179">
        <v>0</v>
      </c>
      <c r="T426" s="180">
        <f>S426*H426</f>
        <v>0</v>
      </c>
      <c r="U426" s="35"/>
      <c r="V426" s="35"/>
      <c r="W426" s="35"/>
      <c r="X426" s="35"/>
      <c r="Y426" s="35"/>
      <c r="Z426" s="35"/>
      <c r="AA426" s="35"/>
      <c r="AB426" s="35"/>
      <c r="AC426" s="35"/>
      <c r="AD426" s="35"/>
      <c r="AE426" s="35"/>
      <c r="AR426" s="181" t="s">
        <v>261</v>
      </c>
      <c r="AT426" s="181" t="s">
        <v>135</v>
      </c>
      <c r="AU426" s="181" t="s">
        <v>82</v>
      </c>
      <c r="AY426" s="18" t="s">
        <v>132</v>
      </c>
      <c r="BE426" s="182">
        <f>IF(N426="základní",J426,0)</f>
        <v>0</v>
      </c>
      <c r="BF426" s="182">
        <f>IF(N426="snížená",J426,0)</f>
        <v>0</v>
      </c>
      <c r="BG426" s="182">
        <f>IF(N426="zákl. přenesená",J426,0)</f>
        <v>0</v>
      </c>
      <c r="BH426" s="182">
        <f>IF(N426="sníž. přenesená",J426,0)</f>
        <v>0</v>
      </c>
      <c r="BI426" s="182">
        <f>IF(N426="nulová",J426,0)</f>
        <v>0</v>
      </c>
      <c r="BJ426" s="18" t="s">
        <v>80</v>
      </c>
      <c r="BK426" s="182">
        <f>ROUND(I426*H426,2)</f>
        <v>0</v>
      </c>
      <c r="BL426" s="18" t="s">
        <v>261</v>
      </c>
      <c r="BM426" s="181" t="s">
        <v>530</v>
      </c>
    </row>
    <row r="427" spans="1:65" s="2" customFormat="1" ht="11.25">
      <c r="A427" s="35"/>
      <c r="B427" s="36"/>
      <c r="C427" s="37"/>
      <c r="D427" s="183" t="s">
        <v>142</v>
      </c>
      <c r="E427" s="37"/>
      <c r="F427" s="184" t="s">
        <v>531</v>
      </c>
      <c r="G427" s="37"/>
      <c r="H427" s="37"/>
      <c r="I427" s="185"/>
      <c r="J427" s="37"/>
      <c r="K427" s="37"/>
      <c r="L427" s="40"/>
      <c r="M427" s="186"/>
      <c r="N427" s="187"/>
      <c r="O427" s="65"/>
      <c r="P427" s="65"/>
      <c r="Q427" s="65"/>
      <c r="R427" s="65"/>
      <c r="S427" s="65"/>
      <c r="T427" s="66"/>
      <c r="U427" s="35"/>
      <c r="V427" s="35"/>
      <c r="W427" s="35"/>
      <c r="X427" s="35"/>
      <c r="Y427" s="35"/>
      <c r="Z427" s="35"/>
      <c r="AA427" s="35"/>
      <c r="AB427" s="35"/>
      <c r="AC427" s="35"/>
      <c r="AD427" s="35"/>
      <c r="AE427" s="35"/>
      <c r="AT427" s="18" t="s">
        <v>142</v>
      </c>
      <c r="AU427" s="18" t="s">
        <v>82</v>
      </c>
    </row>
    <row r="428" spans="1:65" s="2" customFormat="1" ht="58.5">
      <c r="A428" s="35"/>
      <c r="B428" s="36"/>
      <c r="C428" s="37"/>
      <c r="D428" s="183" t="s">
        <v>159</v>
      </c>
      <c r="E428" s="37"/>
      <c r="F428" s="220" t="s">
        <v>526</v>
      </c>
      <c r="G428" s="37"/>
      <c r="H428" s="37"/>
      <c r="I428" s="185"/>
      <c r="J428" s="37"/>
      <c r="K428" s="37"/>
      <c r="L428" s="40"/>
      <c r="M428" s="186"/>
      <c r="N428" s="187"/>
      <c r="O428" s="65"/>
      <c r="P428" s="65"/>
      <c r="Q428" s="65"/>
      <c r="R428" s="65"/>
      <c r="S428" s="65"/>
      <c r="T428" s="66"/>
      <c r="U428" s="35"/>
      <c r="V428" s="35"/>
      <c r="W428" s="35"/>
      <c r="X428" s="35"/>
      <c r="Y428" s="35"/>
      <c r="Z428" s="35"/>
      <c r="AA428" s="35"/>
      <c r="AB428" s="35"/>
      <c r="AC428" s="35"/>
      <c r="AD428" s="35"/>
      <c r="AE428" s="35"/>
      <c r="AT428" s="18" t="s">
        <v>159</v>
      </c>
      <c r="AU428" s="18" t="s">
        <v>82</v>
      </c>
    </row>
    <row r="429" spans="1:65" s="2" customFormat="1" ht="14.45" customHeight="1">
      <c r="A429" s="35"/>
      <c r="B429" s="36"/>
      <c r="C429" s="170" t="s">
        <v>532</v>
      </c>
      <c r="D429" s="170" t="s">
        <v>135</v>
      </c>
      <c r="E429" s="171" t="s">
        <v>533</v>
      </c>
      <c r="F429" s="172" t="s">
        <v>534</v>
      </c>
      <c r="G429" s="173" t="s">
        <v>190</v>
      </c>
      <c r="H429" s="174">
        <v>1</v>
      </c>
      <c r="I429" s="175"/>
      <c r="J429" s="176">
        <f>ROUND(I429*H429,2)</f>
        <v>0</v>
      </c>
      <c r="K429" s="172" t="s">
        <v>139</v>
      </c>
      <c r="L429" s="40"/>
      <c r="M429" s="177" t="s">
        <v>19</v>
      </c>
      <c r="N429" s="178" t="s">
        <v>43</v>
      </c>
      <c r="O429" s="65"/>
      <c r="P429" s="179">
        <f>O429*H429</f>
        <v>0</v>
      </c>
      <c r="Q429" s="179">
        <v>2.2361999999999998E-3</v>
      </c>
      <c r="R429" s="179">
        <f>Q429*H429</f>
        <v>2.2361999999999998E-3</v>
      </c>
      <c r="S429" s="179">
        <v>0</v>
      </c>
      <c r="T429" s="180">
        <f>S429*H429</f>
        <v>0</v>
      </c>
      <c r="U429" s="35"/>
      <c r="V429" s="35"/>
      <c r="W429" s="35"/>
      <c r="X429" s="35"/>
      <c r="Y429" s="35"/>
      <c r="Z429" s="35"/>
      <c r="AA429" s="35"/>
      <c r="AB429" s="35"/>
      <c r="AC429" s="35"/>
      <c r="AD429" s="35"/>
      <c r="AE429" s="35"/>
      <c r="AR429" s="181" t="s">
        <v>261</v>
      </c>
      <c r="AT429" s="181" t="s">
        <v>135</v>
      </c>
      <c r="AU429" s="181" t="s">
        <v>82</v>
      </c>
      <c r="AY429" s="18" t="s">
        <v>132</v>
      </c>
      <c r="BE429" s="182">
        <f>IF(N429="základní",J429,0)</f>
        <v>0</v>
      </c>
      <c r="BF429" s="182">
        <f>IF(N429="snížená",J429,0)</f>
        <v>0</v>
      </c>
      <c r="BG429" s="182">
        <f>IF(N429="zákl. přenesená",J429,0)</f>
        <v>0</v>
      </c>
      <c r="BH429" s="182">
        <f>IF(N429="sníž. přenesená",J429,0)</f>
        <v>0</v>
      </c>
      <c r="BI429" s="182">
        <f>IF(N429="nulová",J429,0)</f>
        <v>0</v>
      </c>
      <c r="BJ429" s="18" t="s">
        <v>80</v>
      </c>
      <c r="BK429" s="182">
        <f>ROUND(I429*H429,2)</f>
        <v>0</v>
      </c>
      <c r="BL429" s="18" t="s">
        <v>261</v>
      </c>
      <c r="BM429" s="181" t="s">
        <v>535</v>
      </c>
    </row>
    <row r="430" spans="1:65" s="2" customFormat="1" ht="11.25">
      <c r="A430" s="35"/>
      <c r="B430" s="36"/>
      <c r="C430" s="37"/>
      <c r="D430" s="183" t="s">
        <v>142</v>
      </c>
      <c r="E430" s="37"/>
      <c r="F430" s="184" t="s">
        <v>536</v>
      </c>
      <c r="G430" s="37"/>
      <c r="H430" s="37"/>
      <c r="I430" s="185"/>
      <c r="J430" s="37"/>
      <c r="K430" s="37"/>
      <c r="L430" s="40"/>
      <c r="M430" s="186"/>
      <c r="N430" s="187"/>
      <c r="O430" s="65"/>
      <c r="P430" s="65"/>
      <c r="Q430" s="65"/>
      <c r="R430" s="65"/>
      <c r="S430" s="65"/>
      <c r="T430" s="66"/>
      <c r="U430" s="35"/>
      <c r="V430" s="35"/>
      <c r="W430" s="35"/>
      <c r="X430" s="35"/>
      <c r="Y430" s="35"/>
      <c r="Z430" s="35"/>
      <c r="AA430" s="35"/>
      <c r="AB430" s="35"/>
      <c r="AC430" s="35"/>
      <c r="AD430" s="35"/>
      <c r="AE430" s="35"/>
      <c r="AT430" s="18" t="s">
        <v>142</v>
      </c>
      <c r="AU430" s="18" t="s">
        <v>82</v>
      </c>
    </row>
    <row r="431" spans="1:65" s="2" customFormat="1" ht="58.5">
      <c r="A431" s="35"/>
      <c r="B431" s="36"/>
      <c r="C431" s="37"/>
      <c r="D431" s="183" t="s">
        <v>159</v>
      </c>
      <c r="E431" s="37"/>
      <c r="F431" s="220" t="s">
        <v>526</v>
      </c>
      <c r="G431" s="37"/>
      <c r="H431" s="37"/>
      <c r="I431" s="185"/>
      <c r="J431" s="37"/>
      <c r="K431" s="37"/>
      <c r="L431" s="40"/>
      <c r="M431" s="186"/>
      <c r="N431" s="187"/>
      <c r="O431" s="65"/>
      <c r="P431" s="65"/>
      <c r="Q431" s="65"/>
      <c r="R431" s="65"/>
      <c r="S431" s="65"/>
      <c r="T431" s="66"/>
      <c r="U431" s="35"/>
      <c r="V431" s="35"/>
      <c r="W431" s="35"/>
      <c r="X431" s="35"/>
      <c r="Y431" s="35"/>
      <c r="Z431" s="35"/>
      <c r="AA431" s="35"/>
      <c r="AB431" s="35"/>
      <c r="AC431" s="35"/>
      <c r="AD431" s="35"/>
      <c r="AE431" s="35"/>
      <c r="AT431" s="18" t="s">
        <v>159</v>
      </c>
      <c r="AU431" s="18" t="s">
        <v>82</v>
      </c>
    </row>
    <row r="432" spans="1:65" s="2" customFormat="1" ht="14.45" customHeight="1">
      <c r="A432" s="35"/>
      <c r="B432" s="36"/>
      <c r="C432" s="170" t="s">
        <v>537</v>
      </c>
      <c r="D432" s="170" t="s">
        <v>135</v>
      </c>
      <c r="E432" s="171" t="s">
        <v>538</v>
      </c>
      <c r="F432" s="172" t="s">
        <v>539</v>
      </c>
      <c r="G432" s="173" t="s">
        <v>138</v>
      </c>
      <c r="H432" s="174">
        <v>2</v>
      </c>
      <c r="I432" s="175"/>
      <c r="J432" s="176">
        <f>ROUND(I432*H432,2)</f>
        <v>0</v>
      </c>
      <c r="K432" s="172" t="s">
        <v>139</v>
      </c>
      <c r="L432" s="40"/>
      <c r="M432" s="177" t="s">
        <v>19</v>
      </c>
      <c r="N432" s="178" t="s">
        <v>43</v>
      </c>
      <c r="O432" s="65"/>
      <c r="P432" s="179">
        <f>O432*H432</f>
        <v>0</v>
      </c>
      <c r="Q432" s="179">
        <v>0</v>
      </c>
      <c r="R432" s="179">
        <f>Q432*H432</f>
        <v>0</v>
      </c>
      <c r="S432" s="179">
        <v>0</v>
      </c>
      <c r="T432" s="180">
        <f>S432*H432</f>
        <v>0</v>
      </c>
      <c r="U432" s="35"/>
      <c r="V432" s="35"/>
      <c r="W432" s="35"/>
      <c r="X432" s="35"/>
      <c r="Y432" s="35"/>
      <c r="Z432" s="35"/>
      <c r="AA432" s="35"/>
      <c r="AB432" s="35"/>
      <c r="AC432" s="35"/>
      <c r="AD432" s="35"/>
      <c r="AE432" s="35"/>
      <c r="AR432" s="181" t="s">
        <v>261</v>
      </c>
      <c r="AT432" s="181" t="s">
        <v>135</v>
      </c>
      <c r="AU432" s="181" t="s">
        <v>82</v>
      </c>
      <c r="AY432" s="18" t="s">
        <v>132</v>
      </c>
      <c r="BE432" s="182">
        <f>IF(N432="základní",J432,0)</f>
        <v>0</v>
      </c>
      <c r="BF432" s="182">
        <f>IF(N432="snížená",J432,0)</f>
        <v>0</v>
      </c>
      <c r="BG432" s="182">
        <f>IF(N432="zákl. přenesená",J432,0)</f>
        <v>0</v>
      </c>
      <c r="BH432" s="182">
        <f>IF(N432="sníž. přenesená",J432,0)</f>
        <v>0</v>
      </c>
      <c r="BI432" s="182">
        <f>IF(N432="nulová",J432,0)</f>
        <v>0</v>
      </c>
      <c r="BJ432" s="18" t="s">
        <v>80</v>
      </c>
      <c r="BK432" s="182">
        <f>ROUND(I432*H432,2)</f>
        <v>0</v>
      </c>
      <c r="BL432" s="18" t="s">
        <v>261</v>
      </c>
      <c r="BM432" s="181" t="s">
        <v>540</v>
      </c>
    </row>
    <row r="433" spans="1:65" s="2" customFormat="1" ht="19.5">
      <c r="A433" s="35"/>
      <c r="B433" s="36"/>
      <c r="C433" s="37"/>
      <c r="D433" s="183" t="s">
        <v>142</v>
      </c>
      <c r="E433" s="37"/>
      <c r="F433" s="184" t="s">
        <v>541</v>
      </c>
      <c r="G433" s="37"/>
      <c r="H433" s="37"/>
      <c r="I433" s="185"/>
      <c r="J433" s="37"/>
      <c r="K433" s="37"/>
      <c r="L433" s="40"/>
      <c r="M433" s="186"/>
      <c r="N433" s="187"/>
      <c r="O433" s="65"/>
      <c r="P433" s="65"/>
      <c r="Q433" s="65"/>
      <c r="R433" s="65"/>
      <c r="S433" s="65"/>
      <c r="T433" s="66"/>
      <c r="U433" s="35"/>
      <c r="V433" s="35"/>
      <c r="W433" s="35"/>
      <c r="X433" s="35"/>
      <c r="Y433" s="35"/>
      <c r="Z433" s="35"/>
      <c r="AA433" s="35"/>
      <c r="AB433" s="35"/>
      <c r="AC433" s="35"/>
      <c r="AD433" s="35"/>
      <c r="AE433" s="35"/>
      <c r="AT433" s="18" t="s">
        <v>142</v>
      </c>
      <c r="AU433" s="18" t="s">
        <v>82</v>
      </c>
    </row>
    <row r="434" spans="1:65" s="2" customFormat="1" ht="58.5">
      <c r="A434" s="35"/>
      <c r="B434" s="36"/>
      <c r="C434" s="37"/>
      <c r="D434" s="183" t="s">
        <v>159</v>
      </c>
      <c r="E434" s="37"/>
      <c r="F434" s="220" t="s">
        <v>542</v>
      </c>
      <c r="G434" s="37"/>
      <c r="H434" s="37"/>
      <c r="I434" s="185"/>
      <c r="J434" s="37"/>
      <c r="K434" s="37"/>
      <c r="L434" s="40"/>
      <c r="M434" s="186"/>
      <c r="N434" s="187"/>
      <c r="O434" s="65"/>
      <c r="P434" s="65"/>
      <c r="Q434" s="65"/>
      <c r="R434" s="65"/>
      <c r="S434" s="65"/>
      <c r="T434" s="66"/>
      <c r="U434" s="35"/>
      <c r="V434" s="35"/>
      <c r="W434" s="35"/>
      <c r="X434" s="35"/>
      <c r="Y434" s="35"/>
      <c r="Z434" s="35"/>
      <c r="AA434" s="35"/>
      <c r="AB434" s="35"/>
      <c r="AC434" s="35"/>
      <c r="AD434" s="35"/>
      <c r="AE434" s="35"/>
      <c r="AT434" s="18" t="s">
        <v>159</v>
      </c>
      <c r="AU434" s="18" t="s">
        <v>82</v>
      </c>
    </row>
    <row r="435" spans="1:65" s="2" customFormat="1" ht="14.45" customHeight="1">
      <c r="A435" s="35"/>
      <c r="B435" s="36"/>
      <c r="C435" s="170" t="s">
        <v>543</v>
      </c>
      <c r="D435" s="170" t="s">
        <v>135</v>
      </c>
      <c r="E435" s="171" t="s">
        <v>544</v>
      </c>
      <c r="F435" s="172" t="s">
        <v>545</v>
      </c>
      <c r="G435" s="173" t="s">
        <v>138</v>
      </c>
      <c r="H435" s="174">
        <v>1</v>
      </c>
      <c r="I435" s="175"/>
      <c r="J435" s="176">
        <f>ROUND(I435*H435,2)</f>
        <v>0</v>
      </c>
      <c r="K435" s="172" t="s">
        <v>139</v>
      </c>
      <c r="L435" s="40"/>
      <c r="M435" s="177" t="s">
        <v>19</v>
      </c>
      <c r="N435" s="178" t="s">
        <v>43</v>
      </c>
      <c r="O435" s="65"/>
      <c r="P435" s="179">
        <f>O435*H435</f>
        <v>0</v>
      </c>
      <c r="Q435" s="179">
        <v>0</v>
      </c>
      <c r="R435" s="179">
        <f>Q435*H435</f>
        <v>0</v>
      </c>
      <c r="S435" s="179">
        <v>0</v>
      </c>
      <c r="T435" s="180">
        <f>S435*H435</f>
        <v>0</v>
      </c>
      <c r="U435" s="35"/>
      <c r="V435" s="35"/>
      <c r="W435" s="35"/>
      <c r="X435" s="35"/>
      <c r="Y435" s="35"/>
      <c r="Z435" s="35"/>
      <c r="AA435" s="35"/>
      <c r="AB435" s="35"/>
      <c r="AC435" s="35"/>
      <c r="AD435" s="35"/>
      <c r="AE435" s="35"/>
      <c r="AR435" s="181" t="s">
        <v>261</v>
      </c>
      <c r="AT435" s="181" t="s">
        <v>135</v>
      </c>
      <c r="AU435" s="181" t="s">
        <v>82</v>
      </c>
      <c r="AY435" s="18" t="s">
        <v>132</v>
      </c>
      <c r="BE435" s="182">
        <f>IF(N435="základní",J435,0)</f>
        <v>0</v>
      </c>
      <c r="BF435" s="182">
        <f>IF(N435="snížená",J435,0)</f>
        <v>0</v>
      </c>
      <c r="BG435" s="182">
        <f>IF(N435="zákl. přenesená",J435,0)</f>
        <v>0</v>
      </c>
      <c r="BH435" s="182">
        <f>IF(N435="sníž. přenesená",J435,0)</f>
        <v>0</v>
      </c>
      <c r="BI435" s="182">
        <f>IF(N435="nulová",J435,0)</f>
        <v>0</v>
      </c>
      <c r="BJ435" s="18" t="s">
        <v>80</v>
      </c>
      <c r="BK435" s="182">
        <f>ROUND(I435*H435,2)</f>
        <v>0</v>
      </c>
      <c r="BL435" s="18" t="s">
        <v>261</v>
      </c>
      <c r="BM435" s="181" t="s">
        <v>546</v>
      </c>
    </row>
    <row r="436" spans="1:65" s="2" customFormat="1" ht="19.5">
      <c r="A436" s="35"/>
      <c r="B436" s="36"/>
      <c r="C436" s="37"/>
      <c r="D436" s="183" t="s">
        <v>142</v>
      </c>
      <c r="E436" s="37"/>
      <c r="F436" s="184" t="s">
        <v>547</v>
      </c>
      <c r="G436" s="37"/>
      <c r="H436" s="37"/>
      <c r="I436" s="185"/>
      <c r="J436" s="37"/>
      <c r="K436" s="37"/>
      <c r="L436" s="40"/>
      <c r="M436" s="186"/>
      <c r="N436" s="187"/>
      <c r="O436" s="65"/>
      <c r="P436" s="65"/>
      <c r="Q436" s="65"/>
      <c r="R436" s="65"/>
      <c r="S436" s="65"/>
      <c r="T436" s="66"/>
      <c r="U436" s="35"/>
      <c r="V436" s="35"/>
      <c r="W436" s="35"/>
      <c r="X436" s="35"/>
      <c r="Y436" s="35"/>
      <c r="Z436" s="35"/>
      <c r="AA436" s="35"/>
      <c r="AB436" s="35"/>
      <c r="AC436" s="35"/>
      <c r="AD436" s="35"/>
      <c r="AE436" s="35"/>
      <c r="AT436" s="18" t="s">
        <v>142</v>
      </c>
      <c r="AU436" s="18" t="s">
        <v>82</v>
      </c>
    </row>
    <row r="437" spans="1:65" s="2" customFormat="1" ht="58.5">
      <c r="A437" s="35"/>
      <c r="B437" s="36"/>
      <c r="C437" s="37"/>
      <c r="D437" s="183" t="s">
        <v>159</v>
      </c>
      <c r="E437" s="37"/>
      <c r="F437" s="220" t="s">
        <v>542</v>
      </c>
      <c r="G437" s="37"/>
      <c r="H437" s="37"/>
      <c r="I437" s="185"/>
      <c r="J437" s="37"/>
      <c r="K437" s="37"/>
      <c r="L437" s="40"/>
      <c r="M437" s="186"/>
      <c r="N437" s="187"/>
      <c r="O437" s="65"/>
      <c r="P437" s="65"/>
      <c r="Q437" s="65"/>
      <c r="R437" s="65"/>
      <c r="S437" s="65"/>
      <c r="T437" s="66"/>
      <c r="U437" s="35"/>
      <c r="V437" s="35"/>
      <c r="W437" s="35"/>
      <c r="X437" s="35"/>
      <c r="Y437" s="35"/>
      <c r="Z437" s="35"/>
      <c r="AA437" s="35"/>
      <c r="AB437" s="35"/>
      <c r="AC437" s="35"/>
      <c r="AD437" s="35"/>
      <c r="AE437" s="35"/>
      <c r="AT437" s="18" t="s">
        <v>159</v>
      </c>
      <c r="AU437" s="18" t="s">
        <v>82</v>
      </c>
    </row>
    <row r="438" spans="1:65" s="2" customFormat="1" ht="24.2" customHeight="1">
      <c r="A438" s="35"/>
      <c r="B438" s="36"/>
      <c r="C438" s="170" t="s">
        <v>548</v>
      </c>
      <c r="D438" s="170" t="s">
        <v>135</v>
      </c>
      <c r="E438" s="171" t="s">
        <v>549</v>
      </c>
      <c r="F438" s="172" t="s">
        <v>550</v>
      </c>
      <c r="G438" s="173" t="s">
        <v>190</v>
      </c>
      <c r="H438" s="174">
        <v>6</v>
      </c>
      <c r="I438" s="175"/>
      <c r="J438" s="176">
        <f>ROUND(I438*H438,2)</f>
        <v>0</v>
      </c>
      <c r="K438" s="172" t="s">
        <v>147</v>
      </c>
      <c r="L438" s="40"/>
      <c r="M438" s="177" t="s">
        <v>19</v>
      </c>
      <c r="N438" s="178" t="s">
        <v>43</v>
      </c>
      <c r="O438" s="65"/>
      <c r="P438" s="179">
        <f>O438*H438</f>
        <v>0</v>
      </c>
      <c r="Q438" s="179">
        <v>0</v>
      </c>
      <c r="R438" s="179">
        <f>Q438*H438</f>
        <v>0</v>
      </c>
      <c r="S438" s="179">
        <v>0</v>
      </c>
      <c r="T438" s="180">
        <f>S438*H438</f>
        <v>0</v>
      </c>
      <c r="U438" s="35"/>
      <c r="V438" s="35"/>
      <c r="W438" s="35"/>
      <c r="X438" s="35"/>
      <c r="Y438" s="35"/>
      <c r="Z438" s="35"/>
      <c r="AA438" s="35"/>
      <c r="AB438" s="35"/>
      <c r="AC438" s="35"/>
      <c r="AD438" s="35"/>
      <c r="AE438" s="35"/>
      <c r="AR438" s="181" t="s">
        <v>261</v>
      </c>
      <c r="AT438" s="181" t="s">
        <v>135</v>
      </c>
      <c r="AU438" s="181" t="s">
        <v>82</v>
      </c>
      <c r="AY438" s="18" t="s">
        <v>132</v>
      </c>
      <c r="BE438" s="182">
        <f>IF(N438="základní",J438,0)</f>
        <v>0</v>
      </c>
      <c r="BF438" s="182">
        <f>IF(N438="snížená",J438,0)</f>
        <v>0</v>
      </c>
      <c r="BG438" s="182">
        <f>IF(N438="zákl. přenesená",J438,0)</f>
        <v>0</v>
      </c>
      <c r="BH438" s="182">
        <f>IF(N438="sníž. přenesená",J438,0)</f>
        <v>0</v>
      </c>
      <c r="BI438" s="182">
        <f>IF(N438="nulová",J438,0)</f>
        <v>0</v>
      </c>
      <c r="BJ438" s="18" t="s">
        <v>80</v>
      </c>
      <c r="BK438" s="182">
        <f>ROUND(I438*H438,2)</f>
        <v>0</v>
      </c>
      <c r="BL438" s="18" t="s">
        <v>261</v>
      </c>
      <c r="BM438" s="181" t="s">
        <v>551</v>
      </c>
    </row>
    <row r="439" spans="1:65" s="2" customFormat="1" ht="11.25">
      <c r="A439" s="35"/>
      <c r="B439" s="36"/>
      <c r="C439" s="37"/>
      <c r="D439" s="183" t="s">
        <v>142</v>
      </c>
      <c r="E439" s="37"/>
      <c r="F439" s="184" t="s">
        <v>550</v>
      </c>
      <c r="G439" s="37"/>
      <c r="H439" s="37"/>
      <c r="I439" s="185"/>
      <c r="J439" s="37"/>
      <c r="K439" s="37"/>
      <c r="L439" s="40"/>
      <c r="M439" s="186"/>
      <c r="N439" s="187"/>
      <c r="O439" s="65"/>
      <c r="P439" s="65"/>
      <c r="Q439" s="65"/>
      <c r="R439" s="65"/>
      <c r="S439" s="65"/>
      <c r="T439" s="66"/>
      <c r="U439" s="35"/>
      <c r="V439" s="35"/>
      <c r="W439" s="35"/>
      <c r="X439" s="35"/>
      <c r="Y439" s="35"/>
      <c r="Z439" s="35"/>
      <c r="AA439" s="35"/>
      <c r="AB439" s="35"/>
      <c r="AC439" s="35"/>
      <c r="AD439" s="35"/>
      <c r="AE439" s="35"/>
      <c r="AT439" s="18" t="s">
        <v>142</v>
      </c>
      <c r="AU439" s="18" t="s">
        <v>82</v>
      </c>
    </row>
    <row r="440" spans="1:65" s="2" customFormat="1" ht="24.2" customHeight="1">
      <c r="A440" s="35"/>
      <c r="B440" s="36"/>
      <c r="C440" s="170" t="s">
        <v>552</v>
      </c>
      <c r="D440" s="170" t="s">
        <v>135</v>
      </c>
      <c r="E440" s="171" t="s">
        <v>553</v>
      </c>
      <c r="F440" s="172" t="s">
        <v>554</v>
      </c>
      <c r="G440" s="173" t="s">
        <v>450</v>
      </c>
      <c r="H440" s="174">
        <v>0.11</v>
      </c>
      <c r="I440" s="175"/>
      <c r="J440" s="176">
        <f>ROUND(I440*H440,2)</f>
        <v>0</v>
      </c>
      <c r="K440" s="172" t="s">
        <v>139</v>
      </c>
      <c r="L440" s="40"/>
      <c r="M440" s="177" t="s">
        <v>19</v>
      </c>
      <c r="N440" s="178" t="s">
        <v>43</v>
      </c>
      <c r="O440" s="65"/>
      <c r="P440" s="179">
        <f>O440*H440</f>
        <v>0</v>
      </c>
      <c r="Q440" s="179">
        <v>0</v>
      </c>
      <c r="R440" s="179">
        <f>Q440*H440</f>
        <v>0</v>
      </c>
      <c r="S440" s="179">
        <v>0</v>
      </c>
      <c r="T440" s="180">
        <f>S440*H440</f>
        <v>0</v>
      </c>
      <c r="U440" s="35"/>
      <c r="V440" s="35"/>
      <c r="W440" s="35"/>
      <c r="X440" s="35"/>
      <c r="Y440" s="35"/>
      <c r="Z440" s="35"/>
      <c r="AA440" s="35"/>
      <c r="AB440" s="35"/>
      <c r="AC440" s="35"/>
      <c r="AD440" s="35"/>
      <c r="AE440" s="35"/>
      <c r="AR440" s="181" t="s">
        <v>261</v>
      </c>
      <c r="AT440" s="181" t="s">
        <v>135</v>
      </c>
      <c r="AU440" s="181" t="s">
        <v>82</v>
      </c>
      <c r="AY440" s="18" t="s">
        <v>132</v>
      </c>
      <c r="BE440" s="182">
        <f>IF(N440="základní",J440,0)</f>
        <v>0</v>
      </c>
      <c r="BF440" s="182">
        <f>IF(N440="snížená",J440,0)</f>
        <v>0</v>
      </c>
      <c r="BG440" s="182">
        <f>IF(N440="zákl. přenesená",J440,0)</f>
        <v>0</v>
      </c>
      <c r="BH440" s="182">
        <f>IF(N440="sníž. přenesená",J440,0)</f>
        <v>0</v>
      </c>
      <c r="BI440" s="182">
        <f>IF(N440="nulová",J440,0)</f>
        <v>0</v>
      </c>
      <c r="BJ440" s="18" t="s">
        <v>80</v>
      </c>
      <c r="BK440" s="182">
        <f>ROUND(I440*H440,2)</f>
        <v>0</v>
      </c>
      <c r="BL440" s="18" t="s">
        <v>261</v>
      </c>
      <c r="BM440" s="181" t="s">
        <v>555</v>
      </c>
    </row>
    <row r="441" spans="1:65" s="2" customFormat="1" ht="29.25">
      <c r="A441" s="35"/>
      <c r="B441" s="36"/>
      <c r="C441" s="37"/>
      <c r="D441" s="183" t="s">
        <v>142</v>
      </c>
      <c r="E441" s="37"/>
      <c r="F441" s="184" t="s">
        <v>556</v>
      </c>
      <c r="G441" s="37"/>
      <c r="H441" s="37"/>
      <c r="I441" s="185"/>
      <c r="J441" s="37"/>
      <c r="K441" s="37"/>
      <c r="L441" s="40"/>
      <c r="M441" s="186"/>
      <c r="N441" s="187"/>
      <c r="O441" s="65"/>
      <c r="P441" s="65"/>
      <c r="Q441" s="65"/>
      <c r="R441" s="65"/>
      <c r="S441" s="65"/>
      <c r="T441" s="66"/>
      <c r="U441" s="35"/>
      <c r="V441" s="35"/>
      <c r="W441" s="35"/>
      <c r="X441" s="35"/>
      <c r="Y441" s="35"/>
      <c r="Z441" s="35"/>
      <c r="AA441" s="35"/>
      <c r="AB441" s="35"/>
      <c r="AC441" s="35"/>
      <c r="AD441" s="35"/>
      <c r="AE441" s="35"/>
      <c r="AT441" s="18" t="s">
        <v>142</v>
      </c>
      <c r="AU441" s="18" t="s">
        <v>82</v>
      </c>
    </row>
    <row r="442" spans="1:65" s="2" customFormat="1" ht="126.75">
      <c r="A442" s="35"/>
      <c r="B442" s="36"/>
      <c r="C442" s="37"/>
      <c r="D442" s="183" t="s">
        <v>159</v>
      </c>
      <c r="E442" s="37"/>
      <c r="F442" s="220" t="s">
        <v>493</v>
      </c>
      <c r="G442" s="37"/>
      <c r="H442" s="37"/>
      <c r="I442" s="185"/>
      <c r="J442" s="37"/>
      <c r="K442" s="37"/>
      <c r="L442" s="40"/>
      <c r="M442" s="186"/>
      <c r="N442" s="187"/>
      <c r="O442" s="65"/>
      <c r="P442" s="65"/>
      <c r="Q442" s="65"/>
      <c r="R442" s="65"/>
      <c r="S442" s="65"/>
      <c r="T442" s="66"/>
      <c r="U442" s="35"/>
      <c r="V442" s="35"/>
      <c r="W442" s="35"/>
      <c r="X442" s="35"/>
      <c r="Y442" s="35"/>
      <c r="Z442" s="35"/>
      <c r="AA442" s="35"/>
      <c r="AB442" s="35"/>
      <c r="AC442" s="35"/>
      <c r="AD442" s="35"/>
      <c r="AE442" s="35"/>
      <c r="AT442" s="18" t="s">
        <v>159</v>
      </c>
      <c r="AU442" s="18" t="s">
        <v>82</v>
      </c>
    </row>
    <row r="443" spans="1:65" s="12" customFormat="1" ht="22.9" customHeight="1">
      <c r="B443" s="154"/>
      <c r="C443" s="155"/>
      <c r="D443" s="156" t="s">
        <v>71</v>
      </c>
      <c r="E443" s="168" t="s">
        <v>557</v>
      </c>
      <c r="F443" s="168" t="s">
        <v>558</v>
      </c>
      <c r="G443" s="155"/>
      <c r="H443" s="155"/>
      <c r="I443" s="158"/>
      <c r="J443" s="169">
        <f>BK443</f>
        <v>0</v>
      </c>
      <c r="K443" s="155"/>
      <c r="L443" s="160"/>
      <c r="M443" s="161"/>
      <c r="N443" s="162"/>
      <c r="O443" s="162"/>
      <c r="P443" s="163">
        <f>SUM(P444:P469)</f>
        <v>0</v>
      </c>
      <c r="Q443" s="162"/>
      <c r="R443" s="163">
        <f>SUM(R444:R469)</f>
        <v>6.9172840000000001E-3</v>
      </c>
      <c r="S443" s="162"/>
      <c r="T443" s="164">
        <f>SUM(T444:T469)</f>
        <v>1.278E-2</v>
      </c>
      <c r="AR443" s="165" t="s">
        <v>82</v>
      </c>
      <c r="AT443" s="166" t="s">
        <v>71</v>
      </c>
      <c r="AU443" s="166" t="s">
        <v>80</v>
      </c>
      <c r="AY443" s="165" t="s">
        <v>132</v>
      </c>
      <c r="BK443" s="167">
        <f>SUM(BK444:BK469)</f>
        <v>0</v>
      </c>
    </row>
    <row r="444" spans="1:65" s="2" customFormat="1" ht="24.2" customHeight="1">
      <c r="A444" s="35"/>
      <c r="B444" s="36"/>
      <c r="C444" s="170" t="s">
        <v>559</v>
      </c>
      <c r="D444" s="170" t="s">
        <v>135</v>
      </c>
      <c r="E444" s="171" t="s">
        <v>560</v>
      </c>
      <c r="F444" s="172" t="s">
        <v>561</v>
      </c>
      <c r="G444" s="173" t="s">
        <v>190</v>
      </c>
      <c r="H444" s="174">
        <v>6</v>
      </c>
      <c r="I444" s="175"/>
      <c r="J444" s="176">
        <f>ROUND(I444*H444,2)</f>
        <v>0</v>
      </c>
      <c r="K444" s="172" t="s">
        <v>139</v>
      </c>
      <c r="L444" s="40"/>
      <c r="M444" s="177" t="s">
        <v>19</v>
      </c>
      <c r="N444" s="178" t="s">
        <v>43</v>
      </c>
      <c r="O444" s="65"/>
      <c r="P444" s="179">
        <f>O444*H444</f>
        <v>0</v>
      </c>
      <c r="Q444" s="179">
        <v>0</v>
      </c>
      <c r="R444" s="179">
        <f>Q444*H444</f>
        <v>0</v>
      </c>
      <c r="S444" s="179">
        <v>2.1299999999999999E-3</v>
      </c>
      <c r="T444" s="180">
        <f>S444*H444</f>
        <v>1.278E-2</v>
      </c>
      <c r="U444" s="35"/>
      <c r="V444" s="35"/>
      <c r="W444" s="35"/>
      <c r="X444" s="35"/>
      <c r="Y444" s="35"/>
      <c r="Z444" s="35"/>
      <c r="AA444" s="35"/>
      <c r="AB444" s="35"/>
      <c r="AC444" s="35"/>
      <c r="AD444" s="35"/>
      <c r="AE444" s="35"/>
      <c r="AR444" s="181" t="s">
        <v>261</v>
      </c>
      <c r="AT444" s="181" t="s">
        <v>135</v>
      </c>
      <c r="AU444" s="181" t="s">
        <v>82</v>
      </c>
      <c r="AY444" s="18" t="s">
        <v>132</v>
      </c>
      <c r="BE444" s="182">
        <f>IF(N444="základní",J444,0)</f>
        <v>0</v>
      </c>
      <c r="BF444" s="182">
        <f>IF(N444="snížená",J444,0)</f>
        <v>0</v>
      </c>
      <c r="BG444" s="182">
        <f>IF(N444="zákl. přenesená",J444,0)</f>
        <v>0</v>
      </c>
      <c r="BH444" s="182">
        <f>IF(N444="sníž. přenesená",J444,0)</f>
        <v>0</v>
      </c>
      <c r="BI444" s="182">
        <f>IF(N444="nulová",J444,0)</f>
        <v>0</v>
      </c>
      <c r="BJ444" s="18" t="s">
        <v>80</v>
      </c>
      <c r="BK444" s="182">
        <f>ROUND(I444*H444,2)</f>
        <v>0</v>
      </c>
      <c r="BL444" s="18" t="s">
        <v>261</v>
      </c>
      <c r="BM444" s="181" t="s">
        <v>562</v>
      </c>
    </row>
    <row r="445" spans="1:65" s="2" customFormat="1" ht="19.5">
      <c r="A445" s="35"/>
      <c r="B445" s="36"/>
      <c r="C445" s="37"/>
      <c r="D445" s="183" t="s">
        <v>142</v>
      </c>
      <c r="E445" s="37"/>
      <c r="F445" s="184" t="s">
        <v>563</v>
      </c>
      <c r="G445" s="37"/>
      <c r="H445" s="37"/>
      <c r="I445" s="185"/>
      <c r="J445" s="37"/>
      <c r="K445" s="37"/>
      <c r="L445" s="40"/>
      <c r="M445" s="186"/>
      <c r="N445" s="187"/>
      <c r="O445" s="65"/>
      <c r="P445" s="65"/>
      <c r="Q445" s="65"/>
      <c r="R445" s="65"/>
      <c r="S445" s="65"/>
      <c r="T445" s="66"/>
      <c r="U445" s="35"/>
      <c r="V445" s="35"/>
      <c r="W445" s="35"/>
      <c r="X445" s="35"/>
      <c r="Y445" s="35"/>
      <c r="Z445" s="35"/>
      <c r="AA445" s="35"/>
      <c r="AB445" s="35"/>
      <c r="AC445" s="35"/>
      <c r="AD445" s="35"/>
      <c r="AE445" s="35"/>
      <c r="AT445" s="18" t="s">
        <v>142</v>
      </c>
      <c r="AU445" s="18" t="s">
        <v>82</v>
      </c>
    </row>
    <row r="446" spans="1:65" s="2" customFormat="1" ht="14.45" customHeight="1">
      <c r="A446" s="35"/>
      <c r="B446" s="36"/>
      <c r="C446" s="170" t="s">
        <v>564</v>
      </c>
      <c r="D446" s="170" t="s">
        <v>135</v>
      </c>
      <c r="E446" s="171" t="s">
        <v>565</v>
      </c>
      <c r="F446" s="172" t="s">
        <v>566</v>
      </c>
      <c r="G446" s="173" t="s">
        <v>138</v>
      </c>
      <c r="H446" s="174">
        <v>3</v>
      </c>
      <c r="I446" s="175"/>
      <c r="J446" s="176">
        <f>ROUND(I446*H446,2)</f>
        <v>0</v>
      </c>
      <c r="K446" s="172" t="s">
        <v>139</v>
      </c>
      <c r="L446" s="40"/>
      <c r="M446" s="177" t="s">
        <v>19</v>
      </c>
      <c r="N446" s="178" t="s">
        <v>43</v>
      </c>
      <c r="O446" s="65"/>
      <c r="P446" s="179">
        <f>O446*H446</f>
        <v>0</v>
      </c>
      <c r="Q446" s="179">
        <v>4.3410299999999997E-4</v>
      </c>
      <c r="R446" s="179">
        <f>Q446*H446</f>
        <v>1.302309E-3</v>
      </c>
      <c r="S446" s="179">
        <v>0</v>
      </c>
      <c r="T446" s="180">
        <f>S446*H446</f>
        <v>0</v>
      </c>
      <c r="U446" s="35"/>
      <c r="V446" s="35"/>
      <c r="W446" s="35"/>
      <c r="X446" s="35"/>
      <c r="Y446" s="35"/>
      <c r="Z446" s="35"/>
      <c r="AA446" s="35"/>
      <c r="AB446" s="35"/>
      <c r="AC446" s="35"/>
      <c r="AD446" s="35"/>
      <c r="AE446" s="35"/>
      <c r="AR446" s="181" t="s">
        <v>261</v>
      </c>
      <c r="AT446" s="181" t="s">
        <v>135</v>
      </c>
      <c r="AU446" s="181" t="s">
        <v>82</v>
      </c>
      <c r="AY446" s="18" t="s">
        <v>132</v>
      </c>
      <c r="BE446" s="182">
        <f>IF(N446="základní",J446,0)</f>
        <v>0</v>
      </c>
      <c r="BF446" s="182">
        <f>IF(N446="snížená",J446,0)</f>
        <v>0</v>
      </c>
      <c r="BG446" s="182">
        <f>IF(N446="zákl. přenesená",J446,0)</f>
        <v>0</v>
      </c>
      <c r="BH446" s="182">
        <f>IF(N446="sníž. přenesená",J446,0)</f>
        <v>0</v>
      </c>
      <c r="BI446" s="182">
        <f>IF(N446="nulová",J446,0)</f>
        <v>0</v>
      </c>
      <c r="BJ446" s="18" t="s">
        <v>80</v>
      </c>
      <c r="BK446" s="182">
        <f>ROUND(I446*H446,2)</f>
        <v>0</v>
      </c>
      <c r="BL446" s="18" t="s">
        <v>261</v>
      </c>
      <c r="BM446" s="181" t="s">
        <v>567</v>
      </c>
    </row>
    <row r="447" spans="1:65" s="2" customFormat="1" ht="19.5">
      <c r="A447" s="35"/>
      <c r="B447" s="36"/>
      <c r="C447" s="37"/>
      <c r="D447" s="183" t="s">
        <v>142</v>
      </c>
      <c r="E447" s="37"/>
      <c r="F447" s="184" t="s">
        <v>568</v>
      </c>
      <c r="G447" s="37"/>
      <c r="H447" s="37"/>
      <c r="I447" s="185"/>
      <c r="J447" s="37"/>
      <c r="K447" s="37"/>
      <c r="L447" s="40"/>
      <c r="M447" s="186"/>
      <c r="N447" s="187"/>
      <c r="O447" s="65"/>
      <c r="P447" s="65"/>
      <c r="Q447" s="65"/>
      <c r="R447" s="65"/>
      <c r="S447" s="65"/>
      <c r="T447" s="66"/>
      <c r="U447" s="35"/>
      <c r="V447" s="35"/>
      <c r="W447" s="35"/>
      <c r="X447" s="35"/>
      <c r="Y447" s="35"/>
      <c r="Z447" s="35"/>
      <c r="AA447" s="35"/>
      <c r="AB447" s="35"/>
      <c r="AC447" s="35"/>
      <c r="AD447" s="35"/>
      <c r="AE447" s="35"/>
      <c r="AT447" s="18" t="s">
        <v>142</v>
      </c>
      <c r="AU447" s="18" t="s">
        <v>82</v>
      </c>
    </row>
    <row r="448" spans="1:65" s="2" customFormat="1" ht="68.25">
      <c r="A448" s="35"/>
      <c r="B448" s="36"/>
      <c r="C448" s="37"/>
      <c r="D448" s="183" t="s">
        <v>159</v>
      </c>
      <c r="E448" s="37"/>
      <c r="F448" s="220" t="s">
        <v>569</v>
      </c>
      <c r="G448" s="37"/>
      <c r="H448" s="37"/>
      <c r="I448" s="185"/>
      <c r="J448" s="37"/>
      <c r="K448" s="37"/>
      <c r="L448" s="40"/>
      <c r="M448" s="186"/>
      <c r="N448" s="187"/>
      <c r="O448" s="65"/>
      <c r="P448" s="65"/>
      <c r="Q448" s="65"/>
      <c r="R448" s="65"/>
      <c r="S448" s="65"/>
      <c r="T448" s="66"/>
      <c r="U448" s="35"/>
      <c r="V448" s="35"/>
      <c r="W448" s="35"/>
      <c r="X448" s="35"/>
      <c r="Y448" s="35"/>
      <c r="Z448" s="35"/>
      <c r="AA448" s="35"/>
      <c r="AB448" s="35"/>
      <c r="AC448" s="35"/>
      <c r="AD448" s="35"/>
      <c r="AE448" s="35"/>
      <c r="AT448" s="18" t="s">
        <v>159</v>
      </c>
      <c r="AU448" s="18" t="s">
        <v>82</v>
      </c>
    </row>
    <row r="449" spans="1:65" s="2" customFormat="1" ht="24.2" customHeight="1">
      <c r="A449" s="35"/>
      <c r="B449" s="36"/>
      <c r="C449" s="170" t="s">
        <v>570</v>
      </c>
      <c r="D449" s="170" t="s">
        <v>135</v>
      </c>
      <c r="E449" s="171" t="s">
        <v>571</v>
      </c>
      <c r="F449" s="172" t="s">
        <v>572</v>
      </c>
      <c r="G449" s="173" t="s">
        <v>190</v>
      </c>
      <c r="H449" s="174">
        <v>5</v>
      </c>
      <c r="I449" s="175"/>
      <c r="J449" s="176">
        <f>ROUND(I449*H449,2)</f>
        <v>0</v>
      </c>
      <c r="K449" s="172" t="s">
        <v>139</v>
      </c>
      <c r="L449" s="40"/>
      <c r="M449" s="177" t="s">
        <v>19</v>
      </c>
      <c r="N449" s="178" t="s">
        <v>43</v>
      </c>
      <c r="O449" s="65"/>
      <c r="P449" s="179">
        <f>O449*H449</f>
        <v>0</v>
      </c>
      <c r="Q449" s="179">
        <v>8.4933999999999997E-4</v>
      </c>
      <c r="R449" s="179">
        <f>Q449*H449</f>
        <v>4.2467E-3</v>
      </c>
      <c r="S449" s="179">
        <v>0</v>
      </c>
      <c r="T449" s="180">
        <f>S449*H449</f>
        <v>0</v>
      </c>
      <c r="U449" s="35"/>
      <c r="V449" s="35"/>
      <c r="W449" s="35"/>
      <c r="X449" s="35"/>
      <c r="Y449" s="35"/>
      <c r="Z449" s="35"/>
      <c r="AA449" s="35"/>
      <c r="AB449" s="35"/>
      <c r="AC449" s="35"/>
      <c r="AD449" s="35"/>
      <c r="AE449" s="35"/>
      <c r="AR449" s="181" t="s">
        <v>261</v>
      </c>
      <c r="AT449" s="181" t="s">
        <v>135</v>
      </c>
      <c r="AU449" s="181" t="s">
        <v>82</v>
      </c>
      <c r="AY449" s="18" t="s">
        <v>132</v>
      </c>
      <c r="BE449" s="182">
        <f>IF(N449="základní",J449,0)</f>
        <v>0</v>
      </c>
      <c r="BF449" s="182">
        <f>IF(N449="snížená",J449,0)</f>
        <v>0</v>
      </c>
      <c r="BG449" s="182">
        <f>IF(N449="zákl. přenesená",J449,0)</f>
        <v>0</v>
      </c>
      <c r="BH449" s="182">
        <f>IF(N449="sníž. přenesená",J449,0)</f>
        <v>0</v>
      </c>
      <c r="BI449" s="182">
        <f>IF(N449="nulová",J449,0)</f>
        <v>0</v>
      </c>
      <c r="BJ449" s="18" t="s">
        <v>80</v>
      </c>
      <c r="BK449" s="182">
        <f>ROUND(I449*H449,2)</f>
        <v>0</v>
      </c>
      <c r="BL449" s="18" t="s">
        <v>261</v>
      </c>
      <c r="BM449" s="181" t="s">
        <v>573</v>
      </c>
    </row>
    <row r="450" spans="1:65" s="2" customFormat="1" ht="19.5">
      <c r="A450" s="35"/>
      <c r="B450" s="36"/>
      <c r="C450" s="37"/>
      <c r="D450" s="183" t="s">
        <v>142</v>
      </c>
      <c r="E450" s="37"/>
      <c r="F450" s="184" t="s">
        <v>574</v>
      </c>
      <c r="G450" s="37"/>
      <c r="H450" s="37"/>
      <c r="I450" s="185"/>
      <c r="J450" s="37"/>
      <c r="K450" s="37"/>
      <c r="L450" s="40"/>
      <c r="M450" s="186"/>
      <c r="N450" s="187"/>
      <c r="O450" s="65"/>
      <c r="P450" s="65"/>
      <c r="Q450" s="65"/>
      <c r="R450" s="65"/>
      <c r="S450" s="65"/>
      <c r="T450" s="66"/>
      <c r="U450" s="35"/>
      <c r="V450" s="35"/>
      <c r="W450" s="35"/>
      <c r="X450" s="35"/>
      <c r="Y450" s="35"/>
      <c r="Z450" s="35"/>
      <c r="AA450" s="35"/>
      <c r="AB450" s="35"/>
      <c r="AC450" s="35"/>
      <c r="AD450" s="35"/>
      <c r="AE450" s="35"/>
      <c r="AT450" s="18" t="s">
        <v>142</v>
      </c>
      <c r="AU450" s="18" t="s">
        <v>82</v>
      </c>
    </row>
    <row r="451" spans="1:65" s="2" customFormat="1" ht="39">
      <c r="A451" s="35"/>
      <c r="B451" s="36"/>
      <c r="C451" s="37"/>
      <c r="D451" s="183" t="s">
        <v>159</v>
      </c>
      <c r="E451" s="37"/>
      <c r="F451" s="220" t="s">
        <v>575</v>
      </c>
      <c r="G451" s="37"/>
      <c r="H451" s="37"/>
      <c r="I451" s="185"/>
      <c r="J451" s="37"/>
      <c r="K451" s="37"/>
      <c r="L451" s="40"/>
      <c r="M451" s="186"/>
      <c r="N451" s="187"/>
      <c r="O451" s="65"/>
      <c r="P451" s="65"/>
      <c r="Q451" s="65"/>
      <c r="R451" s="65"/>
      <c r="S451" s="65"/>
      <c r="T451" s="66"/>
      <c r="U451" s="35"/>
      <c r="V451" s="35"/>
      <c r="W451" s="35"/>
      <c r="X451" s="35"/>
      <c r="Y451" s="35"/>
      <c r="Z451" s="35"/>
      <c r="AA451" s="35"/>
      <c r="AB451" s="35"/>
      <c r="AC451" s="35"/>
      <c r="AD451" s="35"/>
      <c r="AE451" s="35"/>
      <c r="AT451" s="18" t="s">
        <v>159</v>
      </c>
      <c r="AU451" s="18" t="s">
        <v>82</v>
      </c>
    </row>
    <row r="452" spans="1:65" s="2" customFormat="1" ht="37.9" customHeight="1">
      <c r="A452" s="35"/>
      <c r="B452" s="36"/>
      <c r="C452" s="170" t="s">
        <v>576</v>
      </c>
      <c r="D452" s="170" t="s">
        <v>135</v>
      </c>
      <c r="E452" s="171" t="s">
        <v>577</v>
      </c>
      <c r="F452" s="172" t="s">
        <v>578</v>
      </c>
      <c r="G452" s="173" t="s">
        <v>190</v>
      </c>
      <c r="H452" s="174">
        <v>5</v>
      </c>
      <c r="I452" s="175"/>
      <c r="J452" s="176">
        <f>ROUND(I452*H452,2)</f>
        <v>0</v>
      </c>
      <c r="K452" s="172" t="s">
        <v>139</v>
      </c>
      <c r="L452" s="40"/>
      <c r="M452" s="177" t="s">
        <v>19</v>
      </c>
      <c r="N452" s="178" t="s">
        <v>43</v>
      </c>
      <c r="O452" s="65"/>
      <c r="P452" s="179">
        <f>O452*H452</f>
        <v>0</v>
      </c>
      <c r="Q452" s="179">
        <v>7.3860000000000001E-5</v>
      </c>
      <c r="R452" s="179">
        <f>Q452*H452</f>
        <v>3.6930000000000003E-4</v>
      </c>
      <c r="S452" s="179">
        <v>0</v>
      </c>
      <c r="T452" s="180">
        <f>S452*H452</f>
        <v>0</v>
      </c>
      <c r="U452" s="35"/>
      <c r="V452" s="35"/>
      <c r="W452" s="35"/>
      <c r="X452" s="35"/>
      <c r="Y452" s="35"/>
      <c r="Z452" s="35"/>
      <c r="AA452" s="35"/>
      <c r="AB452" s="35"/>
      <c r="AC452" s="35"/>
      <c r="AD452" s="35"/>
      <c r="AE452" s="35"/>
      <c r="AR452" s="181" t="s">
        <v>261</v>
      </c>
      <c r="AT452" s="181" t="s">
        <v>135</v>
      </c>
      <c r="AU452" s="181" t="s">
        <v>82</v>
      </c>
      <c r="AY452" s="18" t="s">
        <v>132</v>
      </c>
      <c r="BE452" s="182">
        <f>IF(N452="základní",J452,0)</f>
        <v>0</v>
      </c>
      <c r="BF452" s="182">
        <f>IF(N452="snížená",J452,0)</f>
        <v>0</v>
      </c>
      <c r="BG452" s="182">
        <f>IF(N452="zákl. přenesená",J452,0)</f>
        <v>0</v>
      </c>
      <c r="BH452" s="182">
        <f>IF(N452="sníž. přenesená",J452,0)</f>
        <v>0</v>
      </c>
      <c r="BI452" s="182">
        <f>IF(N452="nulová",J452,0)</f>
        <v>0</v>
      </c>
      <c r="BJ452" s="18" t="s">
        <v>80</v>
      </c>
      <c r="BK452" s="182">
        <f>ROUND(I452*H452,2)</f>
        <v>0</v>
      </c>
      <c r="BL452" s="18" t="s">
        <v>261</v>
      </c>
      <c r="BM452" s="181" t="s">
        <v>579</v>
      </c>
    </row>
    <row r="453" spans="1:65" s="2" customFormat="1" ht="29.25">
      <c r="A453" s="35"/>
      <c r="B453" s="36"/>
      <c r="C453" s="37"/>
      <c r="D453" s="183" t="s">
        <v>142</v>
      </c>
      <c r="E453" s="37"/>
      <c r="F453" s="184" t="s">
        <v>580</v>
      </c>
      <c r="G453" s="37"/>
      <c r="H453" s="37"/>
      <c r="I453" s="185"/>
      <c r="J453" s="37"/>
      <c r="K453" s="37"/>
      <c r="L453" s="40"/>
      <c r="M453" s="186"/>
      <c r="N453" s="187"/>
      <c r="O453" s="65"/>
      <c r="P453" s="65"/>
      <c r="Q453" s="65"/>
      <c r="R453" s="65"/>
      <c r="S453" s="65"/>
      <c r="T453" s="66"/>
      <c r="U453" s="35"/>
      <c r="V453" s="35"/>
      <c r="W453" s="35"/>
      <c r="X453" s="35"/>
      <c r="Y453" s="35"/>
      <c r="Z453" s="35"/>
      <c r="AA453" s="35"/>
      <c r="AB453" s="35"/>
      <c r="AC453" s="35"/>
      <c r="AD453" s="35"/>
      <c r="AE453" s="35"/>
      <c r="AT453" s="18" t="s">
        <v>142</v>
      </c>
      <c r="AU453" s="18" t="s">
        <v>82</v>
      </c>
    </row>
    <row r="454" spans="1:65" s="2" customFormat="1" ht="39">
      <c r="A454" s="35"/>
      <c r="B454" s="36"/>
      <c r="C454" s="37"/>
      <c r="D454" s="183" t="s">
        <v>159</v>
      </c>
      <c r="E454" s="37"/>
      <c r="F454" s="220" t="s">
        <v>581</v>
      </c>
      <c r="G454" s="37"/>
      <c r="H454" s="37"/>
      <c r="I454" s="185"/>
      <c r="J454" s="37"/>
      <c r="K454" s="37"/>
      <c r="L454" s="40"/>
      <c r="M454" s="186"/>
      <c r="N454" s="187"/>
      <c r="O454" s="65"/>
      <c r="P454" s="65"/>
      <c r="Q454" s="65"/>
      <c r="R454" s="65"/>
      <c r="S454" s="65"/>
      <c r="T454" s="66"/>
      <c r="U454" s="35"/>
      <c r="V454" s="35"/>
      <c r="W454" s="35"/>
      <c r="X454" s="35"/>
      <c r="Y454" s="35"/>
      <c r="Z454" s="35"/>
      <c r="AA454" s="35"/>
      <c r="AB454" s="35"/>
      <c r="AC454" s="35"/>
      <c r="AD454" s="35"/>
      <c r="AE454" s="35"/>
      <c r="AT454" s="18" t="s">
        <v>159</v>
      </c>
      <c r="AU454" s="18" t="s">
        <v>82</v>
      </c>
    </row>
    <row r="455" spans="1:65" s="2" customFormat="1" ht="14.45" customHeight="1">
      <c r="A455" s="35"/>
      <c r="B455" s="36"/>
      <c r="C455" s="170" t="s">
        <v>582</v>
      </c>
      <c r="D455" s="170" t="s">
        <v>135</v>
      </c>
      <c r="E455" s="171" t="s">
        <v>583</v>
      </c>
      <c r="F455" s="172" t="s">
        <v>584</v>
      </c>
      <c r="G455" s="173" t="s">
        <v>138</v>
      </c>
      <c r="H455" s="174">
        <v>4</v>
      </c>
      <c r="I455" s="175"/>
      <c r="J455" s="176">
        <f>ROUND(I455*H455,2)</f>
        <v>0</v>
      </c>
      <c r="K455" s="172" t="s">
        <v>139</v>
      </c>
      <c r="L455" s="40"/>
      <c r="M455" s="177" t="s">
        <v>19</v>
      </c>
      <c r="N455" s="178" t="s">
        <v>43</v>
      </c>
      <c r="O455" s="65"/>
      <c r="P455" s="179">
        <f>O455*H455</f>
        <v>0</v>
      </c>
      <c r="Q455" s="179">
        <v>0</v>
      </c>
      <c r="R455" s="179">
        <f>Q455*H455</f>
        <v>0</v>
      </c>
      <c r="S455" s="179">
        <v>0</v>
      </c>
      <c r="T455" s="180">
        <f>S455*H455</f>
        <v>0</v>
      </c>
      <c r="U455" s="35"/>
      <c r="V455" s="35"/>
      <c r="W455" s="35"/>
      <c r="X455" s="35"/>
      <c r="Y455" s="35"/>
      <c r="Z455" s="35"/>
      <c r="AA455" s="35"/>
      <c r="AB455" s="35"/>
      <c r="AC455" s="35"/>
      <c r="AD455" s="35"/>
      <c r="AE455" s="35"/>
      <c r="AR455" s="181" t="s">
        <v>261</v>
      </c>
      <c r="AT455" s="181" t="s">
        <v>135</v>
      </c>
      <c r="AU455" s="181" t="s">
        <v>82</v>
      </c>
      <c r="AY455" s="18" t="s">
        <v>132</v>
      </c>
      <c r="BE455" s="182">
        <f>IF(N455="základní",J455,0)</f>
        <v>0</v>
      </c>
      <c r="BF455" s="182">
        <f>IF(N455="snížená",J455,0)</f>
        <v>0</v>
      </c>
      <c r="BG455" s="182">
        <f>IF(N455="zákl. přenesená",J455,0)</f>
        <v>0</v>
      </c>
      <c r="BH455" s="182">
        <f>IF(N455="sníž. přenesená",J455,0)</f>
        <v>0</v>
      </c>
      <c r="BI455" s="182">
        <f>IF(N455="nulová",J455,0)</f>
        <v>0</v>
      </c>
      <c r="BJ455" s="18" t="s">
        <v>80</v>
      </c>
      <c r="BK455" s="182">
        <f>ROUND(I455*H455,2)</f>
        <v>0</v>
      </c>
      <c r="BL455" s="18" t="s">
        <v>261</v>
      </c>
      <c r="BM455" s="181" t="s">
        <v>585</v>
      </c>
    </row>
    <row r="456" spans="1:65" s="2" customFormat="1" ht="19.5">
      <c r="A456" s="35"/>
      <c r="B456" s="36"/>
      <c r="C456" s="37"/>
      <c r="D456" s="183" t="s">
        <v>142</v>
      </c>
      <c r="E456" s="37"/>
      <c r="F456" s="184" t="s">
        <v>586</v>
      </c>
      <c r="G456" s="37"/>
      <c r="H456" s="37"/>
      <c r="I456" s="185"/>
      <c r="J456" s="37"/>
      <c r="K456" s="37"/>
      <c r="L456" s="40"/>
      <c r="M456" s="186"/>
      <c r="N456" s="187"/>
      <c r="O456" s="65"/>
      <c r="P456" s="65"/>
      <c r="Q456" s="65"/>
      <c r="R456" s="65"/>
      <c r="S456" s="65"/>
      <c r="T456" s="66"/>
      <c r="U456" s="35"/>
      <c r="V456" s="35"/>
      <c r="W456" s="35"/>
      <c r="X456" s="35"/>
      <c r="Y456" s="35"/>
      <c r="Z456" s="35"/>
      <c r="AA456" s="35"/>
      <c r="AB456" s="35"/>
      <c r="AC456" s="35"/>
      <c r="AD456" s="35"/>
      <c r="AE456" s="35"/>
      <c r="AT456" s="18" t="s">
        <v>142</v>
      </c>
      <c r="AU456" s="18" t="s">
        <v>82</v>
      </c>
    </row>
    <row r="457" spans="1:65" s="2" customFormat="1" ht="68.25">
      <c r="A457" s="35"/>
      <c r="B457" s="36"/>
      <c r="C457" s="37"/>
      <c r="D457" s="183" t="s">
        <v>159</v>
      </c>
      <c r="E457" s="37"/>
      <c r="F457" s="220" t="s">
        <v>587</v>
      </c>
      <c r="G457" s="37"/>
      <c r="H457" s="37"/>
      <c r="I457" s="185"/>
      <c r="J457" s="37"/>
      <c r="K457" s="37"/>
      <c r="L457" s="40"/>
      <c r="M457" s="186"/>
      <c r="N457" s="187"/>
      <c r="O457" s="65"/>
      <c r="P457" s="65"/>
      <c r="Q457" s="65"/>
      <c r="R457" s="65"/>
      <c r="S457" s="65"/>
      <c r="T457" s="66"/>
      <c r="U457" s="35"/>
      <c r="V457" s="35"/>
      <c r="W457" s="35"/>
      <c r="X457" s="35"/>
      <c r="Y457" s="35"/>
      <c r="Z457" s="35"/>
      <c r="AA457" s="35"/>
      <c r="AB457" s="35"/>
      <c r="AC457" s="35"/>
      <c r="AD457" s="35"/>
      <c r="AE457" s="35"/>
      <c r="AT457" s="18" t="s">
        <v>159</v>
      </c>
      <c r="AU457" s="18" t="s">
        <v>82</v>
      </c>
    </row>
    <row r="458" spans="1:65" s="2" customFormat="1" ht="24.2" customHeight="1">
      <c r="A458" s="35"/>
      <c r="B458" s="36"/>
      <c r="C458" s="170" t="s">
        <v>588</v>
      </c>
      <c r="D458" s="170" t="s">
        <v>135</v>
      </c>
      <c r="E458" s="171" t="s">
        <v>589</v>
      </c>
      <c r="F458" s="172" t="s">
        <v>590</v>
      </c>
      <c r="G458" s="173" t="s">
        <v>138</v>
      </c>
      <c r="H458" s="174">
        <v>2</v>
      </c>
      <c r="I458" s="175"/>
      <c r="J458" s="176">
        <f>ROUND(I458*H458,2)</f>
        <v>0</v>
      </c>
      <c r="K458" s="172" t="s">
        <v>139</v>
      </c>
      <c r="L458" s="40"/>
      <c r="M458" s="177" t="s">
        <v>19</v>
      </c>
      <c r="N458" s="178" t="s">
        <v>43</v>
      </c>
      <c r="O458" s="65"/>
      <c r="P458" s="179">
        <f>O458*H458</f>
        <v>0</v>
      </c>
      <c r="Q458" s="179">
        <v>0</v>
      </c>
      <c r="R458" s="179">
        <f>Q458*H458</f>
        <v>0</v>
      </c>
      <c r="S458" s="179">
        <v>0</v>
      </c>
      <c r="T458" s="180">
        <f>S458*H458</f>
        <v>0</v>
      </c>
      <c r="U458" s="35"/>
      <c r="V458" s="35"/>
      <c r="W458" s="35"/>
      <c r="X458" s="35"/>
      <c r="Y458" s="35"/>
      <c r="Z458" s="35"/>
      <c r="AA458" s="35"/>
      <c r="AB458" s="35"/>
      <c r="AC458" s="35"/>
      <c r="AD458" s="35"/>
      <c r="AE458" s="35"/>
      <c r="AR458" s="181" t="s">
        <v>261</v>
      </c>
      <c r="AT458" s="181" t="s">
        <v>135</v>
      </c>
      <c r="AU458" s="181" t="s">
        <v>82</v>
      </c>
      <c r="AY458" s="18" t="s">
        <v>132</v>
      </c>
      <c r="BE458" s="182">
        <f>IF(N458="základní",J458,0)</f>
        <v>0</v>
      </c>
      <c r="BF458" s="182">
        <f>IF(N458="snížená",J458,0)</f>
        <v>0</v>
      </c>
      <c r="BG458" s="182">
        <f>IF(N458="zákl. přenesená",J458,0)</f>
        <v>0</v>
      </c>
      <c r="BH458" s="182">
        <f>IF(N458="sníž. přenesená",J458,0)</f>
        <v>0</v>
      </c>
      <c r="BI458" s="182">
        <f>IF(N458="nulová",J458,0)</f>
        <v>0</v>
      </c>
      <c r="BJ458" s="18" t="s">
        <v>80</v>
      </c>
      <c r="BK458" s="182">
        <f>ROUND(I458*H458,2)</f>
        <v>0</v>
      </c>
      <c r="BL458" s="18" t="s">
        <v>261</v>
      </c>
      <c r="BM458" s="181" t="s">
        <v>591</v>
      </c>
    </row>
    <row r="459" spans="1:65" s="2" customFormat="1" ht="19.5">
      <c r="A459" s="35"/>
      <c r="B459" s="36"/>
      <c r="C459" s="37"/>
      <c r="D459" s="183" t="s">
        <v>142</v>
      </c>
      <c r="E459" s="37"/>
      <c r="F459" s="184" t="s">
        <v>592</v>
      </c>
      <c r="G459" s="37"/>
      <c r="H459" s="37"/>
      <c r="I459" s="185"/>
      <c r="J459" s="37"/>
      <c r="K459" s="37"/>
      <c r="L459" s="40"/>
      <c r="M459" s="186"/>
      <c r="N459" s="187"/>
      <c r="O459" s="65"/>
      <c r="P459" s="65"/>
      <c r="Q459" s="65"/>
      <c r="R459" s="65"/>
      <c r="S459" s="65"/>
      <c r="T459" s="66"/>
      <c r="U459" s="35"/>
      <c r="V459" s="35"/>
      <c r="W459" s="35"/>
      <c r="X459" s="35"/>
      <c r="Y459" s="35"/>
      <c r="Z459" s="35"/>
      <c r="AA459" s="35"/>
      <c r="AB459" s="35"/>
      <c r="AC459" s="35"/>
      <c r="AD459" s="35"/>
      <c r="AE459" s="35"/>
      <c r="AT459" s="18" t="s">
        <v>142</v>
      </c>
      <c r="AU459" s="18" t="s">
        <v>82</v>
      </c>
    </row>
    <row r="460" spans="1:65" s="2" customFormat="1" ht="117">
      <c r="A460" s="35"/>
      <c r="B460" s="36"/>
      <c r="C460" s="37"/>
      <c r="D460" s="183" t="s">
        <v>159</v>
      </c>
      <c r="E460" s="37"/>
      <c r="F460" s="220" t="s">
        <v>593</v>
      </c>
      <c r="G460" s="37"/>
      <c r="H460" s="37"/>
      <c r="I460" s="185"/>
      <c r="J460" s="37"/>
      <c r="K460" s="37"/>
      <c r="L460" s="40"/>
      <c r="M460" s="186"/>
      <c r="N460" s="187"/>
      <c r="O460" s="65"/>
      <c r="P460" s="65"/>
      <c r="Q460" s="65"/>
      <c r="R460" s="65"/>
      <c r="S460" s="65"/>
      <c r="T460" s="66"/>
      <c r="U460" s="35"/>
      <c r="V460" s="35"/>
      <c r="W460" s="35"/>
      <c r="X460" s="35"/>
      <c r="Y460" s="35"/>
      <c r="Z460" s="35"/>
      <c r="AA460" s="35"/>
      <c r="AB460" s="35"/>
      <c r="AC460" s="35"/>
      <c r="AD460" s="35"/>
      <c r="AE460" s="35"/>
      <c r="AT460" s="18" t="s">
        <v>159</v>
      </c>
      <c r="AU460" s="18" t="s">
        <v>82</v>
      </c>
    </row>
    <row r="461" spans="1:65" s="2" customFormat="1" ht="24.2" customHeight="1">
      <c r="A461" s="35"/>
      <c r="B461" s="36"/>
      <c r="C461" s="170" t="s">
        <v>594</v>
      </c>
      <c r="D461" s="170" t="s">
        <v>135</v>
      </c>
      <c r="E461" s="171" t="s">
        <v>595</v>
      </c>
      <c r="F461" s="172" t="s">
        <v>596</v>
      </c>
      <c r="G461" s="173" t="s">
        <v>190</v>
      </c>
      <c r="H461" s="174">
        <v>5</v>
      </c>
      <c r="I461" s="175"/>
      <c r="J461" s="176">
        <f>ROUND(I461*H461,2)</f>
        <v>0</v>
      </c>
      <c r="K461" s="172" t="s">
        <v>139</v>
      </c>
      <c r="L461" s="40"/>
      <c r="M461" s="177" t="s">
        <v>19</v>
      </c>
      <c r="N461" s="178" t="s">
        <v>43</v>
      </c>
      <c r="O461" s="65"/>
      <c r="P461" s="179">
        <f>O461*H461</f>
        <v>0</v>
      </c>
      <c r="Q461" s="179">
        <v>1.8979500000000001E-4</v>
      </c>
      <c r="R461" s="179">
        <f>Q461*H461</f>
        <v>9.4897500000000001E-4</v>
      </c>
      <c r="S461" s="179">
        <v>0</v>
      </c>
      <c r="T461" s="180">
        <f>S461*H461</f>
        <v>0</v>
      </c>
      <c r="U461" s="35"/>
      <c r="V461" s="35"/>
      <c r="W461" s="35"/>
      <c r="X461" s="35"/>
      <c r="Y461" s="35"/>
      <c r="Z461" s="35"/>
      <c r="AA461" s="35"/>
      <c r="AB461" s="35"/>
      <c r="AC461" s="35"/>
      <c r="AD461" s="35"/>
      <c r="AE461" s="35"/>
      <c r="AR461" s="181" t="s">
        <v>261</v>
      </c>
      <c r="AT461" s="181" t="s">
        <v>135</v>
      </c>
      <c r="AU461" s="181" t="s">
        <v>82</v>
      </c>
      <c r="AY461" s="18" t="s">
        <v>132</v>
      </c>
      <c r="BE461" s="182">
        <f>IF(N461="základní",J461,0)</f>
        <v>0</v>
      </c>
      <c r="BF461" s="182">
        <f>IF(N461="snížená",J461,0)</f>
        <v>0</v>
      </c>
      <c r="BG461" s="182">
        <f>IF(N461="zákl. přenesená",J461,0)</f>
        <v>0</v>
      </c>
      <c r="BH461" s="182">
        <f>IF(N461="sníž. přenesená",J461,0)</f>
        <v>0</v>
      </c>
      <c r="BI461" s="182">
        <f>IF(N461="nulová",J461,0)</f>
        <v>0</v>
      </c>
      <c r="BJ461" s="18" t="s">
        <v>80</v>
      </c>
      <c r="BK461" s="182">
        <f>ROUND(I461*H461,2)</f>
        <v>0</v>
      </c>
      <c r="BL461" s="18" t="s">
        <v>261</v>
      </c>
      <c r="BM461" s="181" t="s">
        <v>597</v>
      </c>
    </row>
    <row r="462" spans="1:65" s="2" customFormat="1" ht="19.5">
      <c r="A462" s="35"/>
      <c r="B462" s="36"/>
      <c r="C462" s="37"/>
      <c r="D462" s="183" t="s">
        <v>142</v>
      </c>
      <c r="E462" s="37"/>
      <c r="F462" s="184" t="s">
        <v>598</v>
      </c>
      <c r="G462" s="37"/>
      <c r="H462" s="37"/>
      <c r="I462" s="185"/>
      <c r="J462" s="37"/>
      <c r="K462" s="37"/>
      <c r="L462" s="40"/>
      <c r="M462" s="186"/>
      <c r="N462" s="187"/>
      <c r="O462" s="65"/>
      <c r="P462" s="65"/>
      <c r="Q462" s="65"/>
      <c r="R462" s="65"/>
      <c r="S462" s="65"/>
      <c r="T462" s="66"/>
      <c r="U462" s="35"/>
      <c r="V462" s="35"/>
      <c r="W462" s="35"/>
      <c r="X462" s="35"/>
      <c r="Y462" s="35"/>
      <c r="Z462" s="35"/>
      <c r="AA462" s="35"/>
      <c r="AB462" s="35"/>
      <c r="AC462" s="35"/>
      <c r="AD462" s="35"/>
      <c r="AE462" s="35"/>
      <c r="AT462" s="18" t="s">
        <v>142</v>
      </c>
      <c r="AU462" s="18" t="s">
        <v>82</v>
      </c>
    </row>
    <row r="463" spans="1:65" s="2" customFormat="1" ht="107.25">
      <c r="A463" s="35"/>
      <c r="B463" s="36"/>
      <c r="C463" s="37"/>
      <c r="D463" s="183" t="s">
        <v>159</v>
      </c>
      <c r="E463" s="37"/>
      <c r="F463" s="220" t="s">
        <v>599</v>
      </c>
      <c r="G463" s="37"/>
      <c r="H463" s="37"/>
      <c r="I463" s="185"/>
      <c r="J463" s="37"/>
      <c r="K463" s="37"/>
      <c r="L463" s="40"/>
      <c r="M463" s="186"/>
      <c r="N463" s="187"/>
      <c r="O463" s="65"/>
      <c r="P463" s="65"/>
      <c r="Q463" s="65"/>
      <c r="R463" s="65"/>
      <c r="S463" s="65"/>
      <c r="T463" s="66"/>
      <c r="U463" s="35"/>
      <c r="V463" s="35"/>
      <c r="W463" s="35"/>
      <c r="X463" s="35"/>
      <c r="Y463" s="35"/>
      <c r="Z463" s="35"/>
      <c r="AA463" s="35"/>
      <c r="AB463" s="35"/>
      <c r="AC463" s="35"/>
      <c r="AD463" s="35"/>
      <c r="AE463" s="35"/>
      <c r="AT463" s="18" t="s">
        <v>159</v>
      </c>
      <c r="AU463" s="18" t="s">
        <v>82</v>
      </c>
    </row>
    <row r="464" spans="1:65" s="2" customFormat="1" ht="14.45" customHeight="1">
      <c r="A464" s="35"/>
      <c r="B464" s="36"/>
      <c r="C464" s="170" t="s">
        <v>600</v>
      </c>
      <c r="D464" s="170" t="s">
        <v>135</v>
      </c>
      <c r="E464" s="171" t="s">
        <v>601</v>
      </c>
      <c r="F464" s="172" t="s">
        <v>602</v>
      </c>
      <c r="G464" s="173" t="s">
        <v>190</v>
      </c>
      <c r="H464" s="174">
        <v>5</v>
      </c>
      <c r="I464" s="175"/>
      <c r="J464" s="176">
        <f>ROUND(I464*H464,2)</f>
        <v>0</v>
      </c>
      <c r="K464" s="172" t="s">
        <v>139</v>
      </c>
      <c r="L464" s="40"/>
      <c r="M464" s="177" t="s">
        <v>19</v>
      </c>
      <c r="N464" s="178" t="s">
        <v>43</v>
      </c>
      <c r="O464" s="65"/>
      <c r="P464" s="179">
        <f>O464*H464</f>
        <v>0</v>
      </c>
      <c r="Q464" s="179">
        <v>1.0000000000000001E-5</v>
      </c>
      <c r="R464" s="179">
        <f>Q464*H464</f>
        <v>5.0000000000000002E-5</v>
      </c>
      <c r="S464" s="179">
        <v>0</v>
      </c>
      <c r="T464" s="180">
        <f>S464*H464</f>
        <v>0</v>
      </c>
      <c r="U464" s="35"/>
      <c r="V464" s="35"/>
      <c r="W464" s="35"/>
      <c r="X464" s="35"/>
      <c r="Y464" s="35"/>
      <c r="Z464" s="35"/>
      <c r="AA464" s="35"/>
      <c r="AB464" s="35"/>
      <c r="AC464" s="35"/>
      <c r="AD464" s="35"/>
      <c r="AE464" s="35"/>
      <c r="AR464" s="181" t="s">
        <v>261</v>
      </c>
      <c r="AT464" s="181" t="s">
        <v>135</v>
      </c>
      <c r="AU464" s="181" t="s">
        <v>82</v>
      </c>
      <c r="AY464" s="18" t="s">
        <v>132</v>
      </c>
      <c r="BE464" s="182">
        <f>IF(N464="základní",J464,0)</f>
        <v>0</v>
      </c>
      <c r="BF464" s="182">
        <f>IF(N464="snížená",J464,0)</f>
        <v>0</v>
      </c>
      <c r="BG464" s="182">
        <f>IF(N464="zákl. přenesená",J464,0)</f>
        <v>0</v>
      </c>
      <c r="BH464" s="182">
        <f>IF(N464="sníž. přenesená",J464,0)</f>
        <v>0</v>
      </c>
      <c r="BI464" s="182">
        <f>IF(N464="nulová",J464,0)</f>
        <v>0</v>
      </c>
      <c r="BJ464" s="18" t="s">
        <v>80</v>
      </c>
      <c r="BK464" s="182">
        <f>ROUND(I464*H464,2)</f>
        <v>0</v>
      </c>
      <c r="BL464" s="18" t="s">
        <v>261</v>
      </c>
      <c r="BM464" s="181" t="s">
        <v>603</v>
      </c>
    </row>
    <row r="465" spans="1:65" s="2" customFormat="1" ht="19.5">
      <c r="A465" s="35"/>
      <c r="B465" s="36"/>
      <c r="C465" s="37"/>
      <c r="D465" s="183" t="s">
        <v>142</v>
      </c>
      <c r="E465" s="37"/>
      <c r="F465" s="184" t="s">
        <v>604</v>
      </c>
      <c r="G465" s="37"/>
      <c r="H465" s="37"/>
      <c r="I465" s="185"/>
      <c r="J465" s="37"/>
      <c r="K465" s="37"/>
      <c r="L465" s="40"/>
      <c r="M465" s="186"/>
      <c r="N465" s="187"/>
      <c r="O465" s="65"/>
      <c r="P465" s="65"/>
      <c r="Q465" s="65"/>
      <c r="R465" s="65"/>
      <c r="S465" s="65"/>
      <c r="T465" s="66"/>
      <c r="U465" s="35"/>
      <c r="V465" s="35"/>
      <c r="W465" s="35"/>
      <c r="X465" s="35"/>
      <c r="Y465" s="35"/>
      <c r="Z465" s="35"/>
      <c r="AA465" s="35"/>
      <c r="AB465" s="35"/>
      <c r="AC465" s="35"/>
      <c r="AD465" s="35"/>
      <c r="AE465" s="35"/>
      <c r="AT465" s="18" t="s">
        <v>142</v>
      </c>
      <c r="AU465" s="18" t="s">
        <v>82</v>
      </c>
    </row>
    <row r="466" spans="1:65" s="2" customFormat="1" ht="107.25">
      <c r="A466" s="35"/>
      <c r="B466" s="36"/>
      <c r="C466" s="37"/>
      <c r="D466" s="183" t="s">
        <v>159</v>
      </c>
      <c r="E466" s="37"/>
      <c r="F466" s="220" t="s">
        <v>599</v>
      </c>
      <c r="G466" s="37"/>
      <c r="H466" s="37"/>
      <c r="I466" s="185"/>
      <c r="J466" s="37"/>
      <c r="K466" s="37"/>
      <c r="L466" s="40"/>
      <c r="M466" s="186"/>
      <c r="N466" s="187"/>
      <c r="O466" s="65"/>
      <c r="P466" s="65"/>
      <c r="Q466" s="65"/>
      <c r="R466" s="65"/>
      <c r="S466" s="65"/>
      <c r="T466" s="66"/>
      <c r="U466" s="35"/>
      <c r="V466" s="35"/>
      <c r="W466" s="35"/>
      <c r="X466" s="35"/>
      <c r="Y466" s="35"/>
      <c r="Z466" s="35"/>
      <c r="AA466" s="35"/>
      <c r="AB466" s="35"/>
      <c r="AC466" s="35"/>
      <c r="AD466" s="35"/>
      <c r="AE466" s="35"/>
      <c r="AT466" s="18" t="s">
        <v>159</v>
      </c>
      <c r="AU466" s="18" t="s">
        <v>82</v>
      </c>
    </row>
    <row r="467" spans="1:65" s="2" customFormat="1" ht="24.2" customHeight="1">
      <c r="A467" s="35"/>
      <c r="B467" s="36"/>
      <c r="C467" s="170" t="s">
        <v>605</v>
      </c>
      <c r="D467" s="170" t="s">
        <v>135</v>
      </c>
      <c r="E467" s="171" t="s">
        <v>606</v>
      </c>
      <c r="F467" s="172" t="s">
        <v>607</v>
      </c>
      <c r="G467" s="173" t="s">
        <v>450</v>
      </c>
      <c r="H467" s="174">
        <v>6.0000000000000001E-3</v>
      </c>
      <c r="I467" s="175"/>
      <c r="J467" s="176">
        <f>ROUND(I467*H467,2)</f>
        <v>0</v>
      </c>
      <c r="K467" s="172" t="s">
        <v>139</v>
      </c>
      <c r="L467" s="40"/>
      <c r="M467" s="177" t="s">
        <v>19</v>
      </c>
      <c r="N467" s="178" t="s">
        <v>43</v>
      </c>
      <c r="O467" s="65"/>
      <c r="P467" s="179">
        <f>O467*H467</f>
        <v>0</v>
      </c>
      <c r="Q467" s="179">
        <v>0</v>
      </c>
      <c r="R467" s="179">
        <f>Q467*H467</f>
        <v>0</v>
      </c>
      <c r="S467" s="179">
        <v>0</v>
      </c>
      <c r="T467" s="180">
        <f>S467*H467</f>
        <v>0</v>
      </c>
      <c r="U467" s="35"/>
      <c r="V467" s="35"/>
      <c r="W467" s="35"/>
      <c r="X467" s="35"/>
      <c r="Y467" s="35"/>
      <c r="Z467" s="35"/>
      <c r="AA467" s="35"/>
      <c r="AB467" s="35"/>
      <c r="AC467" s="35"/>
      <c r="AD467" s="35"/>
      <c r="AE467" s="35"/>
      <c r="AR467" s="181" t="s">
        <v>261</v>
      </c>
      <c r="AT467" s="181" t="s">
        <v>135</v>
      </c>
      <c r="AU467" s="181" t="s">
        <v>82</v>
      </c>
      <c r="AY467" s="18" t="s">
        <v>132</v>
      </c>
      <c r="BE467" s="182">
        <f>IF(N467="základní",J467,0)</f>
        <v>0</v>
      </c>
      <c r="BF467" s="182">
        <f>IF(N467="snížená",J467,0)</f>
        <v>0</v>
      </c>
      <c r="BG467" s="182">
        <f>IF(N467="zákl. přenesená",J467,0)</f>
        <v>0</v>
      </c>
      <c r="BH467" s="182">
        <f>IF(N467="sníž. přenesená",J467,0)</f>
        <v>0</v>
      </c>
      <c r="BI467" s="182">
        <f>IF(N467="nulová",J467,0)</f>
        <v>0</v>
      </c>
      <c r="BJ467" s="18" t="s">
        <v>80</v>
      </c>
      <c r="BK467" s="182">
        <f>ROUND(I467*H467,2)</f>
        <v>0</v>
      </c>
      <c r="BL467" s="18" t="s">
        <v>261</v>
      </c>
      <c r="BM467" s="181" t="s">
        <v>608</v>
      </c>
    </row>
    <row r="468" spans="1:65" s="2" customFormat="1" ht="29.25">
      <c r="A468" s="35"/>
      <c r="B468" s="36"/>
      <c r="C468" s="37"/>
      <c r="D468" s="183" t="s">
        <v>142</v>
      </c>
      <c r="E468" s="37"/>
      <c r="F468" s="184" t="s">
        <v>609</v>
      </c>
      <c r="G468" s="37"/>
      <c r="H468" s="37"/>
      <c r="I468" s="185"/>
      <c r="J468" s="37"/>
      <c r="K468" s="37"/>
      <c r="L468" s="40"/>
      <c r="M468" s="186"/>
      <c r="N468" s="187"/>
      <c r="O468" s="65"/>
      <c r="P468" s="65"/>
      <c r="Q468" s="65"/>
      <c r="R468" s="65"/>
      <c r="S468" s="65"/>
      <c r="T468" s="66"/>
      <c r="U468" s="35"/>
      <c r="V468" s="35"/>
      <c r="W468" s="35"/>
      <c r="X468" s="35"/>
      <c r="Y468" s="35"/>
      <c r="Z468" s="35"/>
      <c r="AA468" s="35"/>
      <c r="AB468" s="35"/>
      <c r="AC468" s="35"/>
      <c r="AD468" s="35"/>
      <c r="AE468" s="35"/>
      <c r="AT468" s="18" t="s">
        <v>142</v>
      </c>
      <c r="AU468" s="18" t="s">
        <v>82</v>
      </c>
    </row>
    <row r="469" spans="1:65" s="2" customFormat="1" ht="126.75">
      <c r="A469" s="35"/>
      <c r="B469" s="36"/>
      <c r="C469" s="37"/>
      <c r="D469" s="183" t="s">
        <v>159</v>
      </c>
      <c r="E469" s="37"/>
      <c r="F469" s="220" t="s">
        <v>610</v>
      </c>
      <c r="G469" s="37"/>
      <c r="H469" s="37"/>
      <c r="I469" s="185"/>
      <c r="J469" s="37"/>
      <c r="K469" s="37"/>
      <c r="L469" s="40"/>
      <c r="M469" s="186"/>
      <c r="N469" s="187"/>
      <c r="O469" s="65"/>
      <c r="P469" s="65"/>
      <c r="Q469" s="65"/>
      <c r="R469" s="65"/>
      <c r="S469" s="65"/>
      <c r="T469" s="66"/>
      <c r="U469" s="35"/>
      <c r="V469" s="35"/>
      <c r="W469" s="35"/>
      <c r="X469" s="35"/>
      <c r="Y469" s="35"/>
      <c r="Z469" s="35"/>
      <c r="AA469" s="35"/>
      <c r="AB469" s="35"/>
      <c r="AC469" s="35"/>
      <c r="AD469" s="35"/>
      <c r="AE469" s="35"/>
      <c r="AT469" s="18" t="s">
        <v>159</v>
      </c>
      <c r="AU469" s="18" t="s">
        <v>82</v>
      </c>
    </row>
    <row r="470" spans="1:65" s="12" customFormat="1" ht="22.9" customHeight="1">
      <c r="B470" s="154"/>
      <c r="C470" s="155"/>
      <c r="D470" s="156" t="s">
        <v>71</v>
      </c>
      <c r="E470" s="168" t="s">
        <v>611</v>
      </c>
      <c r="F470" s="168" t="s">
        <v>612</v>
      </c>
      <c r="G470" s="155"/>
      <c r="H470" s="155"/>
      <c r="I470" s="158"/>
      <c r="J470" s="169">
        <f>BK470</f>
        <v>0</v>
      </c>
      <c r="K470" s="155"/>
      <c r="L470" s="160"/>
      <c r="M470" s="161"/>
      <c r="N470" s="162"/>
      <c r="O470" s="162"/>
      <c r="P470" s="163">
        <f>SUM(P471:P526)</f>
        <v>0</v>
      </c>
      <c r="Q470" s="162"/>
      <c r="R470" s="163">
        <f>SUM(R471:R526)</f>
        <v>7.5344299699999992E-2</v>
      </c>
      <c r="S470" s="162"/>
      <c r="T470" s="164">
        <f>SUM(T471:T526)</f>
        <v>9.0809999999999988E-2</v>
      </c>
      <c r="AR470" s="165" t="s">
        <v>82</v>
      </c>
      <c r="AT470" s="166" t="s">
        <v>71</v>
      </c>
      <c r="AU470" s="166" t="s">
        <v>80</v>
      </c>
      <c r="AY470" s="165" t="s">
        <v>132</v>
      </c>
      <c r="BK470" s="167">
        <f>SUM(BK471:BK526)</f>
        <v>0</v>
      </c>
    </row>
    <row r="471" spans="1:65" s="2" customFormat="1" ht="14.45" customHeight="1">
      <c r="A471" s="35"/>
      <c r="B471" s="36"/>
      <c r="C471" s="170" t="s">
        <v>613</v>
      </c>
      <c r="D471" s="170" t="s">
        <v>135</v>
      </c>
      <c r="E471" s="171" t="s">
        <v>614</v>
      </c>
      <c r="F471" s="172" t="s">
        <v>615</v>
      </c>
      <c r="G471" s="173" t="s">
        <v>616</v>
      </c>
      <c r="H471" s="174">
        <v>1</v>
      </c>
      <c r="I471" s="175"/>
      <c r="J471" s="176">
        <f>ROUND(I471*H471,2)</f>
        <v>0</v>
      </c>
      <c r="K471" s="172" t="s">
        <v>139</v>
      </c>
      <c r="L471" s="40"/>
      <c r="M471" s="177" t="s">
        <v>19</v>
      </c>
      <c r="N471" s="178" t="s">
        <v>43</v>
      </c>
      <c r="O471" s="65"/>
      <c r="P471" s="179">
        <f>O471*H471</f>
        <v>0</v>
      </c>
      <c r="Q471" s="179">
        <v>0</v>
      </c>
      <c r="R471" s="179">
        <f>Q471*H471</f>
        <v>0</v>
      </c>
      <c r="S471" s="179">
        <v>1.933E-2</v>
      </c>
      <c r="T471" s="180">
        <f>S471*H471</f>
        <v>1.933E-2</v>
      </c>
      <c r="U471" s="35"/>
      <c r="V471" s="35"/>
      <c r="W471" s="35"/>
      <c r="X471" s="35"/>
      <c r="Y471" s="35"/>
      <c r="Z471" s="35"/>
      <c r="AA471" s="35"/>
      <c r="AB471" s="35"/>
      <c r="AC471" s="35"/>
      <c r="AD471" s="35"/>
      <c r="AE471" s="35"/>
      <c r="AR471" s="181" t="s">
        <v>261</v>
      </c>
      <c r="AT471" s="181" t="s">
        <v>135</v>
      </c>
      <c r="AU471" s="181" t="s">
        <v>82</v>
      </c>
      <c r="AY471" s="18" t="s">
        <v>132</v>
      </c>
      <c r="BE471" s="182">
        <f>IF(N471="základní",J471,0)</f>
        <v>0</v>
      </c>
      <c r="BF471" s="182">
        <f>IF(N471="snížená",J471,0)</f>
        <v>0</v>
      </c>
      <c r="BG471" s="182">
        <f>IF(N471="zákl. přenesená",J471,0)</f>
        <v>0</v>
      </c>
      <c r="BH471" s="182">
        <f>IF(N471="sníž. přenesená",J471,0)</f>
        <v>0</v>
      </c>
      <c r="BI471" s="182">
        <f>IF(N471="nulová",J471,0)</f>
        <v>0</v>
      </c>
      <c r="BJ471" s="18" t="s">
        <v>80</v>
      </c>
      <c r="BK471" s="182">
        <f>ROUND(I471*H471,2)</f>
        <v>0</v>
      </c>
      <c r="BL471" s="18" t="s">
        <v>261</v>
      </c>
      <c r="BM471" s="181" t="s">
        <v>617</v>
      </c>
    </row>
    <row r="472" spans="1:65" s="2" customFormat="1" ht="19.5">
      <c r="A472" s="35"/>
      <c r="B472" s="36"/>
      <c r="C472" s="37"/>
      <c r="D472" s="183" t="s">
        <v>142</v>
      </c>
      <c r="E472" s="37"/>
      <c r="F472" s="184" t="s">
        <v>618</v>
      </c>
      <c r="G472" s="37"/>
      <c r="H472" s="37"/>
      <c r="I472" s="185"/>
      <c r="J472" s="37"/>
      <c r="K472" s="37"/>
      <c r="L472" s="40"/>
      <c r="M472" s="186"/>
      <c r="N472" s="187"/>
      <c r="O472" s="65"/>
      <c r="P472" s="65"/>
      <c r="Q472" s="65"/>
      <c r="R472" s="65"/>
      <c r="S472" s="65"/>
      <c r="T472" s="66"/>
      <c r="U472" s="35"/>
      <c r="V472" s="35"/>
      <c r="W472" s="35"/>
      <c r="X472" s="35"/>
      <c r="Y472" s="35"/>
      <c r="Z472" s="35"/>
      <c r="AA472" s="35"/>
      <c r="AB472" s="35"/>
      <c r="AC472" s="35"/>
      <c r="AD472" s="35"/>
      <c r="AE472" s="35"/>
      <c r="AT472" s="18" t="s">
        <v>142</v>
      </c>
      <c r="AU472" s="18" t="s">
        <v>82</v>
      </c>
    </row>
    <row r="473" spans="1:65" s="2" customFormat="1" ht="24.2" customHeight="1">
      <c r="A473" s="35"/>
      <c r="B473" s="36"/>
      <c r="C473" s="170" t="s">
        <v>619</v>
      </c>
      <c r="D473" s="170" t="s">
        <v>135</v>
      </c>
      <c r="E473" s="171" t="s">
        <v>620</v>
      </c>
      <c r="F473" s="172" t="s">
        <v>621</v>
      </c>
      <c r="G473" s="173" t="s">
        <v>138</v>
      </c>
      <c r="H473" s="174">
        <v>1</v>
      </c>
      <c r="I473" s="175"/>
      <c r="J473" s="176">
        <f>ROUND(I473*H473,2)</f>
        <v>0</v>
      </c>
      <c r="K473" s="172" t="s">
        <v>19</v>
      </c>
      <c r="L473" s="40"/>
      <c r="M473" s="177" t="s">
        <v>19</v>
      </c>
      <c r="N473" s="178" t="s">
        <v>43</v>
      </c>
      <c r="O473" s="65"/>
      <c r="P473" s="179">
        <f>O473*H473</f>
        <v>0</v>
      </c>
      <c r="Q473" s="179">
        <v>3.8234100000000002E-3</v>
      </c>
      <c r="R473" s="179">
        <f>Q473*H473</f>
        <v>3.8234100000000002E-3</v>
      </c>
      <c r="S473" s="179">
        <v>0</v>
      </c>
      <c r="T473" s="180">
        <f>S473*H473</f>
        <v>0</v>
      </c>
      <c r="U473" s="35"/>
      <c r="V473" s="35"/>
      <c r="W473" s="35"/>
      <c r="X473" s="35"/>
      <c r="Y473" s="35"/>
      <c r="Z473" s="35"/>
      <c r="AA473" s="35"/>
      <c r="AB473" s="35"/>
      <c r="AC473" s="35"/>
      <c r="AD473" s="35"/>
      <c r="AE473" s="35"/>
      <c r="AR473" s="181" t="s">
        <v>261</v>
      </c>
      <c r="AT473" s="181" t="s">
        <v>135</v>
      </c>
      <c r="AU473" s="181" t="s">
        <v>82</v>
      </c>
      <c r="AY473" s="18" t="s">
        <v>132</v>
      </c>
      <c r="BE473" s="182">
        <f>IF(N473="základní",J473,0)</f>
        <v>0</v>
      </c>
      <c r="BF473" s="182">
        <f>IF(N473="snížená",J473,0)</f>
        <v>0</v>
      </c>
      <c r="BG473" s="182">
        <f>IF(N473="zákl. přenesená",J473,0)</f>
        <v>0</v>
      </c>
      <c r="BH473" s="182">
        <f>IF(N473="sníž. přenesená",J473,0)</f>
        <v>0</v>
      </c>
      <c r="BI473" s="182">
        <f>IF(N473="nulová",J473,0)</f>
        <v>0</v>
      </c>
      <c r="BJ473" s="18" t="s">
        <v>80</v>
      </c>
      <c r="BK473" s="182">
        <f>ROUND(I473*H473,2)</f>
        <v>0</v>
      </c>
      <c r="BL473" s="18" t="s">
        <v>261</v>
      </c>
      <c r="BM473" s="181" t="s">
        <v>622</v>
      </c>
    </row>
    <row r="474" spans="1:65" s="2" customFormat="1" ht="11.25">
      <c r="A474" s="35"/>
      <c r="B474" s="36"/>
      <c r="C474" s="37"/>
      <c r="D474" s="183" t="s">
        <v>142</v>
      </c>
      <c r="E474" s="37"/>
      <c r="F474" s="184" t="s">
        <v>621</v>
      </c>
      <c r="G474" s="37"/>
      <c r="H474" s="37"/>
      <c r="I474" s="185"/>
      <c r="J474" s="37"/>
      <c r="K474" s="37"/>
      <c r="L474" s="40"/>
      <c r="M474" s="186"/>
      <c r="N474" s="187"/>
      <c r="O474" s="65"/>
      <c r="P474" s="65"/>
      <c r="Q474" s="65"/>
      <c r="R474" s="65"/>
      <c r="S474" s="65"/>
      <c r="T474" s="66"/>
      <c r="U474" s="35"/>
      <c r="V474" s="35"/>
      <c r="W474" s="35"/>
      <c r="X474" s="35"/>
      <c r="Y474" s="35"/>
      <c r="Z474" s="35"/>
      <c r="AA474" s="35"/>
      <c r="AB474" s="35"/>
      <c r="AC474" s="35"/>
      <c r="AD474" s="35"/>
      <c r="AE474" s="35"/>
      <c r="AT474" s="18" t="s">
        <v>142</v>
      </c>
      <c r="AU474" s="18" t="s">
        <v>82</v>
      </c>
    </row>
    <row r="475" spans="1:65" s="2" customFormat="1" ht="24.2" customHeight="1">
      <c r="A475" s="35"/>
      <c r="B475" s="36"/>
      <c r="C475" s="170" t="s">
        <v>623</v>
      </c>
      <c r="D475" s="170" t="s">
        <v>135</v>
      </c>
      <c r="E475" s="171" t="s">
        <v>624</v>
      </c>
      <c r="F475" s="172" t="s">
        <v>625</v>
      </c>
      <c r="G475" s="173" t="s">
        <v>138</v>
      </c>
      <c r="H475" s="174">
        <v>1</v>
      </c>
      <c r="I475" s="175"/>
      <c r="J475" s="176">
        <f>ROUND(I475*H475,2)</f>
        <v>0</v>
      </c>
      <c r="K475" s="172" t="s">
        <v>19</v>
      </c>
      <c r="L475" s="40"/>
      <c r="M475" s="177" t="s">
        <v>19</v>
      </c>
      <c r="N475" s="178" t="s">
        <v>43</v>
      </c>
      <c r="O475" s="65"/>
      <c r="P475" s="179">
        <f>O475*H475</f>
        <v>0</v>
      </c>
      <c r="Q475" s="179">
        <v>2.0318049999999998E-3</v>
      </c>
      <c r="R475" s="179">
        <f>Q475*H475</f>
        <v>2.0318049999999998E-3</v>
      </c>
      <c r="S475" s="179">
        <v>0</v>
      </c>
      <c r="T475" s="180">
        <f>S475*H475</f>
        <v>0</v>
      </c>
      <c r="U475" s="35"/>
      <c r="V475" s="35"/>
      <c r="W475" s="35"/>
      <c r="X475" s="35"/>
      <c r="Y475" s="35"/>
      <c r="Z475" s="35"/>
      <c r="AA475" s="35"/>
      <c r="AB475" s="35"/>
      <c r="AC475" s="35"/>
      <c r="AD475" s="35"/>
      <c r="AE475" s="35"/>
      <c r="AR475" s="181" t="s">
        <v>261</v>
      </c>
      <c r="AT475" s="181" t="s">
        <v>135</v>
      </c>
      <c r="AU475" s="181" t="s">
        <v>82</v>
      </c>
      <c r="AY475" s="18" t="s">
        <v>132</v>
      </c>
      <c r="BE475" s="182">
        <f>IF(N475="základní",J475,0)</f>
        <v>0</v>
      </c>
      <c r="BF475" s="182">
        <f>IF(N475="snížená",J475,0)</f>
        <v>0</v>
      </c>
      <c r="BG475" s="182">
        <f>IF(N475="zákl. přenesená",J475,0)</f>
        <v>0</v>
      </c>
      <c r="BH475" s="182">
        <f>IF(N475="sníž. přenesená",J475,0)</f>
        <v>0</v>
      </c>
      <c r="BI475" s="182">
        <f>IF(N475="nulová",J475,0)</f>
        <v>0</v>
      </c>
      <c r="BJ475" s="18" t="s">
        <v>80</v>
      </c>
      <c r="BK475" s="182">
        <f>ROUND(I475*H475,2)</f>
        <v>0</v>
      </c>
      <c r="BL475" s="18" t="s">
        <v>261</v>
      </c>
      <c r="BM475" s="181" t="s">
        <v>626</v>
      </c>
    </row>
    <row r="476" spans="1:65" s="2" customFormat="1" ht="19.5">
      <c r="A476" s="35"/>
      <c r="B476" s="36"/>
      <c r="C476" s="37"/>
      <c r="D476" s="183" t="s">
        <v>142</v>
      </c>
      <c r="E476" s="37"/>
      <c r="F476" s="184" t="s">
        <v>625</v>
      </c>
      <c r="G476" s="37"/>
      <c r="H476" s="37"/>
      <c r="I476" s="185"/>
      <c r="J476" s="37"/>
      <c r="K476" s="37"/>
      <c r="L476" s="40"/>
      <c r="M476" s="186"/>
      <c r="N476" s="187"/>
      <c r="O476" s="65"/>
      <c r="P476" s="65"/>
      <c r="Q476" s="65"/>
      <c r="R476" s="65"/>
      <c r="S476" s="65"/>
      <c r="T476" s="66"/>
      <c r="U476" s="35"/>
      <c r="V476" s="35"/>
      <c r="W476" s="35"/>
      <c r="X476" s="35"/>
      <c r="Y476" s="35"/>
      <c r="Z476" s="35"/>
      <c r="AA476" s="35"/>
      <c r="AB476" s="35"/>
      <c r="AC476" s="35"/>
      <c r="AD476" s="35"/>
      <c r="AE476" s="35"/>
      <c r="AT476" s="18" t="s">
        <v>142</v>
      </c>
      <c r="AU476" s="18" t="s">
        <v>82</v>
      </c>
    </row>
    <row r="477" spans="1:65" s="2" customFormat="1" ht="37.9" customHeight="1">
      <c r="A477" s="35"/>
      <c r="B477" s="36"/>
      <c r="C477" s="170" t="s">
        <v>627</v>
      </c>
      <c r="D477" s="170" t="s">
        <v>135</v>
      </c>
      <c r="E477" s="171" t="s">
        <v>628</v>
      </c>
      <c r="F477" s="172" t="s">
        <v>629</v>
      </c>
      <c r="G477" s="173" t="s">
        <v>138</v>
      </c>
      <c r="H477" s="174">
        <v>1</v>
      </c>
      <c r="I477" s="175"/>
      <c r="J477" s="176">
        <f>ROUND(I477*H477,2)</f>
        <v>0</v>
      </c>
      <c r="K477" s="172" t="s">
        <v>19</v>
      </c>
      <c r="L477" s="40"/>
      <c r="M477" s="177" t="s">
        <v>19</v>
      </c>
      <c r="N477" s="178" t="s">
        <v>43</v>
      </c>
      <c r="O477" s="65"/>
      <c r="P477" s="179">
        <f>O477*H477</f>
        <v>0</v>
      </c>
      <c r="Q477" s="179">
        <v>1.7143410000000001E-2</v>
      </c>
      <c r="R477" s="179">
        <f>Q477*H477</f>
        <v>1.7143410000000001E-2</v>
      </c>
      <c r="S477" s="179">
        <v>0</v>
      </c>
      <c r="T477" s="180">
        <f>S477*H477</f>
        <v>0</v>
      </c>
      <c r="U477" s="35"/>
      <c r="V477" s="35"/>
      <c r="W477" s="35"/>
      <c r="X477" s="35"/>
      <c r="Y477" s="35"/>
      <c r="Z477" s="35"/>
      <c r="AA477" s="35"/>
      <c r="AB477" s="35"/>
      <c r="AC477" s="35"/>
      <c r="AD477" s="35"/>
      <c r="AE477" s="35"/>
      <c r="AR477" s="181" t="s">
        <v>261</v>
      </c>
      <c r="AT477" s="181" t="s">
        <v>135</v>
      </c>
      <c r="AU477" s="181" t="s">
        <v>82</v>
      </c>
      <c r="AY477" s="18" t="s">
        <v>132</v>
      </c>
      <c r="BE477" s="182">
        <f>IF(N477="základní",J477,0)</f>
        <v>0</v>
      </c>
      <c r="BF477" s="182">
        <f>IF(N477="snížená",J477,0)</f>
        <v>0</v>
      </c>
      <c r="BG477" s="182">
        <f>IF(N477="zákl. přenesená",J477,0)</f>
        <v>0</v>
      </c>
      <c r="BH477" s="182">
        <f>IF(N477="sníž. přenesená",J477,0)</f>
        <v>0</v>
      </c>
      <c r="BI477" s="182">
        <f>IF(N477="nulová",J477,0)</f>
        <v>0</v>
      </c>
      <c r="BJ477" s="18" t="s">
        <v>80</v>
      </c>
      <c r="BK477" s="182">
        <f>ROUND(I477*H477,2)</f>
        <v>0</v>
      </c>
      <c r="BL477" s="18" t="s">
        <v>261</v>
      </c>
      <c r="BM477" s="181" t="s">
        <v>630</v>
      </c>
    </row>
    <row r="478" spans="1:65" s="2" customFormat="1" ht="19.5">
      <c r="A478" s="35"/>
      <c r="B478" s="36"/>
      <c r="C478" s="37"/>
      <c r="D478" s="183" t="s">
        <v>142</v>
      </c>
      <c r="E478" s="37"/>
      <c r="F478" s="184" t="s">
        <v>629</v>
      </c>
      <c r="G478" s="37"/>
      <c r="H478" s="37"/>
      <c r="I478" s="185"/>
      <c r="J478" s="37"/>
      <c r="K478" s="37"/>
      <c r="L478" s="40"/>
      <c r="M478" s="186"/>
      <c r="N478" s="187"/>
      <c r="O478" s="65"/>
      <c r="P478" s="65"/>
      <c r="Q478" s="65"/>
      <c r="R478" s="65"/>
      <c r="S478" s="65"/>
      <c r="T478" s="66"/>
      <c r="U478" s="35"/>
      <c r="V478" s="35"/>
      <c r="W478" s="35"/>
      <c r="X478" s="35"/>
      <c r="Y478" s="35"/>
      <c r="Z478" s="35"/>
      <c r="AA478" s="35"/>
      <c r="AB478" s="35"/>
      <c r="AC478" s="35"/>
      <c r="AD478" s="35"/>
      <c r="AE478" s="35"/>
      <c r="AT478" s="18" t="s">
        <v>142</v>
      </c>
      <c r="AU478" s="18" t="s">
        <v>82</v>
      </c>
    </row>
    <row r="479" spans="1:65" s="2" customFormat="1" ht="14.45" customHeight="1">
      <c r="A479" s="35"/>
      <c r="B479" s="36"/>
      <c r="C479" s="170" t="s">
        <v>631</v>
      </c>
      <c r="D479" s="170" t="s">
        <v>135</v>
      </c>
      <c r="E479" s="171" t="s">
        <v>632</v>
      </c>
      <c r="F479" s="172" t="s">
        <v>633</v>
      </c>
      <c r="G479" s="173" t="s">
        <v>616</v>
      </c>
      <c r="H479" s="174">
        <v>2</v>
      </c>
      <c r="I479" s="175"/>
      <c r="J479" s="176">
        <f>ROUND(I479*H479,2)</f>
        <v>0</v>
      </c>
      <c r="K479" s="172" t="s">
        <v>139</v>
      </c>
      <c r="L479" s="40"/>
      <c r="M479" s="177" t="s">
        <v>19</v>
      </c>
      <c r="N479" s="178" t="s">
        <v>43</v>
      </c>
      <c r="O479" s="65"/>
      <c r="P479" s="179">
        <f>O479*H479</f>
        <v>0</v>
      </c>
      <c r="Q479" s="179">
        <v>0</v>
      </c>
      <c r="R479" s="179">
        <f>Q479*H479</f>
        <v>0</v>
      </c>
      <c r="S479" s="179">
        <v>1.9460000000000002E-2</v>
      </c>
      <c r="T479" s="180">
        <f>S479*H479</f>
        <v>3.8920000000000003E-2</v>
      </c>
      <c r="U479" s="35"/>
      <c r="V479" s="35"/>
      <c r="W479" s="35"/>
      <c r="X479" s="35"/>
      <c r="Y479" s="35"/>
      <c r="Z479" s="35"/>
      <c r="AA479" s="35"/>
      <c r="AB479" s="35"/>
      <c r="AC479" s="35"/>
      <c r="AD479" s="35"/>
      <c r="AE479" s="35"/>
      <c r="AR479" s="181" t="s">
        <v>261</v>
      </c>
      <c r="AT479" s="181" t="s">
        <v>135</v>
      </c>
      <c r="AU479" s="181" t="s">
        <v>82</v>
      </c>
      <c r="AY479" s="18" t="s">
        <v>132</v>
      </c>
      <c r="BE479" s="182">
        <f>IF(N479="základní",J479,0)</f>
        <v>0</v>
      </c>
      <c r="BF479" s="182">
        <f>IF(N479="snížená",J479,0)</f>
        <v>0</v>
      </c>
      <c r="BG479" s="182">
        <f>IF(N479="zákl. přenesená",J479,0)</f>
        <v>0</v>
      </c>
      <c r="BH479" s="182">
        <f>IF(N479="sníž. přenesená",J479,0)</f>
        <v>0</v>
      </c>
      <c r="BI479" s="182">
        <f>IF(N479="nulová",J479,0)</f>
        <v>0</v>
      </c>
      <c r="BJ479" s="18" t="s">
        <v>80</v>
      </c>
      <c r="BK479" s="182">
        <f>ROUND(I479*H479,2)</f>
        <v>0</v>
      </c>
      <c r="BL479" s="18" t="s">
        <v>261</v>
      </c>
      <c r="BM479" s="181" t="s">
        <v>634</v>
      </c>
    </row>
    <row r="480" spans="1:65" s="2" customFormat="1" ht="11.25">
      <c r="A480" s="35"/>
      <c r="B480" s="36"/>
      <c r="C480" s="37"/>
      <c r="D480" s="183" t="s">
        <v>142</v>
      </c>
      <c r="E480" s="37"/>
      <c r="F480" s="184" t="s">
        <v>635</v>
      </c>
      <c r="G480" s="37"/>
      <c r="H480" s="37"/>
      <c r="I480" s="185"/>
      <c r="J480" s="37"/>
      <c r="K480" s="37"/>
      <c r="L480" s="40"/>
      <c r="M480" s="186"/>
      <c r="N480" s="187"/>
      <c r="O480" s="65"/>
      <c r="P480" s="65"/>
      <c r="Q480" s="65"/>
      <c r="R480" s="65"/>
      <c r="S480" s="65"/>
      <c r="T480" s="66"/>
      <c r="U480" s="35"/>
      <c r="V480" s="35"/>
      <c r="W480" s="35"/>
      <c r="X480" s="35"/>
      <c r="Y480" s="35"/>
      <c r="Z480" s="35"/>
      <c r="AA480" s="35"/>
      <c r="AB480" s="35"/>
      <c r="AC480" s="35"/>
      <c r="AD480" s="35"/>
      <c r="AE480" s="35"/>
      <c r="AT480" s="18" t="s">
        <v>142</v>
      </c>
      <c r="AU480" s="18" t="s">
        <v>82</v>
      </c>
    </row>
    <row r="481" spans="1:65" s="2" customFormat="1" ht="24.2" customHeight="1">
      <c r="A481" s="35"/>
      <c r="B481" s="36"/>
      <c r="C481" s="170" t="s">
        <v>636</v>
      </c>
      <c r="D481" s="170" t="s">
        <v>135</v>
      </c>
      <c r="E481" s="171" t="s">
        <v>637</v>
      </c>
      <c r="F481" s="172" t="s">
        <v>638</v>
      </c>
      <c r="G481" s="173" t="s">
        <v>616</v>
      </c>
      <c r="H481" s="174">
        <v>1</v>
      </c>
      <c r="I481" s="175"/>
      <c r="J481" s="176">
        <f>ROUND(I481*H481,2)</f>
        <v>0</v>
      </c>
      <c r="K481" s="172" t="s">
        <v>139</v>
      </c>
      <c r="L481" s="40"/>
      <c r="M481" s="177" t="s">
        <v>19</v>
      </c>
      <c r="N481" s="178" t="s">
        <v>43</v>
      </c>
      <c r="O481" s="65"/>
      <c r="P481" s="179">
        <f>O481*H481</f>
        <v>0</v>
      </c>
      <c r="Q481" s="179">
        <v>1.49692765E-2</v>
      </c>
      <c r="R481" s="179">
        <f>Q481*H481</f>
        <v>1.49692765E-2</v>
      </c>
      <c r="S481" s="179">
        <v>0</v>
      </c>
      <c r="T481" s="180">
        <f>S481*H481</f>
        <v>0</v>
      </c>
      <c r="U481" s="35"/>
      <c r="V481" s="35"/>
      <c r="W481" s="35"/>
      <c r="X481" s="35"/>
      <c r="Y481" s="35"/>
      <c r="Z481" s="35"/>
      <c r="AA481" s="35"/>
      <c r="AB481" s="35"/>
      <c r="AC481" s="35"/>
      <c r="AD481" s="35"/>
      <c r="AE481" s="35"/>
      <c r="AR481" s="181" t="s">
        <v>261</v>
      </c>
      <c r="AT481" s="181" t="s">
        <v>135</v>
      </c>
      <c r="AU481" s="181" t="s">
        <v>82</v>
      </c>
      <c r="AY481" s="18" t="s">
        <v>132</v>
      </c>
      <c r="BE481" s="182">
        <f>IF(N481="základní",J481,0)</f>
        <v>0</v>
      </c>
      <c r="BF481" s="182">
        <f>IF(N481="snížená",J481,0)</f>
        <v>0</v>
      </c>
      <c r="BG481" s="182">
        <f>IF(N481="zákl. přenesená",J481,0)</f>
        <v>0</v>
      </c>
      <c r="BH481" s="182">
        <f>IF(N481="sníž. přenesená",J481,0)</f>
        <v>0</v>
      </c>
      <c r="BI481" s="182">
        <f>IF(N481="nulová",J481,0)</f>
        <v>0</v>
      </c>
      <c r="BJ481" s="18" t="s">
        <v>80</v>
      </c>
      <c r="BK481" s="182">
        <f>ROUND(I481*H481,2)</f>
        <v>0</v>
      </c>
      <c r="BL481" s="18" t="s">
        <v>261</v>
      </c>
      <c r="BM481" s="181" t="s">
        <v>639</v>
      </c>
    </row>
    <row r="482" spans="1:65" s="2" customFormat="1" ht="19.5">
      <c r="A482" s="35"/>
      <c r="B482" s="36"/>
      <c r="C482" s="37"/>
      <c r="D482" s="183" t="s">
        <v>142</v>
      </c>
      <c r="E482" s="37"/>
      <c r="F482" s="184" t="s">
        <v>640</v>
      </c>
      <c r="G482" s="37"/>
      <c r="H482" s="37"/>
      <c r="I482" s="185"/>
      <c r="J482" s="37"/>
      <c r="K482" s="37"/>
      <c r="L482" s="40"/>
      <c r="M482" s="186"/>
      <c r="N482" s="187"/>
      <c r="O482" s="65"/>
      <c r="P482" s="65"/>
      <c r="Q482" s="65"/>
      <c r="R482" s="65"/>
      <c r="S482" s="65"/>
      <c r="T482" s="66"/>
      <c r="U482" s="35"/>
      <c r="V482" s="35"/>
      <c r="W482" s="35"/>
      <c r="X482" s="35"/>
      <c r="Y482" s="35"/>
      <c r="Z482" s="35"/>
      <c r="AA482" s="35"/>
      <c r="AB482" s="35"/>
      <c r="AC482" s="35"/>
      <c r="AD482" s="35"/>
      <c r="AE482" s="35"/>
      <c r="AT482" s="18" t="s">
        <v>142</v>
      </c>
      <c r="AU482" s="18" t="s">
        <v>82</v>
      </c>
    </row>
    <row r="483" spans="1:65" s="2" customFormat="1" ht="97.5">
      <c r="A483" s="35"/>
      <c r="B483" s="36"/>
      <c r="C483" s="37"/>
      <c r="D483" s="183" t="s">
        <v>159</v>
      </c>
      <c r="E483" s="37"/>
      <c r="F483" s="220" t="s">
        <v>641</v>
      </c>
      <c r="G483" s="37"/>
      <c r="H483" s="37"/>
      <c r="I483" s="185"/>
      <c r="J483" s="37"/>
      <c r="K483" s="37"/>
      <c r="L483" s="40"/>
      <c r="M483" s="186"/>
      <c r="N483" s="187"/>
      <c r="O483" s="65"/>
      <c r="P483" s="65"/>
      <c r="Q483" s="65"/>
      <c r="R483" s="65"/>
      <c r="S483" s="65"/>
      <c r="T483" s="66"/>
      <c r="U483" s="35"/>
      <c r="V483" s="35"/>
      <c r="W483" s="35"/>
      <c r="X483" s="35"/>
      <c r="Y483" s="35"/>
      <c r="Z483" s="35"/>
      <c r="AA483" s="35"/>
      <c r="AB483" s="35"/>
      <c r="AC483" s="35"/>
      <c r="AD483" s="35"/>
      <c r="AE483" s="35"/>
      <c r="AT483" s="18" t="s">
        <v>159</v>
      </c>
      <c r="AU483" s="18" t="s">
        <v>82</v>
      </c>
    </row>
    <row r="484" spans="1:65" s="2" customFormat="1" ht="24.2" customHeight="1">
      <c r="A484" s="35"/>
      <c r="B484" s="36"/>
      <c r="C484" s="170" t="s">
        <v>642</v>
      </c>
      <c r="D484" s="170" t="s">
        <v>135</v>
      </c>
      <c r="E484" s="171" t="s">
        <v>643</v>
      </c>
      <c r="F484" s="172" t="s">
        <v>644</v>
      </c>
      <c r="G484" s="173" t="s">
        <v>616</v>
      </c>
      <c r="H484" s="174">
        <v>1</v>
      </c>
      <c r="I484" s="175"/>
      <c r="J484" s="176">
        <f>ROUND(I484*H484,2)</f>
        <v>0</v>
      </c>
      <c r="K484" s="172" t="s">
        <v>139</v>
      </c>
      <c r="L484" s="40"/>
      <c r="M484" s="177" t="s">
        <v>19</v>
      </c>
      <c r="N484" s="178" t="s">
        <v>43</v>
      </c>
      <c r="O484" s="65"/>
      <c r="P484" s="179">
        <f>O484*H484</f>
        <v>0</v>
      </c>
      <c r="Q484" s="179">
        <v>1.9209276500000001E-2</v>
      </c>
      <c r="R484" s="179">
        <f>Q484*H484</f>
        <v>1.9209276500000001E-2</v>
      </c>
      <c r="S484" s="179">
        <v>0</v>
      </c>
      <c r="T484" s="180">
        <f>S484*H484</f>
        <v>0</v>
      </c>
      <c r="U484" s="35"/>
      <c r="V484" s="35"/>
      <c r="W484" s="35"/>
      <c r="X484" s="35"/>
      <c r="Y484" s="35"/>
      <c r="Z484" s="35"/>
      <c r="AA484" s="35"/>
      <c r="AB484" s="35"/>
      <c r="AC484" s="35"/>
      <c r="AD484" s="35"/>
      <c r="AE484" s="35"/>
      <c r="AR484" s="181" t="s">
        <v>261</v>
      </c>
      <c r="AT484" s="181" t="s">
        <v>135</v>
      </c>
      <c r="AU484" s="181" t="s">
        <v>82</v>
      </c>
      <c r="AY484" s="18" t="s">
        <v>132</v>
      </c>
      <c r="BE484" s="182">
        <f>IF(N484="základní",J484,0)</f>
        <v>0</v>
      </c>
      <c r="BF484" s="182">
        <f>IF(N484="snížená",J484,0)</f>
        <v>0</v>
      </c>
      <c r="BG484" s="182">
        <f>IF(N484="zákl. přenesená",J484,0)</f>
        <v>0</v>
      </c>
      <c r="BH484" s="182">
        <f>IF(N484="sníž. přenesená",J484,0)</f>
        <v>0</v>
      </c>
      <c r="BI484" s="182">
        <f>IF(N484="nulová",J484,0)</f>
        <v>0</v>
      </c>
      <c r="BJ484" s="18" t="s">
        <v>80</v>
      </c>
      <c r="BK484" s="182">
        <f>ROUND(I484*H484,2)</f>
        <v>0</v>
      </c>
      <c r="BL484" s="18" t="s">
        <v>261</v>
      </c>
      <c r="BM484" s="181" t="s">
        <v>645</v>
      </c>
    </row>
    <row r="485" spans="1:65" s="2" customFormat="1" ht="19.5">
      <c r="A485" s="35"/>
      <c r="B485" s="36"/>
      <c r="C485" s="37"/>
      <c r="D485" s="183" t="s">
        <v>142</v>
      </c>
      <c r="E485" s="37"/>
      <c r="F485" s="184" t="s">
        <v>646</v>
      </c>
      <c r="G485" s="37"/>
      <c r="H485" s="37"/>
      <c r="I485" s="185"/>
      <c r="J485" s="37"/>
      <c r="K485" s="37"/>
      <c r="L485" s="40"/>
      <c r="M485" s="186"/>
      <c r="N485" s="187"/>
      <c r="O485" s="65"/>
      <c r="P485" s="65"/>
      <c r="Q485" s="65"/>
      <c r="R485" s="65"/>
      <c r="S485" s="65"/>
      <c r="T485" s="66"/>
      <c r="U485" s="35"/>
      <c r="V485" s="35"/>
      <c r="W485" s="35"/>
      <c r="X485" s="35"/>
      <c r="Y485" s="35"/>
      <c r="Z485" s="35"/>
      <c r="AA485" s="35"/>
      <c r="AB485" s="35"/>
      <c r="AC485" s="35"/>
      <c r="AD485" s="35"/>
      <c r="AE485" s="35"/>
      <c r="AT485" s="18" t="s">
        <v>142</v>
      </c>
      <c r="AU485" s="18" t="s">
        <v>82</v>
      </c>
    </row>
    <row r="486" spans="1:65" s="2" customFormat="1" ht="97.5">
      <c r="A486" s="35"/>
      <c r="B486" s="36"/>
      <c r="C486" s="37"/>
      <c r="D486" s="183" t="s">
        <v>159</v>
      </c>
      <c r="E486" s="37"/>
      <c r="F486" s="220" t="s">
        <v>641</v>
      </c>
      <c r="G486" s="37"/>
      <c r="H486" s="37"/>
      <c r="I486" s="185"/>
      <c r="J486" s="37"/>
      <c r="K486" s="37"/>
      <c r="L486" s="40"/>
      <c r="M486" s="186"/>
      <c r="N486" s="187"/>
      <c r="O486" s="65"/>
      <c r="P486" s="65"/>
      <c r="Q486" s="65"/>
      <c r="R486" s="65"/>
      <c r="S486" s="65"/>
      <c r="T486" s="66"/>
      <c r="U486" s="35"/>
      <c r="V486" s="35"/>
      <c r="W486" s="35"/>
      <c r="X486" s="35"/>
      <c r="Y486" s="35"/>
      <c r="Z486" s="35"/>
      <c r="AA486" s="35"/>
      <c r="AB486" s="35"/>
      <c r="AC486" s="35"/>
      <c r="AD486" s="35"/>
      <c r="AE486" s="35"/>
      <c r="AT486" s="18" t="s">
        <v>159</v>
      </c>
      <c r="AU486" s="18" t="s">
        <v>82</v>
      </c>
    </row>
    <row r="487" spans="1:65" s="2" customFormat="1" ht="14.45" customHeight="1">
      <c r="A487" s="35"/>
      <c r="B487" s="36"/>
      <c r="C487" s="170" t="s">
        <v>647</v>
      </c>
      <c r="D487" s="170" t="s">
        <v>135</v>
      </c>
      <c r="E487" s="171" t="s">
        <v>648</v>
      </c>
      <c r="F487" s="172" t="s">
        <v>649</v>
      </c>
      <c r="G487" s="173" t="s">
        <v>616</v>
      </c>
      <c r="H487" s="174">
        <v>1</v>
      </c>
      <c r="I487" s="175"/>
      <c r="J487" s="176">
        <f>ROUND(I487*H487,2)</f>
        <v>0</v>
      </c>
      <c r="K487" s="172" t="s">
        <v>139</v>
      </c>
      <c r="L487" s="40"/>
      <c r="M487" s="177" t="s">
        <v>19</v>
      </c>
      <c r="N487" s="178" t="s">
        <v>43</v>
      </c>
      <c r="O487" s="65"/>
      <c r="P487" s="179">
        <f>O487*H487</f>
        <v>0</v>
      </c>
      <c r="Q487" s="179">
        <v>0</v>
      </c>
      <c r="R487" s="179">
        <f>Q487*H487</f>
        <v>0</v>
      </c>
      <c r="S487" s="179">
        <v>1.7600000000000001E-2</v>
      </c>
      <c r="T487" s="180">
        <f>S487*H487</f>
        <v>1.7600000000000001E-2</v>
      </c>
      <c r="U487" s="35"/>
      <c r="V487" s="35"/>
      <c r="W487" s="35"/>
      <c r="X487" s="35"/>
      <c r="Y487" s="35"/>
      <c r="Z487" s="35"/>
      <c r="AA487" s="35"/>
      <c r="AB487" s="35"/>
      <c r="AC487" s="35"/>
      <c r="AD487" s="35"/>
      <c r="AE487" s="35"/>
      <c r="AR487" s="181" t="s">
        <v>261</v>
      </c>
      <c r="AT487" s="181" t="s">
        <v>135</v>
      </c>
      <c r="AU487" s="181" t="s">
        <v>82</v>
      </c>
      <c r="AY487" s="18" t="s">
        <v>132</v>
      </c>
      <c r="BE487" s="182">
        <f>IF(N487="základní",J487,0)</f>
        <v>0</v>
      </c>
      <c r="BF487" s="182">
        <f>IF(N487="snížená",J487,0)</f>
        <v>0</v>
      </c>
      <c r="BG487" s="182">
        <f>IF(N487="zákl. přenesená",J487,0)</f>
        <v>0</v>
      </c>
      <c r="BH487" s="182">
        <f>IF(N487="sníž. přenesená",J487,0)</f>
        <v>0</v>
      </c>
      <c r="BI487" s="182">
        <f>IF(N487="nulová",J487,0)</f>
        <v>0</v>
      </c>
      <c r="BJ487" s="18" t="s">
        <v>80</v>
      </c>
      <c r="BK487" s="182">
        <f>ROUND(I487*H487,2)</f>
        <v>0</v>
      </c>
      <c r="BL487" s="18" t="s">
        <v>261</v>
      </c>
      <c r="BM487" s="181" t="s">
        <v>650</v>
      </c>
    </row>
    <row r="488" spans="1:65" s="2" customFormat="1" ht="11.25">
      <c r="A488" s="35"/>
      <c r="B488" s="36"/>
      <c r="C488" s="37"/>
      <c r="D488" s="183" t="s">
        <v>142</v>
      </c>
      <c r="E488" s="37"/>
      <c r="F488" s="184" t="s">
        <v>649</v>
      </c>
      <c r="G488" s="37"/>
      <c r="H488" s="37"/>
      <c r="I488" s="185"/>
      <c r="J488" s="37"/>
      <c r="K488" s="37"/>
      <c r="L488" s="40"/>
      <c r="M488" s="186"/>
      <c r="N488" s="187"/>
      <c r="O488" s="65"/>
      <c r="P488" s="65"/>
      <c r="Q488" s="65"/>
      <c r="R488" s="65"/>
      <c r="S488" s="65"/>
      <c r="T488" s="66"/>
      <c r="U488" s="35"/>
      <c r="V488" s="35"/>
      <c r="W488" s="35"/>
      <c r="X488" s="35"/>
      <c r="Y488" s="35"/>
      <c r="Z488" s="35"/>
      <c r="AA488" s="35"/>
      <c r="AB488" s="35"/>
      <c r="AC488" s="35"/>
      <c r="AD488" s="35"/>
      <c r="AE488" s="35"/>
      <c r="AT488" s="18" t="s">
        <v>142</v>
      </c>
      <c r="AU488" s="18" t="s">
        <v>82</v>
      </c>
    </row>
    <row r="489" spans="1:65" s="2" customFormat="1" ht="24.2" customHeight="1">
      <c r="A489" s="35"/>
      <c r="B489" s="36"/>
      <c r="C489" s="170" t="s">
        <v>651</v>
      </c>
      <c r="D489" s="170" t="s">
        <v>135</v>
      </c>
      <c r="E489" s="171" t="s">
        <v>652</v>
      </c>
      <c r="F489" s="172" t="s">
        <v>653</v>
      </c>
      <c r="G489" s="173" t="s">
        <v>616</v>
      </c>
      <c r="H489" s="174">
        <v>1</v>
      </c>
      <c r="I489" s="175"/>
      <c r="J489" s="176">
        <f>ROUND(I489*H489,2)</f>
        <v>0</v>
      </c>
      <c r="K489" s="172" t="s">
        <v>139</v>
      </c>
      <c r="L489" s="40"/>
      <c r="M489" s="177" t="s">
        <v>19</v>
      </c>
      <c r="N489" s="178" t="s">
        <v>43</v>
      </c>
      <c r="O489" s="65"/>
      <c r="P489" s="179">
        <f>O489*H489</f>
        <v>0</v>
      </c>
      <c r="Q489" s="179">
        <v>5.1820000000000002E-4</v>
      </c>
      <c r="R489" s="179">
        <f>Q489*H489</f>
        <v>5.1820000000000002E-4</v>
      </c>
      <c r="S489" s="179">
        <v>0</v>
      </c>
      <c r="T489" s="180">
        <f>S489*H489</f>
        <v>0</v>
      </c>
      <c r="U489" s="35"/>
      <c r="V489" s="35"/>
      <c r="W489" s="35"/>
      <c r="X489" s="35"/>
      <c r="Y489" s="35"/>
      <c r="Z489" s="35"/>
      <c r="AA489" s="35"/>
      <c r="AB489" s="35"/>
      <c r="AC489" s="35"/>
      <c r="AD489" s="35"/>
      <c r="AE489" s="35"/>
      <c r="AR489" s="181" t="s">
        <v>261</v>
      </c>
      <c r="AT489" s="181" t="s">
        <v>135</v>
      </c>
      <c r="AU489" s="181" t="s">
        <v>82</v>
      </c>
      <c r="AY489" s="18" t="s">
        <v>132</v>
      </c>
      <c r="BE489" s="182">
        <f>IF(N489="základní",J489,0)</f>
        <v>0</v>
      </c>
      <c r="BF489" s="182">
        <f>IF(N489="snížená",J489,0)</f>
        <v>0</v>
      </c>
      <c r="BG489" s="182">
        <f>IF(N489="zákl. přenesená",J489,0)</f>
        <v>0</v>
      </c>
      <c r="BH489" s="182">
        <f>IF(N489="sníž. přenesená",J489,0)</f>
        <v>0</v>
      </c>
      <c r="BI489" s="182">
        <f>IF(N489="nulová",J489,0)</f>
        <v>0</v>
      </c>
      <c r="BJ489" s="18" t="s">
        <v>80</v>
      </c>
      <c r="BK489" s="182">
        <f>ROUND(I489*H489,2)</f>
        <v>0</v>
      </c>
      <c r="BL489" s="18" t="s">
        <v>261</v>
      </c>
      <c r="BM489" s="181" t="s">
        <v>654</v>
      </c>
    </row>
    <row r="490" spans="1:65" s="2" customFormat="1" ht="19.5">
      <c r="A490" s="35"/>
      <c r="B490" s="36"/>
      <c r="C490" s="37"/>
      <c r="D490" s="183" t="s">
        <v>142</v>
      </c>
      <c r="E490" s="37"/>
      <c r="F490" s="184" t="s">
        <v>655</v>
      </c>
      <c r="G490" s="37"/>
      <c r="H490" s="37"/>
      <c r="I490" s="185"/>
      <c r="J490" s="37"/>
      <c r="K490" s="37"/>
      <c r="L490" s="40"/>
      <c r="M490" s="186"/>
      <c r="N490" s="187"/>
      <c r="O490" s="65"/>
      <c r="P490" s="65"/>
      <c r="Q490" s="65"/>
      <c r="R490" s="65"/>
      <c r="S490" s="65"/>
      <c r="T490" s="66"/>
      <c r="U490" s="35"/>
      <c r="V490" s="35"/>
      <c r="W490" s="35"/>
      <c r="X490" s="35"/>
      <c r="Y490" s="35"/>
      <c r="Z490" s="35"/>
      <c r="AA490" s="35"/>
      <c r="AB490" s="35"/>
      <c r="AC490" s="35"/>
      <c r="AD490" s="35"/>
      <c r="AE490" s="35"/>
      <c r="AT490" s="18" t="s">
        <v>142</v>
      </c>
      <c r="AU490" s="18" t="s">
        <v>82</v>
      </c>
    </row>
    <row r="491" spans="1:65" s="2" customFormat="1" ht="24.2" customHeight="1">
      <c r="A491" s="35"/>
      <c r="B491" s="36"/>
      <c r="C491" s="170" t="s">
        <v>656</v>
      </c>
      <c r="D491" s="170" t="s">
        <v>135</v>
      </c>
      <c r="E491" s="171" t="s">
        <v>657</v>
      </c>
      <c r="F491" s="172" t="s">
        <v>658</v>
      </c>
      <c r="G491" s="173" t="s">
        <v>138</v>
      </c>
      <c r="H491" s="174">
        <v>1</v>
      </c>
      <c r="I491" s="175"/>
      <c r="J491" s="176">
        <f>ROUND(I491*H491,2)</f>
        <v>0</v>
      </c>
      <c r="K491" s="172" t="s">
        <v>19</v>
      </c>
      <c r="L491" s="40"/>
      <c r="M491" s="177" t="s">
        <v>19</v>
      </c>
      <c r="N491" s="178" t="s">
        <v>43</v>
      </c>
      <c r="O491" s="65"/>
      <c r="P491" s="179">
        <f>O491*H491</f>
        <v>0</v>
      </c>
      <c r="Q491" s="179">
        <v>5.2128000000000005E-4</v>
      </c>
      <c r="R491" s="179">
        <f>Q491*H491</f>
        <v>5.2128000000000005E-4</v>
      </c>
      <c r="S491" s="179">
        <v>0</v>
      </c>
      <c r="T491" s="180">
        <f>S491*H491</f>
        <v>0</v>
      </c>
      <c r="U491" s="35"/>
      <c r="V491" s="35"/>
      <c r="W491" s="35"/>
      <c r="X491" s="35"/>
      <c r="Y491" s="35"/>
      <c r="Z491" s="35"/>
      <c r="AA491" s="35"/>
      <c r="AB491" s="35"/>
      <c r="AC491" s="35"/>
      <c r="AD491" s="35"/>
      <c r="AE491" s="35"/>
      <c r="AR491" s="181" t="s">
        <v>261</v>
      </c>
      <c r="AT491" s="181" t="s">
        <v>135</v>
      </c>
      <c r="AU491" s="181" t="s">
        <v>82</v>
      </c>
      <c r="AY491" s="18" t="s">
        <v>132</v>
      </c>
      <c r="BE491" s="182">
        <f>IF(N491="základní",J491,0)</f>
        <v>0</v>
      </c>
      <c r="BF491" s="182">
        <f>IF(N491="snížená",J491,0)</f>
        <v>0</v>
      </c>
      <c r="BG491" s="182">
        <f>IF(N491="zákl. přenesená",J491,0)</f>
        <v>0</v>
      </c>
      <c r="BH491" s="182">
        <f>IF(N491="sníž. přenesená",J491,0)</f>
        <v>0</v>
      </c>
      <c r="BI491" s="182">
        <f>IF(N491="nulová",J491,0)</f>
        <v>0</v>
      </c>
      <c r="BJ491" s="18" t="s">
        <v>80</v>
      </c>
      <c r="BK491" s="182">
        <f>ROUND(I491*H491,2)</f>
        <v>0</v>
      </c>
      <c r="BL491" s="18" t="s">
        <v>261</v>
      </c>
      <c r="BM491" s="181" t="s">
        <v>659</v>
      </c>
    </row>
    <row r="492" spans="1:65" s="2" customFormat="1" ht="19.5">
      <c r="A492" s="35"/>
      <c r="B492" s="36"/>
      <c r="C492" s="37"/>
      <c r="D492" s="183" t="s">
        <v>142</v>
      </c>
      <c r="E492" s="37"/>
      <c r="F492" s="184" t="s">
        <v>658</v>
      </c>
      <c r="G492" s="37"/>
      <c r="H492" s="37"/>
      <c r="I492" s="185"/>
      <c r="J492" s="37"/>
      <c r="K492" s="37"/>
      <c r="L492" s="40"/>
      <c r="M492" s="186"/>
      <c r="N492" s="187"/>
      <c r="O492" s="65"/>
      <c r="P492" s="65"/>
      <c r="Q492" s="65"/>
      <c r="R492" s="65"/>
      <c r="S492" s="65"/>
      <c r="T492" s="66"/>
      <c r="U492" s="35"/>
      <c r="V492" s="35"/>
      <c r="W492" s="35"/>
      <c r="X492" s="35"/>
      <c r="Y492" s="35"/>
      <c r="Z492" s="35"/>
      <c r="AA492" s="35"/>
      <c r="AB492" s="35"/>
      <c r="AC492" s="35"/>
      <c r="AD492" s="35"/>
      <c r="AE492" s="35"/>
      <c r="AT492" s="18" t="s">
        <v>142</v>
      </c>
      <c r="AU492" s="18" t="s">
        <v>82</v>
      </c>
    </row>
    <row r="493" spans="1:65" s="2" customFormat="1" ht="24.2" customHeight="1">
      <c r="A493" s="35"/>
      <c r="B493" s="36"/>
      <c r="C493" s="170" t="s">
        <v>660</v>
      </c>
      <c r="D493" s="170" t="s">
        <v>135</v>
      </c>
      <c r="E493" s="171" t="s">
        <v>661</v>
      </c>
      <c r="F493" s="172" t="s">
        <v>662</v>
      </c>
      <c r="G493" s="173" t="s">
        <v>138</v>
      </c>
      <c r="H493" s="174">
        <v>2</v>
      </c>
      <c r="I493" s="175"/>
      <c r="J493" s="176">
        <f>ROUND(I493*H493,2)</f>
        <v>0</v>
      </c>
      <c r="K493" s="172" t="s">
        <v>19</v>
      </c>
      <c r="L493" s="40"/>
      <c r="M493" s="177" t="s">
        <v>19</v>
      </c>
      <c r="N493" s="178" t="s">
        <v>43</v>
      </c>
      <c r="O493" s="65"/>
      <c r="P493" s="179">
        <f>O493*H493</f>
        <v>0</v>
      </c>
      <c r="Q493" s="179">
        <v>5.2128000000000005E-4</v>
      </c>
      <c r="R493" s="179">
        <f>Q493*H493</f>
        <v>1.0425600000000001E-3</v>
      </c>
      <c r="S493" s="179">
        <v>0</v>
      </c>
      <c r="T493" s="180">
        <f>S493*H493</f>
        <v>0</v>
      </c>
      <c r="U493" s="35"/>
      <c r="V493" s="35"/>
      <c r="W493" s="35"/>
      <c r="X493" s="35"/>
      <c r="Y493" s="35"/>
      <c r="Z493" s="35"/>
      <c r="AA493" s="35"/>
      <c r="AB493" s="35"/>
      <c r="AC493" s="35"/>
      <c r="AD493" s="35"/>
      <c r="AE493" s="35"/>
      <c r="AR493" s="181" t="s">
        <v>261</v>
      </c>
      <c r="AT493" s="181" t="s">
        <v>135</v>
      </c>
      <c r="AU493" s="181" t="s">
        <v>82</v>
      </c>
      <c r="AY493" s="18" t="s">
        <v>132</v>
      </c>
      <c r="BE493" s="182">
        <f>IF(N493="základní",J493,0)</f>
        <v>0</v>
      </c>
      <c r="BF493" s="182">
        <f>IF(N493="snížená",J493,0)</f>
        <v>0</v>
      </c>
      <c r="BG493" s="182">
        <f>IF(N493="zákl. přenesená",J493,0)</f>
        <v>0</v>
      </c>
      <c r="BH493" s="182">
        <f>IF(N493="sníž. přenesená",J493,0)</f>
        <v>0</v>
      </c>
      <c r="BI493" s="182">
        <f>IF(N493="nulová",J493,0)</f>
        <v>0</v>
      </c>
      <c r="BJ493" s="18" t="s">
        <v>80</v>
      </c>
      <c r="BK493" s="182">
        <f>ROUND(I493*H493,2)</f>
        <v>0</v>
      </c>
      <c r="BL493" s="18" t="s">
        <v>261</v>
      </c>
      <c r="BM493" s="181" t="s">
        <v>663</v>
      </c>
    </row>
    <row r="494" spans="1:65" s="2" customFormat="1" ht="19.5">
      <c r="A494" s="35"/>
      <c r="B494" s="36"/>
      <c r="C494" s="37"/>
      <c r="D494" s="183" t="s">
        <v>142</v>
      </c>
      <c r="E494" s="37"/>
      <c r="F494" s="184" t="s">
        <v>662</v>
      </c>
      <c r="G494" s="37"/>
      <c r="H494" s="37"/>
      <c r="I494" s="185"/>
      <c r="J494" s="37"/>
      <c r="K494" s="37"/>
      <c r="L494" s="40"/>
      <c r="M494" s="186"/>
      <c r="N494" s="187"/>
      <c r="O494" s="65"/>
      <c r="P494" s="65"/>
      <c r="Q494" s="65"/>
      <c r="R494" s="65"/>
      <c r="S494" s="65"/>
      <c r="T494" s="66"/>
      <c r="U494" s="35"/>
      <c r="V494" s="35"/>
      <c r="W494" s="35"/>
      <c r="X494" s="35"/>
      <c r="Y494" s="35"/>
      <c r="Z494" s="35"/>
      <c r="AA494" s="35"/>
      <c r="AB494" s="35"/>
      <c r="AC494" s="35"/>
      <c r="AD494" s="35"/>
      <c r="AE494" s="35"/>
      <c r="AT494" s="18" t="s">
        <v>142</v>
      </c>
      <c r="AU494" s="18" t="s">
        <v>82</v>
      </c>
    </row>
    <row r="495" spans="1:65" s="2" customFormat="1" ht="24.2" customHeight="1">
      <c r="A495" s="35"/>
      <c r="B495" s="36"/>
      <c r="C495" s="170" t="s">
        <v>664</v>
      </c>
      <c r="D495" s="170" t="s">
        <v>135</v>
      </c>
      <c r="E495" s="171" t="s">
        <v>665</v>
      </c>
      <c r="F495" s="172" t="s">
        <v>666</v>
      </c>
      <c r="G495" s="173" t="s">
        <v>138</v>
      </c>
      <c r="H495" s="174">
        <v>1</v>
      </c>
      <c r="I495" s="175"/>
      <c r="J495" s="176">
        <f>ROUND(I495*H495,2)</f>
        <v>0</v>
      </c>
      <c r="K495" s="172" t="s">
        <v>19</v>
      </c>
      <c r="L495" s="40"/>
      <c r="M495" s="177" t="s">
        <v>19</v>
      </c>
      <c r="N495" s="178" t="s">
        <v>43</v>
      </c>
      <c r="O495" s="65"/>
      <c r="P495" s="179">
        <f>O495*H495</f>
        <v>0</v>
      </c>
      <c r="Q495" s="179">
        <v>1.1000000000000001E-3</v>
      </c>
      <c r="R495" s="179">
        <f>Q495*H495</f>
        <v>1.1000000000000001E-3</v>
      </c>
      <c r="S495" s="179">
        <v>0</v>
      </c>
      <c r="T495" s="180">
        <f>S495*H495</f>
        <v>0</v>
      </c>
      <c r="U495" s="35"/>
      <c r="V495" s="35"/>
      <c r="W495" s="35"/>
      <c r="X495" s="35"/>
      <c r="Y495" s="35"/>
      <c r="Z495" s="35"/>
      <c r="AA495" s="35"/>
      <c r="AB495" s="35"/>
      <c r="AC495" s="35"/>
      <c r="AD495" s="35"/>
      <c r="AE495" s="35"/>
      <c r="AR495" s="181" t="s">
        <v>261</v>
      </c>
      <c r="AT495" s="181" t="s">
        <v>135</v>
      </c>
      <c r="AU495" s="181" t="s">
        <v>82</v>
      </c>
      <c r="AY495" s="18" t="s">
        <v>132</v>
      </c>
      <c r="BE495" s="182">
        <f>IF(N495="základní",J495,0)</f>
        <v>0</v>
      </c>
      <c r="BF495" s="182">
        <f>IF(N495="snížená",J495,0)</f>
        <v>0</v>
      </c>
      <c r="BG495" s="182">
        <f>IF(N495="zákl. přenesená",J495,0)</f>
        <v>0</v>
      </c>
      <c r="BH495" s="182">
        <f>IF(N495="sníž. přenesená",J495,0)</f>
        <v>0</v>
      </c>
      <c r="BI495" s="182">
        <f>IF(N495="nulová",J495,0)</f>
        <v>0</v>
      </c>
      <c r="BJ495" s="18" t="s">
        <v>80</v>
      </c>
      <c r="BK495" s="182">
        <f>ROUND(I495*H495,2)</f>
        <v>0</v>
      </c>
      <c r="BL495" s="18" t="s">
        <v>261</v>
      </c>
      <c r="BM495" s="181" t="s">
        <v>667</v>
      </c>
    </row>
    <row r="496" spans="1:65" s="2" customFormat="1" ht="19.5">
      <c r="A496" s="35"/>
      <c r="B496" s="36"/>
      <c r="C496" s="37"/>
      <c r="D496" s="183" t="s">
        <v>142</v>
      </c>
      <c r="E496" s="37"/>
      <c r="F496" s="184" t="s">
        <v>666</v>
      </c>
      <c r="G496" s="37"/>
      <c r="H496" s="37"/>
      <c r="I496" s="185"/>
      <c r="J496" s="37"/>
      <c r="K496" s="37"/>
      <c r="L496" s="40"/>
      <c r="M496" s="186"/>
      <c r="N496" s="187"/>
      <c r="O496" s="65"/>
      <c r="P496" s="65"/>
      <c r="Q496" s="65"/>
      <c r="R496" s="65"/>
      <c r="S496" s="65"/>
      <c r="T496" s="66"/>
      <c r="U496" s="35"/>
      <c r="V496" s="35"/>
      <c r="W496" s="35"/>
      <c r="X496" s="35"/>
      <c r="Y496" s="35"/>
      <c r="Z496" s="35"/>
      <c r="AA496" s="35"/>
      <c r="AB496" s="35"/>
      <c r="AC496" s="35"/>
      <c r="AD496" s="35"/>
      <c r="AE496" s="35"/>
      <c r="AT496" s="18" t="s">
        <v>142</v>
      </c>
      <c r="AU496" s="18" t="s">
        <v>82</v>
      </c>
    </row>
    <row r="497" spans="1:65" s="2" customFormat="1" ht="24.2" customHeight="1">
      <c r="A497" s="35"/>
      <c r="B497" s="36"/>
      <c r="C497" s="170" t="s">
        <v>668</v>
      </c>
      <c r="D497" s="170" t="s">
        <v>135</v>
      </c>
      <c r="E497" s="171" t="s">
        <v>669</v>
      </c>
      <c r="F497" s="172" t="s">
        <v>670</v>
      </c>
      <c r="G497" s="173" t="s">
        <v>138</v>
      </c>
      <c r="H497" s="174">
        <v>1</v>
      </c>
      <c r="I497" s="175"/>
      <c r="J497" s="176">
        <f>ROUND(I497*H497,2)</f>
        <v>0</v>
      </c>
      <c r="K497" s="172" t="s">
        <v>19</v>
      </c>
      <c r="L497" s="40"/>
      <c r="M497" s="177" t="s">
        <v>19</v>
      </c>
      <c r="N497" s="178" t="s">
        <v>43</v>
      </c>
      <c r="O497" s="65"/>
      <c r="P497" s="179">
        <f>O497*H497</f>
        <v>0</v>
      </c>
      <c r="Q497" s="179">
        <v>3.0000000000000001E-3</v>
      </c>
      <c r="R497" s="179">
        <f>Q497*H497</f>
        <v>3.0000000000000001E-3</v>
      </c>
      <c r="S497" s="179">
        <v>0</v>
      </c>
      <c r="T497" s="180">
        <f>S497*H497</f>
        <v>0</v>
      </c>
      <c r="U497" s="35"/>
      <c r="V497" s="35"/>
      <c r="W497" s="35"/>
      <c r="X497" s="35"/>
      <c r="Y497" s="35"/>
      <c r="Z497" s="35"/>
      <c r="AA497" s="35"/>
      <c r="AB497" s="35"/>
      <c r="AC497" s="35"/>
      <c r="AD497" s="35"/>
      <c r="AE497" s="35"/>
      <c r="AR497" s="181" t="s">
        <v>261</v>
      </c>
      <c r="AT497" s="181" t="s">
        <v>135</v>
      </c>
      <c r="AU497" s="181" t="s">
        <v>82</v>
      </c>
      <c r="AY497" s="18" t="s">
        <v>132</v>
      </c>
      <c r="BE497" s="182">
        <f>IF(N497="základní",J497,0)</f>
        <v>0</v>
      </c>
      <c r="BF497" s="182">
        <f>IF(N497="snížená",J497,0)</f>
        <v>0</v>
      </c>
      <c r="BG497" s="182">
        <f>IF(N497="zákl. přenesená",J497,0)</f>
        <v>0</v>
      </c>
      <c r="BH497" s="182">
        <f>IF(N497="sníž. přenesená",J497,0)</f>
        <v>0</v>
      </c>
      <c r="BI497" s="182">
        <f>IF(N497="nulová",J497,0)</f>
        <v>0</v>
      </c>
      <c r="BJ497" s="18" t="s">
        <v>80</v>
      </c>
      <c r="BK497" s="182">
        <f>ROUND(I497*H497,2)</f>
        <v>0</v>
      </c>
      <c r="BL497" s="18" t="s">
        <v>261</v>
      </c>
      <c r="BM497" s="181" t="s">
        <v>671</v>
      </c>
    </row>
    <row r="498" spans="1:65" s="2" customFormat="1" ht="19.5">
      <c r="A498" s="35"/>
      <c r="B498" s="36"/>
      <c r="C498" s="37"/>
      <c r="D498" s="183" t="s">
        <v>142</v>
      </c>
      <c r="E498" s="37"/>
      <c r="F498" s="184" t="s">
        <v>670</v>
      </c>
      <c r="G498" s="37"/>
      <c r="H498" s="37"/>
      <c r="I498" s="185"/>
      <c r="J498" s="37"/>
      <c r="K498" s="37"/>
      <c r="L498" s="40"/>
      <c r="M498" s="186"/>
      <c r="N498" s="187"/>
      <c r="O498" s="65"/>
      <c r="P498" s="65"/>
      <c r="Q498" s="65"/>
      <c r="R498" s="65"/>
      <c r="S498" s="65"/>
      <c r="T498" s="66"/>
      <c r="U498" s="35"/>
      <c r="V498" s="35"/>
      <c r="W498" s="35"/>
      <c r="X498" s="35"/>
      <c r="Y498" s="35"/>
      <c r="Z498" s="35"/>
      <c r="AA498" s="35"/>
      <c r="AB498" s="35"/>
      <c r="AC498" s="35"/>
      <c r="AD498" s="35"/>
      <c r="AE498" s="35"/>
      <c r="AT498" s="18" t="s">
        <v>142</v>
      </c>
      <c r="AU498" s="18" t="s">
        <v>82</v>
      </c>
    </row>
    <row r="499" spans="1:65" s="2" customFormat="1" ht="24.2" customHeight="1">
      <c r="A499" s="35"/>
      <c r="B499" s="36"/>
      <c r="C499" s="170" t="s">
        <v>672</v>
      </c>
      <c r="D499" s="170" t="s">
        <v>135</v>
      </c>
      <c r="E499" s="171" t="s">
        <v>673</v>
      </c>
      <c r="F499" s="172" t="s">
        <v>674</v>
      </c>
      <c r="G499" s="173" t="s">
        <v>138</v>
      </c>
      <c r="H499" s="174">
        <v>3</v>
      </c>
      <c r="I499" s="175"/>
      <c r="J499" s="176">
        <f>ROUND(I499*H499,2)</f>
        <v>0</v>
      </c>
      <c r="K499" s="172" t="s">
        <v>19</v>
      </c>
      <c r="L499" s="40"/>
      <c r="M499" s="177" t="s">
        <v>19</v>
      </c>
      <c r="N499" s="178" t="s">
        <v>43</v>
      </c>
      <c r="O499" s="65"/>
      <c r="P499" s="179">
        <f>O499*H499</f>
        <v>0</v>
      </c>
      <c r="Q499" s="179">
        <v>5.2128000000000005E-4</v>
      </c>
      <c r="R499" s="179">
        <f>Q499*H499</f>
        <v>1.5638400000000002E-3</v>
      </c>
      <c r="S499" s="179">
        <v>0</v>
      </c>
      <c r="T499" s="180">
        <f>S499*H499</f>
        <v>0</v>
      </c>
      <c r="U499" s="35"/>
      <c r="V499" s="35"/>
      <c r="W499" s="35"/>
      <c r="X499" s="35"/>
      <c r="Y499" s="35"/>
      <c r="Z499" s="35"/>
      <c r="AA499" s="35"/>
      <c r="AB499" s="35"/>
      <c r="AC499" s="35"/>
      <c r="AD499" s="35"/>
      <c r="AE499" s="35"/>
      <c r="AR499" s="181" t="s">
        <v>261</v>
      </c>
      <c r="AT499" s="181" t="s">
        <v>135</v>
      </c>
      <c r="AU499" s="181" t="s">
        <v>82</v>
      </c>
      <c r="AY499" s="18" t="s">
        <v>132</v>
      </c>
      <c r="BE499" s="182">
        <f>IF(N499="základní",J499,0)</f>
        <v>0</v>
      </c>
      <c r="BF499" s="182">
        <f>IF(N499="snížená",J499,0)</f>
        <v>0</v>
      </c>
      <c r="BG499" s="182">
        <f>IF(N499="zákl. přenesená",J499,0)</f>
        <v>0</v>
      </c>
      <c r="BH499" s="182">
        <f>IF(N499="sníž. přenesená",J499,0)</f>
        <v>0</v>
      </c>
      <c r="BI499" s="182">
        <f>IF(N499="nulová",J499,0)</f>
        <v>0</v>
      </c>
      <c r="BJ499" s="18" t="s">
        <v>80</v>
      </c>
      <c r="BK499" s="182">
        <f>ROUND(I499*H499,2)</f>
        <v>0</v>
      </c>
      <c r="BL499" s="18" t="s">
        <v>261</v>
      </c>
      <c r="BM499" s="181" t="s">
        <v>675</v>
      </c>
    </row>
    <row r="500" spans="1:65" s="2" customFormat="1" ht="11.25">
      <c r="A500" s="35"/>
      <c r="B500" s="36"/>
      <c r="C500" s="37"/>
      <c r="D500" s="183" t="s">
        <v>142</v>
      </c>
      <c r="E500" s="37"/>
      <c r="F500" s="184" t="s">
        <v>674</v>
      </c>
      <c r="G500" s="37"/>
      <c r="H500" s="37"/>
      <c r="I500" s="185"/>
      <c r="J500" s="37"/>
      <c r="K500" s="37"/>
      <c r="L500" s="40"/>
      <c r="M500" s="186"/>
      <c r="N500" s="187"/>
      <c r="O500" s="65"/>
      <c r="P500" s="65"/>
      <c r="Q500" s="65"/>
      <c r="R500" s="65"/>
      <c r="S500" s="65"/>
      <c r="T500" s="66"/>
      <c r="U500" s="35"/>
      <c r="V500" s="35"/>
      <c r="W500" s="35"/>
      <c r="X500" s="35"/>
      <c r="Y500" s="35"/>
      <c r="Z500" s="35"/>
      <c r="AA500" s="35"/>
      <c r="AB500" s="35"/>
      <c r="AC500" s="35"/>
      <c r="AD500" s="35"/>
      <c r="AE500" s="35"/>
      <c r="AT500" s="18" t="s">
        <v>142</v>
      </c>
      <c r="AU500" s="18" t="s">
        <v>82</v>
      </c>
    </row>
    <row r="501" spans="1:65" s="2" customFormat="1" ht="24.2" customHeight="1">
      <c r="A501" s="35"/>
      <c r="B501" s="36"/>
      <c r="C501" s="170" t="s">
        <v>676</v>
      </c>
      <c r="D501" s="170" t="s">
        <v>135</v>
      </c>
      <c r="E501" s="171" t="s">
        <v>677</v>
      </c>
      <c r="F501" s="172" t="s">
        <v>678</v>
      </c>
      <c r="G501" s="173" t="s">
        <v>138</v>
      </c>
      <c r="H501" s="174">
        <v>1</v>
      </c>
      <c r="I501" s="175"/>
      <c r="J501" s="176">
        <f>ROUND(I501*H501,2)</f>
        <v>0</v>
      </c>
      <c r="K501" s="172" t="s">
        <v>19</v>
      </c>
      <c r="L501" s="40"/>
      <c r="M501" s="177" t="s">
        <v>19</v>
      </c>
      <c r="N501" s="178" t="s">
        <v>43</v>
      </c>
      <c r="O501" s="65"/>
      <c r="P501" s="179">
        <f>O501*H501</f>
        <v>0</v>
      </c>
      <c r="Q501" s="179">
        <v>5.2128000000000005E-4</v>
      </c>
      <c r="R501" s="179">
        <f>Q501*H501</f>
        <v>5.2128000000000005E-4</v>
      </c>
      <c r="S501" s="179">
        <v>0</v>
      </c>
      <c r="T501" s="180">
        <f>S501*H501</f>
        <v>0</v>
      </c>
      <c r="U501" s="35"/>
      <c r="V501" s="35"/>
      <c r="W501" s="35"/>
      <c r="X501" s="35"/>
      <c r="Y501" s="35"/>
      <c r="Z501" s="35"/>
      <c r="AA501" s="35"/>
      <c r="AB501" s="35"/>
      <c r="AC501" s="35"/>
      <c r="AD501" s="35"/>
      <c r="AE501" s="35"/>
      <c r="AR501" s="181" t="s">
        <v>261</v>
      </c>
      <c r="AT501" s="181" t="s">
        <v>135</v>
      </c>
      <c r="AU501" s="181" t="s">
        <v>82</v>
      </c>
      <c r="AY501" s="18" t="s">
        <v>132</v>
      </c>
      <c r="BE501" s="182">
        <f>IF(N501="základní",J501,0)</f>
        <v>0</v>
      </c>
      <c r="BF501" s="182">
        <f>IF(N501="snížená",J501,0)</f>
        <v>0</v>
      </c>
      <c r="BG501" s="182">
        <f>IF(N501="zákl. přenesená",J501,0)</f>
        <v>0</v>
      </c>
      <c r="BH501" s="182">
        <f>IF(N501="sníž. přenesená",J501,0)</f>
        <v>0</v>
      </c>
      <c r="BI501" s="182">
        <f>IF(N501="nulová",J501,0)</f>
        <v>0</v>
      </c>
      <c r="BJ501" s="18" t="s">
        <v>80</v>
      </c>
      <c r="BK501" s="182">
        <f>ROUND(I501*H501,2)</f>
        <v>0</v>
      </c>
      <c r="BL501" s="18" t="s">
        <v>261</v>
      </c>
      <c r="BM501" s="181" t="s">
        <v>679</v>
      </c>
    </row>
    <row r="502" spans="1:65" s="2" customFormat="1" ht="19.5">
      <c r="A502" s="35"/>
      <c r="B502" s="36"/>
      <c r="C502" s="37"/>
      <c r="D502" s="183" t="s">
        <v>142</v>
      </c>
      <c r="E502" s="37"/>
      <c r="F502" s="184" t="s">
        <v>678</v>
      </c>
      <c r="G502" s="37"/>
      <c r="H502" s="37"/>
      <c r="I502" s="185"/>
      <c r="J502" s="37"/>
      <c r="K502" s="37"/>
      <c r="L502" s="40"/>
      <c r="M502" s="186"/>
      <c r="N502" s="187"/>
      <c r="O502" s="65"/>
      <c r="P502" s="65"/>
      <c r="Q502" s="65"/>
      <c r="R502" s="65"/>
      <c r="S502" s="65"/>
      <c r="T502" s="66"/>
      <c r="U502" s="35"/>
      <c r="V502" s="35"/>
      <c r="W502" s="35"/>
      <c r="X502" s="35"/>
      <c r="Y502" s="35"/>
      <c r="Z502" s="35"/>
      <c r="AA502" s="35"/>
      <c r="AB502" s="35"/>
      <c r="AC502" s="35"/>
      <c r="AD502" s="35"/>
      <c r="AE502" s="35"/>
      <c r="AT502" s="18" t="s">
        <v>142</v>
      </c>
      <c r="AU502" s="18" t="s">
        <v>82</v>
      </c>
    </row>
    <row r="503" spans="1:65" s="2" customFormat="1" ht="24.2" customHeight="1">
      <c r="A503" s="35"/>
      <c r="B503" s="36"/>
      <c r="C503" s="170" t="s">
        <v>680</v>
      </c>
      <c r="D503" s="170" t="s">
        <v>135</v>
      </c>
      <c r="E503" s="171" t="s">
        <v>681</v>
      </c>
      <c r="F503" s="172" t="s">
        <v>682</v>
      </c>
      <c r="G503" s="173" t="s">
        <v>138</v>
      </c>
      <c r="H503" s="174">
        <v>1</v>
      </c>
      <c r="I503" s="175"/>
      <c r="J503" s="176">
        <f>ROUND(I503*H503,2)</f>
        <v>0</v>
      </c>
      <c r="K503" s="172" t="s">
        <v>19</v>
      </c>
      <c r="L503" s="40"/>
      <c r="M503" s="177" t="s">
        <v>19</v>
      </c>
      <c r="N503" s="178" t="s">
        <v>43</v>
      </c>
      <c r="O503" s="65"/>
      <c r="P503" s="179">
        <f>O503*H503</f>
        <v>0</v>
      </c>
      <c r="Q503" s="179">
        <v>8.0000000000000004E-4</v>
      </c>
      <c r="R503" s="179">
        <f>Q503*H503</f>
        <v>8.0000000000000004E-4</v>
      </c>
      <c r="S503" s="179">
        <v>0</v>
      </c>
      <c r="T503" s="180">
        <f>S503*H503</f>
        <v>0</v>
      </c>
      <c r="U503" s="35"/>
      <c r="V503" s="35"/>
      <c r="W503" s="35"/>
      <c r="X503" s="35"/>
      <c r="Y503" s="35"/>
      <c r="Z503" s="35"/>
      <c r="AA503" s="35"/>
      <c r="AB503" s="35"/>
      <c r="AC503" s="35"/>
      <c r="AD503" s="35"/>
      <c r="AE503" s="35"/>
      <c r="AR503" s="181" t="s">
        <v>261</v>
      </c>
      <c r="AT503" s="181" t="s">
        <v>135</v>
      </c>
      <c r="AU503" s="181" t="s">
        <v>82</v>
      </c>
      <c r="AY503" s="18" t="s">
        <v>132</v>
      </c>
      <c r="BE503" s="182">
        <f>IF(N503="základní",J503,0)</f>
        <v>0</v>
      </c>
      <c r="BF503" s="182">
        <f>IF(N503="snížená",J503,0)</f>
        <v>0</v>
      </c>
      <c r="BG503" s="182">
        <f>IF(N503="zákl. přenesená",J503,0)</f>
        <v>0</v>
      </c>
      <c r="BH503" s="182">
        <f>IF(N503="sníž. přenesená",J503,0)</f>
        <v>0</v>
      </c>
      <c r="BI503" s="182">
        <f>IF(N503="nulová",J503,0)</f>
        <v>0</v>
      </c>
      <c r="BJ503" s="18" t="s">
        <v>80</v>
      </c>
      <c r="BK503" s="182">
        <f>ROUND(I503*H503,2)</f>
        <v>0</v>
      </c>
      <c r="BL503" s="18" t="s">
        <v>261</v>
      </c>
      <c r="BM503" s="181" t="s">
        <v>683</v>
      </c>
    </row>
    <row r="504" spans="1:65" s="2" customFormat="1" ht="19.5">
      <c r="A504" s="35"/>
      <c r="B504" s="36"/>
      <c r="C504" s="37"/>
      <c r="D504" s="183" t="s">
        <v>142</v>
      </c>
      <c r="E504" s="37"/>
      <c r="F504" s="184" t="s">
        <v>682</v>
      </c>
      <c r="G504" s="37"/>
      <c r="H504" s="37"/>
      <c r="I504" s="185"/>
      <c r="J504" s="37"/>
      <c r="K504" s="37"/>
      <c r="L504" s="40"/>
      <c r="M504" s="186"/>
      <c r="N504" s="187"/>
      <c r="O504" s="65"/>
      <c r="P504" s="65"/>
      <c r="Q504" s="65"/>
      <c r="R504" s="65"/>
      <c r="S504" s="65"/>
      <c r="T504" s="66"/>
      <c r="U504" s="35"/>
      <c r="V504" s="35"/>
      <c r="W504" s="35"/>
      <c r="X504" s="35"/>
      <c r="Y504" s="35"/>
      <c r="Z504" s="35"/>
      <c r="AA504" s="35"/>
      <c r="AB504" s="35"/>
      <c r="AC504" s="35"/>
      <c r="AD504" s="35"/>
      <c r="AE504" s="35"/>
      <c r="AT504" s="18" t="s">
        <v>142</v>
      </c>
      <c r="AU504" s="18" t="s">
        <v>82</v>
      </c>
    </row>
    <row r="505" spans="1:65" s="2" customFormat="1" ht="24.2" customHeight="1">
      <c r="A505" s="35"/>
      <c r="B505" s="36"/>
      <c r="C505" s="170" t="s">
        <v>684</v>
      </c>
      <c r="D505" s="170" t="s">
        <v>135</v>
      </c>
      <c r="E505" s="171" t="s">
        <v>685</v>
      </c>
      <c r="F505" s="172" t="s">
        <v>686</v>
      </c>
      <c r="G505" s="173" t="s">
        <v>138</v>
      </c>
      <c r="H505" s="174">
        <v>1</v>
      </c>
      <c r="I505" s="175"/>
      <c r="J505" s="176">
        <f>ROUND(I505*H505,2)</f>
        <v>0</v>
      </c>
      <c r="K505" s="172" t="s">
        <v>19</v>
      </c>
      <c r="L505" s="40"/>
      <c r="M505" s="177" t="s">
        <v>19</v>
      </c>
      <c r="N505" s="178" t="s">
        <v>43</v>
      </c>
      <c r="O505" s="65"/>
      <c r="P505" s="179">
        <f>O505*H505</f>
        <v>0</v>
      </c>
      <c r="Q505" s="179">
        <v>1.6000000000000001E-3</v>
      </c>
      <c r="R505" s="179">
        <f>Q505*H505</f>
        <v>1.6000000000000001E-3</v>
      </c>
      <c r="S505" s="179">
        <v>0</v>
      </c>
      <c r="T505" s="180">
        <f>S505*H505</f>
        <v>0</v>
      </c>
      <c r="U505" s="35"/>
      <c r="V505" s="35"/>
      <c r="W505" s="35"/>
      <c r="X505" s="35"/>
      <c r="Y505" s="35"/>
      <c r="Z505" s="35"/>
      <c r="AA505" s="35"/>
      <c r="AB505" s="35"/>
      <c r="AC505" s="35"/>
      <c r="AD505" s="35"/>
      <c r="AE505" s="35"/>
      <c r="AR505" s="181" t="s">
        <v>261</v>
      </c>
      <c r="AT505" s="181" t="s">
        <v>135</v>
      </c>
      <c r="AU505" s="181" t="s">
        <v>82</v>
      </c>
      <c r="AY505" s="18" t="s">
        <v>132</v>
      </c>
      <c r="BE505" s="182">
        <f>IF(N505="základní",J505,0)</f>
        <v>0</v>
      </c>
      <c r="BF505" s="182">
        <f>IF(N505="snížená",J505,0)</f>
        <v>0</v>
      </c>
      <c r="BG505" s="182">
        <f>IF(N505="zákl. přenesená",J505,0)</f>
        <v>0</v>
      </c>
      <c r="BH505" s="182">
        <f>IF(N505="sníž. přenesená",J505,0)</f>
        <v>0</v>
      </c>
      <c r="BI505" s="182">
        <f>IF(N505="nulová",J505,0)</f>
        <v>0</v>
      </c>
      <c r="BJ505" s="18" t="s">
        <v>80</v>
      </c>
      <c r="BK505" s="182">
        <f>ROUND(I505*H505,2)</f>
        <v>0</v>
      </c>
      <c r="BL505" s="18" t="s">
        <v>261</v>
      </c>
      <c r="BM505" s="181" t="s">
        <v>687</v>
      </c>
    </row>
    <row r="506" spans="1:65" s="2" customFormat="1" ht="19.5">
      <c r="A506" s="35"/>
      <c r="B506" s="36"/>
      <c r="C506" s="37"/>
      <c r="D506" s="183" t="s">
        <v>142</v>
      </c>
      <c r="E506" s="37"/>
      <c r="F506" s="184" t="s">
        <v>686</v>
      </c>
      <c r="G506" s="37"/>
      <c r="H506" s="37"/>
      <c r="I506" s="185"/>
      <c r="J506" s="37"/>
      <c r="K506" s="37"/>
      <c r="L506" s="40"/>
      <c r="M506" s="186"/>
      <c r="N506" s="187"/>
      <c r="O506" s="65"/>
      <c r="P506" s="65"/>
      <c r="Q506" s="65"/>
      <c r="R506" s="65"/>
      <c r="S506" s="65"/>
      <c r="T506" s="66"/>
      <c r="U506" s="35"/>
      <c r="V506" s="35"/>
      <c r="W506" s="35"/>
      <c r="X506" s="35"/>
      <c r="Y506" s="35"/>
      <c r="Z506" s="35"/>
      <c r="AA506" s="35"/>
      <c r="AB506" s="35"/>
      <c r="AC506" s="35"/>
      <c r="AD506" s="35"/>
      <c r="AE506" s="35"/>
      <c r="AT506" s="18" t="s">
        <v>142</v>
      </c>
      <c r="AU506" s="18" t="s">
        <v>82</v>
      </c>
    </row>
    <row r="507" spans="1:65" s="2" customFormat="1" ht="14.45" customHeight="1">
      <c r="A507" s="35"/>
      <c r="B507" s="36"/>
      <c r="C507" s="170" t="s">
        <v>688</v>
      </c>
      <c r="D507" s="170" t="s">
        <v>135</v>
      </c>
      <c r="E507" s="171" t="s">
        <v>689</v>
      </c>
      <c r="F507" s="172" t="s">
        <v>690</v>
      </c>
      <c r="G507" s="173" t="s">
        <v>138</v>
      </c>
      <c r="H507" s="174">
        <v>1</v>
      </c>
      <c r="I507" s="175"/>
      <c r="J507" s="176">
        <f>ROUND(I507*H507,2)</f>
        <v>0</v>
      </c>
      <c r="K507" s="172" t="s">
        <v>19</v>
      </c>
      <c r="L507" s="40"/>
      <c r="M507" s="177" t="s">
        <v>19</v>
      </c>
      <c r="N507" s="178" t="s">
        <v>43</v>
      </c>
      <c r="O507" s="65"/>
      <c r="P507" s="179">
        <f>O507*H507</f>
        <v>0</v>
      </c>
      <c r="Q507" s="179">
        <v>1E-3</v>
      </c>
      <c r="R507" s="179">
        <f>Q507*H507</f>
        <v>1E-3</v>
      </c>
      <c r="S507" s="179">
        <v>0</v>
      </c>
      <c r="T507" s="180">
        <f>S507*H507</f>
        <v>0</v>
      </c>
      <c r="U507" s="35"/>
      <c r="V507" s="35"/>
      <c r="W507" s="35"/>
      <c r="X507" s="35"/>
      <c r="Y507" s="35"/>
      <c r="Z507" s="35"/>
      <c r="AA507" s="35"/>
      <c r="AB507" s="35"/>
      <c r="AC507" s="35"/>
      <c r="AD507" s="35"/>
      <c r="AE507" s="35"/>
      <c r="AR507" s="181" t="s">
        <v>261</v>
      </c>
      <c r="AT507" s="181" t="s">
        <v>135</v>
      </c>
      <c r="AU507" s="181" t="s">
        <v>82</v>
      </c>
      <c r="AY507" s="18" t="s">
        <v>132</v>
      </c>
      <c r="BE507" s="182">
        <f>IF(N507="základní",J507,0)</f>
        <v>0</v>
      </c>
      <c r="BF507" s="182">
        <f>IF(N507="snížená",J507,0)</f>
        <v>0</v>
      </c>
      <c r="BG507" s="182">
        <f>IF(N507="zákl. přenesená",J507,0)</f>
        <v>0</v>
      </c>
      <c r="BH507" s="182">
        <f>IF(N507="sníž. přenesená",J507,0)</f>
        <v>0</v>
      </c>
      <c r="BI507" s="182">
        <f>IF(N507="nulová",J507,0)</f>
        <v>0</v>
      </c>
      <c r="BJ507" s="18" t="s">
        <v>80</v>
      </c>
      <c r="BK507" s="182">
        <f>ROUND(I507*H507,2)</f>
        <v>0</v>
      </c>
      <c r="BL507" s="18" t="s">
        <v>261</v>
      </c>
      <c r="BM507" s="181" t="s">
        <v>691</v>
      </c>
    </row>
    <row r="508" spans="1:65" s="2" customFormat="1" ht="11.25">
      <c r="A508" s="35"/>
      <c r="B508" s="36"/>
      <c r="C508" s="37"/>
      <c r="D508" s="183" t="s">
        <v>142</v>
      </c>
      <c r="E508" s="37"/>
      <c r="F508" s="184" t="s">
        <v>690</v>
      </c>
      <c r="G508" s="37"/>
      <c r="H508" s="37"/>
      <c r="I508" s="185"/>
      <c r="J508" s="37"/>
      <c r="K508" s="37"/>
      <c r="L508" s="40"/>
      <c r="M508" s="186"/>
      <c r="N508" s="187"/>
      <c r="O508" s="65"/>
      <c r="P508" s="65"/>
      <c r="Q508" s="65"/>
      <c r="R508" s="65"/>
      <c r="S508" s="65"/>
      <c r="T508" s="66"/>
      <c r="U508" s="35"/>
      <c r="V508" s="35"/>
      <c r="W508" s="35"/>
      <c r="X508" s="35"/>
      <c r="Y508" s="35"/>
      <c r="Z508" s="35"/>
      <c r="AA508" s="35"/>
      <c r="AB508" s="35"/>
      <c r="AC508" s="35"/>
      <c r="AD508" s="35"/>
      <c r="AE508" s="35"/>
      <c r="AT508" s="18" t="s">
        <v>142</v>
      </c>
      <c r="AU508" s="18" t="s">
        <v>82</v>
      </c>
    </row>
    <row r="509" spans="1:65" s="2" customFormat="1" ht="24.2" customHeight="1">
      <c r="A509" s="35"/>
      <c r="B509" s="36"/>
      <c r="C509" s="170" t="s">
        <v>692</v>
      </c>
      <c r="D509" s="170" t="s">
        <v>135</v>
      </c>
      <c r="E509" s="171" t="s">
        <v>693</v>
      </c>
      <c r="F509" s="172" t="s">
        <v>694</v>
      </c>
      <c r="G509" s="173" t="s">
        <v>616</v>
      </c>
      <c r="H509" s="174">
        <v>4</v>
      </c>
      <c r="I509" s="175"/>
      <c r="J509" s="176">
        <f>ROUND(I509*H509,2)</f>
        <v>0</v>
      </c>
      <c r="K509" s="172" t="s">
        <v>139</v>
      </c>
      <c r="L509" s="40"/>
      <c r="M509" s="177" t="s">
        <v>19</v>
      </c>
      <c r="N509" s="178" t="s">
        <v>43</v>
      </c>
      <c r="O509" s="65"/>
      <c r="P509" s="179">
        <f>O509*H509</f>
        <v>0</v>
      </c>
      <c r="Q509" s="179">
        <v>2.4009699999999999E-4</v>
      </c>
      <c r="R509" s="179">
        <f>Q509*H509</f>
        <v>9.6038799999999995E-4</v>
      </c>
      <c r="S509" s="179">
        <v>0</v>
      </c>
      <c r="T509" s="180">
        <f>S509*H509</f>
        <v>0</v>
      </c>
      <c r="U509" s="35"/>
      <c r="V509" s="35"/>
      <c r="W509" s="35"/>
      <c r="X509" s="35"/>
      <c r="Y509" s="35"/>
      <c r="Z509" s="35"/>
      <c r="AA509" s="35"/>
      <c r="AB509" s="35"/>
      <c r="AC509" s="35"/>
      <c r="AD509" s="35"/>
      <c r="AE509" s="35"/>
      <c r="AR509" s="181" t="s">
        <v>261</v>
      </c>
      <c r="AT509" s="181" t="s">
        <v>135</v>
      </c>
      <c r="AU509" s="181" t="s">
        <v>82</v>
      </c>
      <c r="AY509" s="18" t="s">
        <v>132</v>
      </c>
      <c r="BE509" s="182">
        <f>IF(N509="základní",J509,0)</f>
        <v>0</v>
      </c>
      <c r="BF509" s="182">
        <f>IF(N509="snížená",J509,0)</f>
        <v>0</v>
      </c>
      <c r="BG509" s="182">
        <f>IF(N509="zákl. přenesená",J509,0)</f>
        <v>0</v>
      </c>
      <c r="BH509" s="182">
        <f>IF(N509="sníž. přenesená",J509,0)</f>
        <v>0</v>
      </c>
      <c r="BI509" s="182">
        <f>IF(N509="nulová",J509,0)</f>
        <v>0</v>
      </c>
      <c r="BJ509" s="18" t="s">
        <v>80</v>
      </c>
      <c r="BK509" s="182">
        <f>ROUND(I509*H509,2)</f>
        <v>0</v>
      </c>
      <c r="BL509" s="18" t="s">
        <v>261</v>
      </c>
      <c r="BM509" s="181" t="s">
        <v>695</v>
      </c>
    </row>
    <row r="510" spans="1:65" s="2" customFormat="1" ht="11.25">
      <c r="A510" s="35"/>
      <c r="B510" s="36"/>
      <c r="C510" s="37"/>
      <c r="D510" s="183" t="s">
        <v>142</v>
      </c>
      <c r="E510" s="37"/>
      <c r="F510" s="184" t="s">
        <v>696</v>
      </c>
      <c r="G510" s="37"/>
      <c r="H510" s="37"/>
      <c r="I510" s="185"/>
      <c r="J510" s="37"/>
      <c r="K510" s="37"/>
      <c r="L510" s="40"/>
      <c r="M510" s="186"/>
      <c r="N510" s="187"/>
      <c r="O510" s="65"/>
      <c r="P510" s="65"/>
      <c r="Q510" s="65"/>
      <c r="R510" s="65"/>
      <c r="S510" s="65"/>
      <c r="T510" s="66"/>
      <c r="U510" s="35"/>
      <c r="V510" s="35"/>
      <c r="W510" s="35"/>
      <c r="X510" s="35"/>
      <c r="Y510" s="35"/>
      <c r="Z510" s="35"/>
      <c r="AA510" s="35"/>
      <c r="AB510" s="35"/>
      <c r="AC510" s="35"/>
      <c r="AD510" s="35"/>
      <c r="AE510" s="35"/>
      <c r="AT510" s="18" t="s">
        <v>142</v>
      </c>
      <c r="AU510" s="18" t="s">
        <v>82</v>
      </c>
    </row>
    <row r="511" spans="1:65" s="2" customFormat="1" ht="14.45" customHeight="1">
      <c r="A511" s="35"/>
      <c r="B511" s="36"/>
      <c r="C511" s="170" t="s">
        <v>697</v>
      </c>
      <c r="D511" s="170" t="s">
        <v>135</v>
      </c>
      <c r="E511" s="171" t="s">
        <v>698</v>
      </c>
      <c r="F511" s="172" t="s">
        <v>699</v>
      </c>
      <c r="G511" s="173" t="s">
        <v>616</v>
      </c>
      <c r="H511" s="174">
        <v>2</v>
      </c>
      <c r="I511" s="175"/>
      <c r="J511" s="176">
        <f>ROUND(I511*H511,2)</f>
        <v>0</v>
      </c>
      <c r="K511" s="172" t="s">
        <v>139</v>
      </c>
      <c r="L511" s="40"/>
      <c r="M511" s="177" t="s">
        <v>19</v>
      </c>
      <c r="N511" s="178" t="s">
        <v>43</v>
      </c>
      <c r="O511" s="65"/>
      <c r="P511" s="179">
        <f>O511*H511</f>
        <v>0</v>
      </c>
      <c r="Q511" s="179">
        <v>0</v>
      </c>
      <c r="R511" s="179">
        <f>Q511*H511</f>
        <v>0</v>
      </c>
      <c r="S511" s="179">
        <v>1.56E-3</v>
      </c>
      <c r="T511" s="180">
        <f>S511*H511</f>
        <v>3.1199999999999999E-3</v>
      </c>
      <c r="U511" s="35"/>
      <c r="V511" s="35"/>
      <c r="W511" s="35"/>
      <c r="X511" s="35"/>
      <c r="Y511" s="35"/>
      <c r="Z511" s="35"/>
      <c r="AA511" s="35"/>
      <c r="AB511" s="35"/>
      <c r="AC511" s="35"/>
      <c r="AD511" s="35"/>
      <c r="AE511" s="35"/>
      <c r="AR511" s="181" t="s">
        <v>261</v>
      </c>
      <c r="AT511" s="181" t="s">
        <v>135</v>
      </c>
      <c r="AU511" s="181" t="s">
        <v>82</v>
      </c>
      <c r="AY511" s="18" t="s">
        <v>132</v>
      </c>
      <c r="BE511" s="182">
        <f>IF(N511="základní",J511,0)</f>
        <v>0</v>
      </c>
      <c r="BF511" s="182">
        <f>IF(N511="snížená",J511,0)</f>
        <v>0</v>
      </c>
      <c r="BG511" s="182">
        <f>IF(N511="zákl. přenesená",J511,0)</f>
        <v>0</v>
      </c>
      <c r="BH511" s="182">
        <f>IF(N511="sníž. přenesená",J511,0)</f>
        <v>0</v>
      </c>
      <c r="BI511" s="182">
        <f>IF(N511="nulová",J511,0)</f>
        <v>0</v>
      </c>
      <c r="BJ511" s="18" t="s">
        <v>80</v>
      </c>
      <c r="BK511" s="182">
        <f>ROUND(I511*H511,2)</f>
        <v>0</v>
      </c>
      <c r="BL511" s="18" t="s">
        <v>261</v>
      </c>
      <c r="BM511" s="181" t="s">
        <v>700</v>
      </c>
    </row>
    <row r="512" spans="1:65" s="2" customFormat="1" ht="11.25">
      <c r="A512" s="35"/>
      <c r="B512" s="36"/>
      <c r="C512" s="37"/>
      <c r="D512" s="183" t="s">
        <v>142</v>
      </c>
      <c r="E512" s="37"/>
      <c r="F512" s="184" t="s">
        <v>701</v>
      </c>
      <c r="G512" s="37"/>
      <c r="H512" s="37"/>
      <c r="I512" s="185"/>
      <c r="J512" s="37"/>
      <c r="K512" s="37"/>
      <c r="L512" s="40"/>
      <c r="M512" s="186"/>
      <c r="N512" s="187"/>
      <c r="O512" s="65"/>
      <c r="P512" s="65"/>
      <c r="Q512" s="65"/>
      <c r="R512" s="65"/>
      <c r="S512" s="65"/>
      <c r="T512" s="66"/>
      <c r="U512" s="35"/>
      <c r="V512" s="35"/>
      <c r="W512" s="35"/>
      <c r="X512" s="35"/>
      <c r="Y512" s="35"/>
      <c r="Z512" s="35"/>
      <c r="AA512" s="35"/>
      <c r="AB512" s="35"/>
      <c r="AC512" s="35"/>
      <c r="AD512" s="35"/>
      <c r="AE512" s="35"/>
      <c r="AT512" s="18" t="s">
        <v>142</v>
      </c>
      <c r="AU512" s="18" t="s">
        <v>82</v>
      </c>
    </row>
    <row r="513" spans="1:65" s="2" customFormat="1" ht="14.45" customHeight="1">
      <c r="A513" s="35"/>
      <c r="B513" s="36"/>
      <c r="C513" s="170" t="s">
        <v>702</v>
      </c>
      <c r="D513" s="170" t="s">
        <v>135</v>
      </c>
      <c r="E513" s="171" t="s">
        <v>703</v>
      </c>
      <c r="F513" s="172" t="s">
        <v>704</v>
      </c>
      <c r="G513" s="173" t="s">
        <v>616</v>
      </c>
      <c r="H513" s="174">
        <v>1</v>
      </c>
      <c r="I513" s="175"/>
      <c r="J513" s="176">
        <f>ROUND(I513*H513,2)</f>
        <v>0</v>
      </c>
      <c r="K513" s="172" t="s">
        <v>139</v>
      </c>
      <c r="L513" s="40"/>
      <c r="M513" s="177" t="s">
        <v>19</v>
      </c>
      <c r="N513" s="178" t="s">
        <v>43</v>
      </c>
      <c r="O513" s="65"/>
      <c r="P513" s="179">
        <f>O513*H513</f>
        <v>0</v>
      </c>
      <c r="Q513" s="179">
        <v>1.840097E-3</v>
      </c>
      <c r="R513" s="179">
        <f>Q513*H513</f>
        <v>1.840097E-3</v>
      </c>
      <c r="S513" s="179">
        <v>0</v>
      </c>
      <c r="T513" s="180">
        <f>S513*H513</f>
        <v>0</v>
      </c>
      <c r="U513" s="35"/>
      <c r="V513" s="35"/>
      <c r="W513" s="35"/>
      <c r="X513" s="35"/>
      <c r="Y513" s="35"/>
      <c r="Z513" s="35"/>
      <c r="AA513" s="35"/>
      <c r="AB513" s="35"/>
      <c r="AC513" s="35"/>
      <c r="AD513" s="35"/>
      <c r="AE513" s="35"/>
      <c r="AR513" s="181" t="s">
        <v>261</v>
      </c>
      <c r="AT513" s="181" t="s">
        <v>135</v>
      </c>
      <c r="AU513" s="181" t="s">
        <v>82</v>
      </c>
      <c r="AY513" s="18" t="s">
        <v>132</v>
      </c>
      <c r="BE513" s="182">
        <f>IF(N513="základní",J513,0)</f>
        <v>0</v>
      </c>
      <c r="BF513" s="182">
        <f>IF(N513="snížená",J513,0)</f>
        <v>0</v>
      </c>
      <c r="BG513" s="182">
        <f>IF(N513="zákl. přenesená",J513,0)</f>
        <v>0</v>
      </c>
      <c r="BH513" s="182">
        <f>IF(N513="sníž. přenesená",J513,0)</f>
        <v>0</v>
      </c>
      <c r="BI513" s="182">
        <f>IF(N513="nulová",J513,0)</f>
        <v>0</v>
      </c>
      <c r="BJ513" s="18" t="s">
        <v>80</v>
      </c>
      <c r="BK513" s="182">
        <f>ROUND(I513*H513,2)</f>
        <v>0</v>
      </c>
      <c r="BL513" s="18" t="s">
        <v>261</v>
      </c>
      <c r="BM513" s="181" t="s">
        <v>705</v>
      </c>
    </row>
    <row r="514" spans="1:65" s="2" customFormat="1" ht="11.25">
      <c r="A514" s="35"/>
      <c r="B514" s="36"/>
      <c r="C514" s="37"/>
      <c r="D514" s="183" t="s">
        <v>142</v>
      </c>
      <c r="E514" s="37"/>
      <c r="F514" s="184" t="s">
        <v>706</v>
      </c>
      <c r="G514" s="37"/>
      <c r="H514" s="37"/>
      <c r="I514" s="185"/>
      <c r="J514" s="37"/>
      <c r="K514" s="37"/>
      <c r="L514" s="40"/>
      <c r="M514" s="186"/>
      <c r="N514" s="187"/>
      <c r="O514" s="65"/>
      <c r="P514" s="65"/>
      <c r="Q514" s="65"/>
      <c r="R514" s="65"/>
      <c r="S514" s="65"/>
      <c r="T514" s="66"/>
      <c r="U514" s="35"/>
      <c r="V514" s="35"/>
      <c r="W514" s="35"/>
      <c r="X514" s="35"/>
      <c r="Y514" s="35"/>
      <c r="Z514" s="35"/>
      <c r="AA514" s="35"/>
      <c r="AB514" s="35"/>
      <c r="AC514" s="35"/>
      <c r="AD514" s="35"/>
      <c r="AE514" s="35"/>
      <c r="AT514" s="18" t="s">
        <v>142</v>
      </c>
      <c r="AU514" s="18" t="s">
        <v>82</v>
      </c>
    </row>
    <row r="515" spans="1:65" s="2" customFormat="1" ht="29.25">
      <c r="A515" s="35"/>
      <c r="B515" s="36"/>
      <c r="C515" s="37"/>
      <c r="D515" s="183" t="s">
        <v>159</v>
      </c>
      <c r="E515" s="37"/>
      <c r="F515" s="220" t="s">
        <v>707</v>
      </c>
      <c r="G515" s="37"/>
      <c r="H515" s="37"/>
      <c r="I515" s="185"/>
      <c r="J515" s="37"/>
      <c r="K515" s="37"/>
      <c r="L515" s="40"/>
      <c r="M515" s="186"/>
      <c r="N515" s="187"/>
      <c r="O515" s="65"/>
      <c r="P515" s="65"/>
      <c r="Q515" s="65"/>
      <c r="R515" s="65"/>
      <c r="S515" s="65"/>
      <c r="T515" s="66"/>
      <c r="U515" s="35"/>
      <c r="V515" s="35"/>
      <c r="W515" s="35"/>
      <c r="X515" s="35"/>
      <c r="Y515" s="35"/>
      <c r="Z515" s="35"/>
      <c r="AA515" s="35"/>
      <c r="AB515" s="35"/>
      <c r="AC515" s="35"/>
      <c r="AD515" s="35"/>
      <c r="AE515" s="35"/>
      <c r="AT515" s="18" t="s">
        <v>159</v>
      </c>
      <c r="AU515" s="18" t="s">
        <v>82</v>
      </c>
    </row>
    <row r="516" spans="1:65" s="2" customFormat="1" ht="14.45" customHeight="1">
      <c r="A516" s="35"/>
      <c r="B516" s="36"/>
      <c r="C516" s="170" t="s">
        <v>708</v>
      </c>
      <c r="D516" s="170" t="s">
        <v>135</v>
      </c>
      <c r="E516" s="171" t="s">
        <v>709</v>
      </c>
      <c r="F516" s="172" t="s">
        <v>710</v>
      </c>
      <c r="G516" s="173" t="s">
        <v>138</v>
      </c>
      <c r="H516" s="174">
        <v>2</v>
      </c>
      <c r="I516" s="175"/>
      <c r="J516" s="176">
        <f>ROUND(I516*H516,2)</f>
        <v>0</v>
      </c>
      <c r="K516" s="172" t="s">
        <v>139</v>
      </c>
      <c r="L516" s="40"/>
      <c r="M516" s="177" t="s">
        <v>19</v>
      </c>
      <c r="N516" s="178" t="s">
        <v>43</v>
      </c>
      <c r="O516" s="65"/>
      <c r="P516" s="179">
        <f>O516*H516</f>
        <v>0</v>
      </c>
      <c r="Q516" s="179">
        <v>0</v>
      </c>
      <c r="R516" s="179">
        <f>Q516*H516</f>
        <v>0</v>
      </c>
      <c r="S516" s="179">
        <v>8.4999999999999995E-4</v>
      </c>
      <c r="T516" s="180">
        <f>S516*H516</f>
        <v>1.6999999999999999E-3</v>
      </c>
      <c r="U516" s="35"/>
      <c r="V516" s="35"/>
      <c r="W516" s="35"/>
      <c r="X516" s="35"/>
      <c r="Y516" s="35"/>
      <c r="Z516" s="35"/>
      <c r="AA516" s="35"/>
      <c r="AB516" s="35"/>
      <c r="AC516" s="35"/>
      <c r="AD516" s="35"/>
      <c r="AE516" s="35"/>
      <c r="AR516" s="181" t="s">
        <v>261</v>
      </c>
      <c r="AT516" s="181" t="s">
        <v>135</v>
      </c>
      <c r="AU516" s="181" t="s">
        <v>82</v>
      </c>
      <c r="AY516" s="18" t="s">
        <v>132</v>
      </c>
      <c r="BE516" s="182">
        <f>IF(N516="základní",J516,0)</f>
        <v>0</v>
      </c>
      <c r="BF516" s="182">
        <f>IF(N516="snížená",J516,0)</f>
        <v>0</v>
      </c>
      <c r="BG516" s="182">
        <f>IF(N516="zákl. přenesená",J516,0)</f>
        <v>0</v>
      </c>
      <c r="BH516" s="182">
        <f>IF(N516="sníž. přenesená",J516,0)</f>
        <v>0</v>
      </c>
      <c r="BI516" s="182">
        <f>IF(N516="nulová",J516,0)</f>
        <v>0</v>
      </c>
      <c r="BJ516" s="18" t="s">
        <v>80</v>
      </c>
      <c r="BK516" s="182">
        <f>ROUND(I516*H516,2)</f>
        <v>0</v>
      </c>
      <c r="BL516" s="18" t="s">
        <v>261</v>
      </c>
      <c r="BM516" s="181" t="s">
        <v>711</v>
      </c>
    </row>
    <row r="517" spans="1:65" s="2" customFormat="1" ht="19.5">
      <c r="A517" s="35"/>
      <c r="B517" s="36"/>
      <c r="C517" s="37"/>
      <c r="D517" s="183" t="s">
        <v>142</v>
      </c>
      <c r="E517" s="37"/>
      <c r="F517" s="184" t="s">
        <v>712</v>
      </c>
      <c r="G517" s="37"/>
      <c r="H517" s="37"/>
      <c r="I517" s="185"/>
      <c r="J517" s="37"/>
      <c r="K517" s="37"/>
      <c r="L517" s="40"/>
      <c r="M517" s="186"/>
      <c r="N517" s="187"/>
      <c r="O517" s="65"/>
      <c r="P517" s="65"/>
      <c r="Q517" s="65"/>
      <c r="R517" s="65"/>
      <c r="S517" s="65"/>
      <c r="T517" s="66"/>
      <c r="U517" s="35"/>
      <c r="V517" s="35"/>
      <c r="W517" s="35"/>
      <c r="X517" s="35"/>
      <c r="Y517" s="35"/>
      <c r="Z517" s="35"/>
      <c r="AA517" s="35"/>
      <c r="AB517" s="35"/>
      <c r="AC517" s="35"/>
      <c r="AD517" s="35"/>
      <c r="AE517" s="35"/>
      <c r="AT517" s="18" t="s">
        <v>142</v>
      </c>
      <c r="AU517" s="18" t="s">
        <v>82</v>
      </c>
    </row>
    <row r="518" spans="1:65" s="2" customFormat="1" ht="24.2" customHeight="1">
      <c r="A518" s="35"/>
      <c r="B518" s="36"/>
      <c r="C518" s="170" t="s">
        <v>713</v>
      </c>
      <c r="D518" s="170" t="s">
        <v>135</v>
      </c>
      <c r="E518" s="171" t="s">
        <v>714</v>
      </c>
      <c r="F518" s="172" t="s">
        <v>715</v>
      </c>
      <c r="G518" s="173" t="s">
        <v>138</v>
      </c>
      <c r="H518" s="174">
        <v>1</v>
      </c>
      <c r="I518" s="175"/>
      <c r="J518" s="176">
        <f>ROUND(I518*H518,2)</f>
        <v>0</v>
      </c>
      <c r="K518" s="172" t="s">
        <v>19</v>
      </c>
      <c r="L518" s="40"/>
      <c r="M518" s="177" t="s">
        <v>19</v>
      </c>
      <c r="N518" s="178" t="s">
        <v>43</v>
      </c>
      <c r="O518" s="65"/>
      <c r="P518" s="179">
        <f>O518*H518</f>
        <v>0</v>
      </c>
      <c r="Q518" s="179">
        <v>3.0374999999999998E-3</v>
      </c>
      <c r="R518" s="179">
        <f>Q518*H518</f>
        <v>3.0374999999999998E-3</v>
      </c>
      <c r="S518" s="179">
        <v>0</v>
      </c>
      <c r="T518" s="180">
        <f>S518*H518</f>
        <v>0</v>
      </c>
      <c r="U518" s="35"/>
      <c r="V518" s="35"/>
      <c r="W518" s="35"/>
      <c r="X518" s="35"/>
      <c r="Y518" s="35"/>
      <c r="Z518" s="35"/>
      <c r="AA518" s="35"/>
      <c r="AB518" s="35"/>
      <c r="AC518" s="35"/>
      <c r="AD518" s="35"/>
      <c r="AE518" s="35"/>
      <c r="AR518" s="181" t="s">
        <v>261</v>
      </c>
      <c r="AT518" s="181" t="s">
        <v>135</v>
      </c>
      <c r="AU518" s="181" t="s">
        <v>82</v>
      </c>
      <c r="AY518" s="18" t="s">
        <v>132</v>
      </c>
      <c r="BE518" s="182">
        <f>IF(N518="základní",J518,0)</f>
        <v>0</v>
      </c>
      <c r="BF518" s="182">
        <f>IF(N518="snížená",J518,0)</f>
        <v>0</v>
      </c>
      <c r="BG518" s="182">
        <f>IF(N518="zákl. přenesená",J518,0)</f>
        <v>0</v>
      </c>
      <c r="BH518" s="182">
        <f>IF(N518="sníž. přenesená",J518,0)</f>
        <v>0</v>
      </c>
      <c r="BI518" s="182">
        <f>IF(N518="nulová",J518,0)</f>
        <v>0</v>
      </c>
      <c r="BJ518" s="18" t="s">
        <v>80</v>
      </c>
      <c r="BK518" s="182">
        <f>ROUND(I518*H518,2)</f>
        <v>0</v>
      </c>
      <c r="BL518" s="18" t="s">
        <v>261</v>
      </c>
      <c r="BM518" s="181" t="s">
        <v>716</v>
      </c>
    </row>
    <row r="519" spans="1:65" s="2" customFormat="1" ht="19.5">
      <c r="A519" s="35"/>
      <c r="B519" s="36"/>
      <c r="C519" s="37"/>
      <c r="D519" s="183" t="s">
        <v>142</v>
      </c>
      <c r="E519" s="37"/>
      <c r="F519" s="184" t="s">
        <v>715</v>
      </c>
      <c r="G519" s="37"/>
      <c r="H519" s="37"/>
      <c r="I519" s="185"/>
      <c r="J519" s="37"/>
      <c r="K519" s="37"/>
      <c r="L519" s="40"/>
      <c r="M519" s="186"/>
      <c r="N519" s="187"/>
      <c r="O519" s="65"/>
      <c r="P519" s="65"/>
      <c r="Q519" s="65"/>
      <c r="R519" s="65"/>
      <c r="S519" s="65"/>
      <c r="T519" s="66"/>
      <c r="U519" s="35"/>
      <c r="V519" s="35"/>
      <c r="W519" s="35"/>
      <c r="X519" s="35"/>
      <c r="Y519" s="35"/>
      <c r="Z519" s="35"/>
      <c r="AA519" s="35"/>
      <c r="AB519" s="35"/>
      <c r="AC519" s="35"/>
      <c r="AD519" s="35"/>
      <c r="AE519" s="35"/>
      <c r="AT519" s="18" t="s">
        <v>142</v>
      </c>
      <c r="AU519" s="18" t="s">
        <v>82</v>
      </c>
    </row>
    <row r="520" spans="1:65" s="2" customFormat="1" ht="24.2" customHeight="1">
      <c r="A520" s="35"/>
      <c r="B520" s="36"/>
      <c r="C520" s="170" t="s">
        <v>717</v>
      </c>
      <c r="D520" s="170" t="s">
        <v>135</v>
      </c>
      <c r="E520" s="171" t="s">
        <v>718</v>
      </c>
      <c r="F520" s="172" t="s">
        <v>719</v>
      </c>
      <c r="G520" s="173" t="s">
        <v>138</v>
      </c>
      <c r="H520" s="174">
        <v>1</v>
      </c>
      <c r="I520" s="175"/>
      <c r="J520" s="176">
        <f>ROUND(I520*H520,2)</f>
        <v>0</v>
      </c>
      <c r="K520" s="172" t="s">
        <v>19</v>
      </c>
      <c r="L520" s="40"/>
      <c r="M520" s="177" t="s">
        <v>19</v>
      </c>
      <c r="N520" s="178" t="s">
        <v>43</v>
      </c>
      <c r="O520" s="65"/>
      <c r="P520" s="179">
        <f>O520*H520</f>
        <v>0</v>
      </c>
      <c r="Q520" s="179">
        <v>6.6197670000000001E-4</v>
      </c>
      <c r="R520" s="179">
        <f>Q520*H520</f>
        <v>6.6197670000000001E-4</v>
      </c>
      <c r="S520" s="179">
        <v>0</v>
      </c>
      <c r="T520" s="180">
        <f>S520*H520</f>
        <v>0</v>
      </c>
      <c r="U520" s="35"/>
      <c r="V520" s="35"/>
      <c r="W520" s="35"/>
      <c r="X520" s="35"/>
      <c r="Y520" s="35"/>
      <c r="Z520" s="35"/>
      <c r="AA520" s="35"/>
      <c r="AB520" s="35"/>
      <c r="AC520" s="35"/>
      <c r="AD520" s="35"/>
      <c r="AE520" s="35"/>
      <c r="AR520" s="181" t="s">
        <v>261</v>
      </c>
      <c r="AT520" s="181" t="s">
        <v>135</v>
      </c>
      <c r="AU520" s="181" t="s">
        <v>82</v>
      </c>
      <c r="AY520" s="18" t="s">
        <v>132</v>
      </c>
      <c r="BE520" s="182">
        <f>IF(N520="základní",J520,0)</f>
        <v>0</v>
      </c>
      <c r="BF520" s="182">
        <f>IF(N520="snížená",J520,0)</f>
        <v>0</v>
      </c>
      <c r="BG520" s="182">
        <f>IF(N520="zákl. přenesená",J520,0)</f>
        <v>0</v>
      </c>
      <c r="BH520" s="182">
        <f>IF(N520="sníž. přenesená",J520,0)</f>
        <v>0</v>
      </c>
      <c r="BI520" s="182">
        <f>IF(N520="nulová",J520,0)</f>
        <v>0</v>
      </c>
      <c r="BJ520" s="18" t="s">
        <v>80</v>
      </c>
      <c r="BK520" s="182">
        <f>ROUND(I520*H520,2)</f>
        <v>0</v>
      </c>
      <c r="BL520" s="18" t="s">
        <v>261</v>
      </c>
      <c r="BM520" s="181" t="s">
        <v>720</v>
      </c>
    </row>
    <row r="521" spans="1:65" s="2" customFormat="1" ht="19.5">
      <c r="A521" s="35"/>
      <c r="B521" s="36"/>
      <c r="C521" s="37"/>
      <c r="D521" s="183" t="s">
        <v>142</v>
      </c>
      <c r="E521" s="37"/>
      <c r="F521" s="184" t="s">
        <v>719</v>
      </c>
      <c r="G521" s="37"/>
      <c r="H521" s="37"/>
      <c r="I521" s="185"/>
      <c r="J521" s="37"/>
      <c r="K521" s="37"/>
      <c r="L521" s="40"/>
      <c r="M521" s="186"/>
      <c r="N521" s="187"/>
      <c r="O521" s="65"/>
      <c r="P521" s="65"/>
      <c r="Q521" s="65"/>
      <c r="R521" s="65"/>
      <c r="S521" s="65"/>
      <c r="T521" s="66"/>
      <c r="U521" s="35"/>
      <c r="V521" s="35"/>
      <c r="W521" s="35"/>
      <c r="X521" s="35"/>
      <c r="Y521" s="35"/>
      <c r="Z521" s="35"/>
      <c r="AA521" s="35"/>
      <c r="AB521" s="35"/>
      <c r="AC521" s="35"/>
      <c r="AD521" s="35"/>
      <c r="AE521" s="35"/>
      <c r="AT521" s="18" t="s">
        <v>142</v>
      </c>
      <c r="AU521" s="18" t="s">
        <v>82</v>
      </c>
    </row>
    <row r="522" spans="1:65" s="2" customFormat="1" ht="14.45" customHeight="1">
      <c r="A522" s="35"/>
      <c r="B522" s="36"/>
      <c r="C522" s="170" t="s">
        <v>721</v>
      </c>
      <c r="D522" s="170" t="s">
        <v>135</v>
      </c>
      <c r="E522" s="171" t="s">
        <v>722</v>
      </c>
      <c r="F522" s="172" t="s">
        <v>723</v>
      </c>
      <c r="G522" s="173" t="s">
        <v>138</v>
      </c>
      <c r="H522" s="174">
        <v>3</v>
      </c>
      <c r="I522" s="175"/>
      <c r="J522" s="176">
        <f>ROUND(I522*H522,2)</f>
        <v>0</v>
      </c>
      <c r="K522" s="172" t="s">
        <v>19</v>
      </c>
      <c r="L522" s="40"/>
      <c r="M522" s="177" t="s">
        <v>19</v>
      </c>
      <c r="N522" s="178" t="s">
        <v>43</v>
      </c>
      <c r="O522" s="65"/>
      <c r="P522" s="179">
        <f>O522*H522</f>
        <v>0</v>
      </c>
      <c r="Q522" s="179">
        <v>0</v>
      </c>
      <c r="R522" s="179">
        <f>Q522*H522</f>
        <v>0</v>
      </c>
      <c r="S522" s="179">
        <v>3.3800000000000002E-3</v>
      </c>
      <c r="T522" s="180">
        <f>S522*H522</f>
        <v>1.014E-2</v>
      </c>
      <c r="U522" s="35"/>
      <c r="V522" s="35"/>
      <c r="W522" s="35"/>
      <c r="X522" s="35"/>
      <c r="Y522" s="35"/>
      <c r="Z522" s="35"/>
      <c r="AA522" s="35"/>
      <c r="AB522" s="35"/>
      <c r="AC522" s="35"/>
      <c r="AD522" s="35"/>
      <c r="AE522" s="35"/>
      <c r="AR522" s="181" t="s">
        <v>261</v>
      </c>
      <c r="AT522" s="181" t="s">
        <v>135</v>
      </c>
      <c r="AU522" s="181" t="s">
        <v>82</v>
      </c>
      <c r="AY522" s="18" t="s">
        <v>132</v>
      </c>
      <c r="BE522" s="182">
        <f>IF(N522="základní",J522,0)</f>
        <v>0</v>
      </c>
      <c r="BF522" s="182">
        <f>IF(N522="snížená",J522,0)</f>
        <v>0</v>
      </c>
      <c r="BG522" s="182">
        <f>IF(N522="zákl. přenesená",J522,0)</f>
        <v>0</v>
      </c>
      <c r="BH522" s="182">
        <f>IF(N522="sníž. přenesená",J522,0)</f>
        <v>0</v>
      </c>
      <c r="BI522" s="182">
        <f>IF(N522="nulová",J522,0)</f>
        <v>0</v>
      </c>
      <c r="BJ522" s="18" t="s">
        <v>80</v>
      </c>
      <c r="BK522" s="182">
        <f>ROUND(I522*H522,2)</f>
        <v>0</v>
      </c>
      <c r="BL522" s="18" t="s">
        <v>261</v>
      </c>
      <c r="BM522" s="181" t="s">
        <v>724</v>
      </c>
    </row>
    <row r="523" spans="1:65" s="2" customFormat="1" ht="11.25">
      <c r="A523" s="35"/>
      <c r="B523" s="36"/>
      <c r="C523" s="37"/>
      <c r="D523" s="183" t="s">
        <v>142</v>
      </c>
      <c r="E523" s="37"/>
      <c r="F523" s="184" t="s">
        <v>723</v>
      </c>
      <c r="G523" s="37"/>
      <c r="H523" s="37"/>
      <c r="I523" s="185"/>
      <c r="J523" s="37"/>
      <c r="K523" s="37"/>
      <c r="L523" s="40"/>
      <c r="M523" s="186"/>
      <c r="N523" s="187"/>
      <c r="O523" s="65"/>
      <c r="P523" s="65"/>
      <c r="Q523" s="65"/>
      <c r="R523" s="65"/>
      <c r="S523" s="65"/>
      <c r="T523" s="66"/>
      <c r="U523" s="35"/>
      <c r="V523" s="35"/>
      <c r="W523" s="35"/>
      <c r="X523" s="35"/>
      <c r="Y523" s="35"/>
      <c r="Z523" s="35"/>
      <c r="AA523" s="35"/>
      <c r="AB523" s="35"/>
      <c r="AC523" s="35"/>
      <c r="AD523" s="35"/>
      <c r="AE523" s="35"/>
      <c r="AT523" s="18" t="s">
        <v>142</v>
      </c>
      <c r="AU523" s="18" t="s">
        <v>82</v>
      </c>
    </row>
    <row r="524" spans="1:65" s="2" customFormat="1" ht="24.2" customHeight="1">
      <c r="A524" s="35"/>
      <c r="B524" s="36"/>
      <c r="C524" s="170" t="s">
        <v>725</v>
      </c>
      <c r="D524" s="170" t="s">
        <v>135</v>
      </c>
      <c r="E524" s="171" t="s">
        <v>726</v>
      </c>
      <c r="F524" s="172" t="s">
        <v>727</v>
      </c>
      <c r="G524" s="173" t="s">
        <v>450</v>
      </c>
      <c r="H524" s="174">
        <v>7.4999999999999997E-2</v>
      </c>
      <c r="I524" s="175"/>
      <c r="J524" s="176">
        <f>ROUND(I524*H524,2)</f>
        <v>0</v>
      </c>
      <c r="K524" s="172" t="s">
        <v>139</v>
      </c>
      <c r="L524" s="40"/>
      <c r="M524" s="177" t="s">
        <v>19</v>
      </c>
      <c r="N524" s="178" t="s">
        <v>43</v>
      </c>
      <c r="O524" s="65"/>
      <c r="P524" s="179">
        <f>O524*H524</f>
        <v>0</v>
      </c>
      <c r="Q524" s="179">
        <v>0</v>
      </c>
      <c r="R524" s="179">
        <f>Q524*H524</f>
        <v>0</v>
      </c>
      <c r="S524" s="179">
        <v>0</v>
      </c>
      <c r="T524" s="180">
        <f>S524*H524</f>
        <v>0</v>
      </c>
      <c r="U524" s="35"/>
      <c r="V524" s="35"/>
      <c r="W524" s="35"/>
      <c r="X524" s="35"/>
      <c r="Y524" s="35"/>
      <c r="Z524" s="35"/>
      <c r="AA524" s="35"/>
      <c r="AB524" s="35"/>
      <c r="AC524" s="35"/>
      <c r="AD524" s="35"/>
      <c r="AE524" s="35"/>
      <c r="AR524" s="181" t="s">
        <v>261</v>
      </c>
      <c r="AT524" s="181" t="s">
        <v>135</v>
      </c>
      <c r="AU524" s="181" t="s">
        <v>82</v>
      </c>
      <c r="AY524" s="18" t="s">
        <v>132</v>
      </c>
      <c r="BE524" s="182">
        <f>IF(N524="základní",J524,0)</f>
        <v>0</v>
      </c>
      <c r="BF524" s="182">
        <f>IF(N524="snížená",J524,0)</f>
        <v>0</v>
      </c>
      <c r="BG524" s="182">
        <f>IF(N524="zákl. přenesená",J524,0)</f>
        <v>0</v>
      </c>
      <c r="BH524" s="182">
        <f>IF(N524="sníž. přenesená",J524,0)</f>
        <v>0</v>
      </c>
      <c r="BI524" s="182">
        <f>IF(N524="nulová",J524,0)</f>
        <v>0</v>
      </c>
      <c r="BJ524" s="18" t="s">
        <v>80</v>
      </c>
      <c r="BK524" s="182">
        <f>ROUND(I524*H524,2)</f>
        <v>0</v>
      </c>
      <c r="BL524" s="18" t="s">
        <v>261</v>
      </c>
      <c r="BM524" s="181" t="s">
        <v>728</v>
      </c>
    </row>
    <row r="525" spans="1:65" s="2" customFormat="1" ht="29.25">
      <c r="A525" s="35"/>
      <c r="B525" s="36"/>
      <c r="C525" s="37"/>
      <c r="D525" s="183" t="s">
        <v>142</v>
      </c>
      <c r="E525" s="37"/>
      <c r="F525" s="184" t="s">
        <v>729</v>
      </c>
      <c r="G525" s="37"/>
      <c r="H525" s="37"/>
      <c r="I525" s="185"/>
      <c r="J525" s="37"/>
      <c r="K525" s="37"/>
      <c r="L525" s="40"/>
      <c r="M525" s="186"/>
      <c r="N525" s="187"/>
      <c r="O525" s="65"/>
      <c r="P525" s="65"/>
      <c r="Q525" s="65"/>
      <c r="R525" s="65"/>
      <c r="S525" s="65"/>
      <c r="T525" s="66"/>
      <c r="U525" s="35"/>
      <c r="V525" s="35"/>
      <c r="W525" s="35"/>
      <c r="X525" s="35"/>
      <c r="Y525" s="35"/>
      <c r="Z525" s="35"/>
      <c r="AA525" s="35"/>
      <c r="AB525" s="35"/>
      <c r="AC525" s="35"/>
      <c r="AD525" s="35"/>
      <c r="AE525" s="35"/>
      <c r="AT525" s="18" t="s">
        <v>142</v>
      </c>
      <c r="AU525" s="18" t="s">
        <v>82</v>
      </c>
    </row>
    <row r="526" spans="1:65" s="2" customFormat="1" ht="126.75">
      <c r="A526" s="35"/>
      <c r="B526" s="36"/>
      <c r="C526" s="37"/>
      <c r="D526" s="183" t="s">
        <v>159</v>
      </c>
      <c r="E526" s="37"/>
      <c r="F526" s="220" t="s">
        <v>730</v>
      </c>
      <c r="G526" s="37"/>
      <c r="H526" s="37"/>
      <c r="I526" s="185"/>
      <c r="J526" s="37"/>
      <c r="K526" s="37"/>
      <c r="L526" s="40"/>
      <c r="M526" s="186"/>
      <c r="N526" s="187"/>
      <c r="O526" s="65"/>
      <c r="P526" s="65"/>
      <c r="Q526" s="65"/>
      <c r="R526" s="65"/>
      <c r="S526" s="65"/>
      <c r="T526" s="66"/>
      <c r="U526" s="35"/>
      <c r="V526" s="35"/>
      <c r="W526" s="35"/>
      <c r="X526" s="35"/>
      <c r="Y526" s="35"/>
      <c r="Z526" s="35"/>
      <c r="AA526" s="35"/>
      <c r="AB526" s="35"/>
      <c r="AC526" s="35"/>
      <c r="AD526" s="35"/>
      <c r="AE526" s="35"/>
      <c r="AT526" s="18" t="s">
        <v>159</v>
      </c>
      <c r="AU526" s="18" t="s">
        <v>82</v>
      </c>
    </row>
    <row r="527" spans="1:65" s="12" customFormat="1" ht="22.9" customHeight="1">
      <c r="B527" s="154"/>
      <c r="C527" s="155"/>
      <c r="D527" s="156" t="s">
        <v>71</v>
      </c>
      <c r="E527" s="168" t="s">
        <v>731</v>
      </c>
      <c r="F527" s="168" t="s">
        <v>732</v>
      </c>
      <c r="G527" s="155"/>
      <c r="H527" s="155"/>
      <c r="I527" s="158"/>
      <c r="J527" s="169">
        <f>BK527</f>
        <v>0</v>
      </c>
      <c r="K527" s="155"/>
      <c r="L527" s="160"/>
      <c r="M527" s="161"/>
      <c r="N527" s="162"/>
      <c r="O527" s="162"/>
      <c r="P527" s="163">
        <f>SUM(P528:P547)</f>
        <v>0</v>
      </c>
      <c r="Q527" s="162"/>
      <c r="R527" s="163">
        <f>SUM(R528:R547)</f>
        <v>0</v>
      </c>
      <c r="S527" s="162"/>
      <c r="T527" s="164">
        <f>SUM(T528:T547)</f>
        <v>0.20468</v>
      </c>
      <c r="AR527" s="165" t="s">
        <v>82</v>
      </c>
      <c r="AT527" s="166" t="s">
        <v>71</v>
      </c>
      <c r="AU527" s="166" t="s">
        <v>80</v>
      </c>
      <c r="AY527" s="165" t="s">
        <v>132</v>
      </c>
      <c r="BK527" s="167">
        <f>SUM(BK528:BK547)</f>
        <v>0</v>
      </c>
    </row>
    <row r="528" spans="1:65" s="2" customFormat="1" ht="14.45" customHeight="1">
      <c r="A528" s="35"/>
      <c r="B528" s="36"/>
      <c r="C528" s="170" t="s">
        <v>733</v>
      </c>
      <c r="D528" s="170" t="s">
        <v>135</v>
      </c>
      <c r="E528" s="171" t="s">
        <v>734</v>
      </c>
      <c r="F528" s="172" t="s">
        <v>735</v>
      </c>
      <c r="G528" s="173" t="s">
        <v>146</v>
      </c>
      <c r="H528" s="174">
        <v>8.6</v>
      </c>
      <c r="I528" s="175"/>
      <c r="J528" s="176">
        <f>ROUND(I528*H528,2)</f>
        <v>0</v>
      </c>
      <c r="K528" s="172" t="s">
        <v>139</v>
      </c>
      <c r="L528" s="40"/>
      <c r="M528" s="177" t="s">
        <v>19</v>
      </c>
      <c r="N528" s="178" t="s">
        <v>43</v>
      </c>
      <c r="O528" s="65"/>
      <c r="P528" s="179">
        <f>O528*H528</f>
        <v>0</v>
      </c>
      <c r="Q528" s="179">
        <v>0</v>
      </c>
      <c r="R528" s="179">
        <f>Q528*H528</f>
        <v>0</v>
      </c>
      <c r="S528" s="179">
        <v>2.3800000000000002E-2</v>
      </c>
      <c r="T528" s="180">
        <f>S528*H528</f>
        <v>0.20468</v>
      </c>
      <c r="U528" s="35"/>
      <c r="V528" s="35"/>
      <c r="W528" s="35"/>
      <c r="X528" s="35"/>
      <c r="Y528" s="35"/>
      <c r="Z528" s="35"/>
      <c r="AA528" s="35"/>
      <c r="AB528" s="35"/>
      <c r="AC528" s="35"/>
      <c r="AD528" s="35"/>
      <c r="AE528" s="35"/>
      <c r="AR528" s="181" t="s">
        <v>261</v>
      </c>
      <c r="AT528" s="181" t="s">
        <v>135</v>
      </c>
      <c r="AU528" s="181" t="s">
        <v>82</v>
      </c>
      <c r="AY528" s="18" t="s">
        <v>132</v>
      </c>
      <c r="BE528" s="182">
        <f>IF(N528="základní",J528,0)</f>
        <v>0</v>
      </c>
      <c r="BF528" s="182">
        <f>IF(N528="snížená",J528,0)</f>
        <v>0</v>
      </c>
      <c r="BG528" s="182">
        <f>IF(N528="zákl. přenesená",J528,0)</f>
        <v>0</v>
      </c>
      <c r="BH528" s="182">
        <f>IF(N528="sníž. přenesená",J528,0)</f>
        <v>0</v>
      </c>
      <c r="BI528" s="182">
        <f>IF(N528="nulová",J528,0)</f>
        <v>0</v>
      </c>
      <c r="BJ528" s="18" t="s">
        <v>80</v>
      </c>
      <c r="BK528" s="182">
        <f>ROUND(I528*H528,2)</f>
        <v>0</v>
      </c>
      <c r="BL528" s="18" t="s">
        <v>261</v>
      </c>
      <c r="BM528" s="181" t="s">
        <v>736</v>
      </c>
    </row>
    <row r="529" spans="1:65" s="2" customFormat="1" ht="11.25">
      <c r="A529" s="35"/>
      <c r="B529" s="36"/>
      <c r="C529" s="37"/>
      <c r="D529" s="183" t="s">
        <v>142</v>
      </c>
      <c r="E529" s="37"/>
      <c r="F529" s="184" t="s">
        <v>737</v>
      </c>
      <c r="G529" s="37"/>
      <c r="H529" s="37"/>
      <c r="I529" s="185"/>
      <c r="J529" s="37"/>
      <c r="K529" s="37"/>
      <c r="L529" s="40"/>
      <c r="M529" s="186"/>
      <c r="N529" s="187"/>
      <c r="O529" s="65"/>
      <c r="P529" s="65"/>
      <c r="Q529" s="65"/>
      <c r="R529" s="65"/>
      <c r="S529" s="65"/>
      <c r="T529" s="66"/>
      <c r="U529" s="35"/>
      <c r="V529" s="35"/>
      <c r="W529" s="35"/>
      <c r="X529" s="35"/>
      <c r="Y529" s="35"/>
      <c r="Z529" s="35"/>
      <c r="AA529" s="35"/>
      <c r="AB529" s="35"/>
      <c r="AC529" s="35"/>
      <c r="AD529" s="35"/>
      <c r="AE529" s="35"/>
      <c r="AT529" s="18" t="s">
        <v>142</v>
      </c>
      <c r="AU529" s="18" t="s">
        <v>82</v>
      </c>
    </row>
    <row r="530" spans="1:65" s="2" customFormat="1" ht="14.45" customHeight="1">
      <c r="A530" s="35"/>
      <c r="B530" s="36"/>
      <c r="C530" s="170" t="s">
        <v>738</v>
      </c>
      <c r="D530" s="170" t="s">
        <v>135</v>
      </c>
      <c r="E530" s="171" t="s">
        <v>739</v>
      </c>
      <c r="F530" s="172" t="s">
        <v>740</v>
      </c>
      <c r="G530" s="173" t="s">
        <v>146</v>
      </c>
      <c r="H530" s="174">
        <v>8.6</v>
      </c>
      <c r="I530" s="175"/>
      <c r="J530" s="176">
        <f>ROUND(I530*H530,2)</f>
        <v>0</v>
      </c>
      <c r="K530" s="172" t="s">
        <v>139</v>
      </c>
      <c r="L530" s="40"/>
      <c r="M530" s="177" t="s">
        <v>19</v>
      </c>
      <c r="N530" s="178" t="s">
        <v>43</v>
      </c>
      <c r="O530" s="65"/>
      <c r="P530" s="179">
        <f>O530*H530</f>
        <v>0</v>
      </c>
      <c r="Q530" s="179">
        <v>0</v>
      </c>
      <c r="R530" s="179">
        <f>Q530*H530</f>
        <v>0</v>
      </c>
      <c r="S530" s="179">
        <v>0</v>
      </c>
      <c r="T530" s="180">
        <f>S530*H530</f>
        <v>0</v>
      </c>
      <c r="U530" s="35"/>
      <c r="V530" s="35"/>
      <c r="W530" s="35"/>
      <c r="X530" s="35"/>
      <c r="Y530" s="35"/>
      <c r="Z530" s="35"/>
      <c r="AA530" s="35"/>
      <c r="AB530" s="35"/>
      <c r="AC530" s="35"/>
      <c r="AD530" s="35"/>
      <c r="AE530" s="35"/>
      <c r="AR530" s="181" t="s">
        <v>261</v>
      </c>
      <c r="AT530" s="181" t="s">
        <v>135</v>
      </c>
      <c r="AU530" s="181" t="s">
        <v>82</v>
      </c>
      <c r="AY530" s="18" t="s">
        <v>132</v>
      </c>
      <c r="BE530" s="182">
        <f>IF(N530="základní",J530,0)</f>
        <v>0</v>
      </c>
      <c r="BF530" s="182">
        <f>IF(N530="snížená",J530,0)</f>
        <v>0</v>
      </c>
      <c r="BG530" s="182">
        <f>IF(N530="zákl. přenesená",J530,0)</f>
        <v>0</v>
      </c>
      <c r="BH530" s="182">
        <f>IF(N530="sníž. přenesená",J530,0)</f>
        <v>0</v>
      </c>
      <c r="BI530" s="182">
        <f>IF(N530="nulová",J530,0)</f>
        <v>0</v>
      </c>
      <c r="BJ530" s="18" t="s">
        <v>80</v>
      </c>
      <c r="BK530" s="182">
        <f>ROUND(I530*H530,2)</f>
        <v>0</v>
      </c>
      <c r="BL530" s="18" t="s">
        <v>261</v>
      </c>
      <c r="BM530" s="181" t="s">
        <v>741</v>
      </c>
    </row>
    <row r="531" spans="1:65" s="2" customFormat="1" ht="19.5">
      <c r="A531" s="35"/>
      <c r="B531" s="36"/>
      <c r="C531" s="37"/>
      <c r="D531" s="183" t="s">
        <v>142</v>
      </c>
      <c r="E531" s="37"/>
      <c r="F531" s="184" t="s">
        <v>742</v>
      </c>
      <c r="G531" s="37"/>
      <c r="H531" s="37"/>
      <c r="I531" s="185"/>
      <c r="J531" s="37"/>
      <c r="K531" s="37"/>
      <c r="L531" s="40"/>
      <c r="M531" s="186"/>
      <c r="N531" s="187"/>
      <c r="O531" s="65"/>
      <c r="P531" s="65"/>
      <c r="Q531" s="65"/>
      <c r="R531" s="65"/>
      <c r="S531" s="65"/>
      <c r="T531" s="66"/>
      <c r="U531" s="35"/>
      <c r="V531" s="35"/>
      <c r="W531" s="35"/>
      <c r="X531" s="35"/>
      <c r="Y531" s="35"/>
      <c r="Z531" s="35"/>
      <c r="AA531" s="35"/>
      <c r="AB531" s="35"/>
      <c r="AC531" s="35"/>
      <c r="AD531" s="35"/>
      <c r="AE531" s="35"/>
      <c r="AT531" s="18" t="s">
        <v>142</v>
      </c>
      <c r="AU531" s="18" t="s">
        <v>82</v>
      </c>
    </row>
    <row r="532" spans="1:65" s="2" customFormat="1" ht="78">
      <c r="A532" s="35"/>
      <c r="B532" s="36"/>
      <c r="C532" s="37"/>
      <c r="D532" s="183" t="s">
        <v>159</v>
      </c>
      <c r="E532" s="37"/>
      <c r="F532" s="220" t="s">
        <v>743</v>
      </c>
      <c r="G532" s="37"/>
      <c r="H532" s="37"/>
      <c r="I532" s="185"/>
      <c r="J532" s="37"/>
      <c r="K532" s="37"/>
      <c r="L532" s="40"/>
      <c r="M532" s="186"/>
      <c r="N532" s="187"/>
      <c r="O532" s="65"/>
      <c r="P532" s="65"/>
      <c r="Q532" s="65"/>
      <c r="R532" s="65"/>
      <c r="S532" s="65"/>
      <c r="T532" s="66"/>
      <c r="U532" s="35"/>
      <c r="V532" s="35"/>
      <c r="W532" s="35"/>
      <c r="X532" s="35"/>
      <c r="Y532" s="35"/>
      <c r="Z532" s="35"/>
      <c r="AA532" s="35"/>
      <c r="AB532" s="35"/>
      <c r="AC532" s="35"/>
      <c r="AD532" s="35"/>
      <c r="AE532" s="35"/>
      <c r="AT532" s="18" t="s">
        <v>159</v>
      </c>
      <c r="AU532" s="18" t="s">
        <v>82</v>
      </c>
    </row>
    <row r="533" spans="1:65" s="2" customFormat="1" ht="14.45" customHeight="1">
      <c r="A533" s="35"/>
      <c r="B533" s="36"/>
      <c r="C533" s="170" t="s">
        <v>744</v>
      </c>
      <c r="D533" s="170" t="s">
        <v>135</v>
      </c>
      <c r="E533" s="171" t="s">
        <v>745</v>
      </c>
      <c r="F533" s="172" t="s">
        <v>746</v>
      </c>
      <c r="G533" s="173" t="s">
        <v>138</v>
      </c>
      <c r="H533" s="174">
        <v>3</v>
      </c>
      <c r="I533" s="175"/>
      <c r="J533" s="176">
        <f>ROUND(I533*H533,2)</f>
        <v>0</v>
      </c>
      <c r="K533" s="172" t="s">
        <v>139</v>
      </c>
      <c r="L533" s="40"/>
      <c r="M533" s="177" t="s">
        <v>19</v>
      </c>
      <c r="N533" s="178" t="s">
        <v>43</v>
      </c>
      <c r="O533" s="65"/>
      <c r="P533" s="179">
        <f>O533*H533</f>
        <v>0</v>
      </c>
      <c r="Q533" s="179">
        <v>0</v>
      </c>
      <c r="R533" s="179">
        <f>Q533*H533</f>
        <v>0</v>
      </c>
      <c r="S533" s="179">
        <v>0</v>
      </c>
      <c r="T533" s="180">
        <f>S533*H533</f>
        <v>0</v>
      </c>
      <c r="U533" s="35"/>
      <c r="V533" s="35"/>
      <c r="W533" s="35"/>
      <c r="X533" s="35"/>
      <c r="Y533" s="35"/>
      <c r="Z533" s="35"/>
      <c r="AA533" s="35"/>
      <c r="AB533" s="35"/>
      <c r="AC533" s="35"/>
      <c r="AD533" s="35"/>
      <c r="AE533" s="35"/>
      <c r="AR533" s="181" t="s">
        <v>261</v>
      </c>
      <c r="AT533" s="181" t="s">
        <v>135</v>
      </c>
      <c r="AU533" s="181" t="s">
        <v>82</v>
      </c>
      <c r="AY533" s="18" t="s">
        <v>132</v>
      </c>
      <c r="BE533" s="182">
        <f>IF(N533="základní",J533,0)</f>
        <v>0</v>
      </c>
      <c r="BF533" s="182">
        <f>IF(N533="snížená",J533,0)</f>
        <v>0</v>
      </c>
      <c r="BG533" s="182">
        <f>IF(N533="zákl. přenesená",J533,0)</f>
        <v>0</v>
      </c>
      <c r="BH533" s="182">
        <f>IF(N533="sníž. přenesená",J533,0)</f>
        <v>0</v>
      </c>
      <c r="BI533" s="182">
        <f>IF(N533="nulová",J533,0)</f>
        <v>0</v>
      </c>
      <c r="BJ533" s="18" t="s">
        <v>80</v>
      </c>
      <c r="BK533" s="182">
        <f>ROUND(I533*H533,2)</f>
        <v>0</v>
      </c>
      <c r="BL533" s="18" t="s">
        <v>261</v>
      </c>
      <c r="BM533" s="181" t="s">
        <v>747</v>
      </c>
    </row>
    <row r="534" spans="1:65" s="2" customFormat="1" ht="11.25">
      <c r="A534" s="35"/>
      <c r="B534" s="36"/>
      <c r="C534" s="37"/>
      <c r="D534" s="183" t="s">
        <v>142</v>
      </c>
      <c r="E534" s="37"/>
      <c r="F534" s="184" t="s">
        <v>748</v>
      </c>
      <c r="G534" s="37"/>
      <c r="H534" s="37"/>
      <c r="I534" s="185"/>
      <c r="J534" s="37"/>
      <c r="K534" s="37"/>
      <c r="L534" s="40"/>
      <c r="M534" s="186"/>
      <c r="N534" s="187"/>
      <c r="O534" s="65"/>
      <c r="P534" s="65"/>
      <c r="Q534" s="65"/>
      <c r="R534" s="65"/>
      <c r="S534" s="65"/>
      <c r="T534" s="66"/>
      <c r="U534" s="35"/>
      <c r="V534" s="35"/>
      <c r="W534" s="35"/>
      <c r="X534" s="35"/>
      <c r="Y534" s="35"/>
      <c r="Z534" s="35"/>
      <c r="AA534" s="35"/>
      <c r="AB534" s="35"/>
      <c r="AC534" s="35"/>
      <c r="AD534" s="35"/>
      <c r="AE534" s="35"/>
      <c r="AT534" s="18" t="s">
        <v>142</v>
      </c>
      <c r="AU534" s="18" t="s">
        <v>82</v>
      </c>
    </row>
    <row r="535" spans="1:65" s="2" customFormat="1" ht="78">
      <c r="A535" s="35"/>
      <c r="B535" s="36"/>
      <c r="C535" s="37"/>
      <c r="D535" s="183" t="s">
        <v>159</v>
      </c>
      <c r="E535" s="37"/>
      <c r="F535" s="220" t="s">
        <v>743</v>
      </c>
      <c r="G535" s="37"/>
      <c r="H535" s="37"/>
      <c r="I535" s="185"/>
      <c r="J535" s="37"/>
      <c r="K535" s="37"/>
      <c r="L535" s="40"/>
      <c r="M535" s="186"/>
      <c r="N535" s="187"/>
      <c r="O535" s="65"/>
      <c r="P535" s="65"/>
      <c r="Q535" s="65"/>
      <c r="R535" s="65"/>
      <c r="S535" s="65"/>
      <c r="T535" s="66"/>
      <c r="U535" s="35"/>
      <c r="V535" s="35"/>
      <c r="W535" s="35"/>
      <c r="X535" s="35"/>
      <c r="Y535" s="35"/>
      <c r="Z535" s="35"/>
      <c r="AA535" s="35"/>
      <c r="AB535" s="35"/>
      <c r="AC535" s="35"/>
      <c r="AD535" s="35"/>
      <c r="AE535" s="35"/>
      <c r="AT535" s="18" t="s">
        <v>159</v>
      </c>
      <c r="AU535" s="18" t="s">
        <v>82</v>
      </c>
    </row>
    <row r="536" spans="1:65" s="2" customFormat="1" ht="14.45" customHeight="1">
      <c r="A536" s="35"/>
      <c r="B536" s="36"/>
      <c r="C536" s="170" t="s">
        <v>749</v>
      </c>
      <c r="D536" s="170" t="s">
        <v>135</v>
      </c>
      <c r="E536" s="171" t="s">
        <v>750</v>
      </c>
      <c r="F536" s="172" t="s">
        <v>751</v>
      </c>
      <c r="G536" s="173" t="s">
        <v>146</v>
      </c>
      <c r="H536" s="174">
        <v>8.6</v>
      </c>
      <c r="I536" s="175"/>
      <c r="J536" s="176">
        <f>ROUND(I536*H536,2)</f>
        <v>0</v>
      </c>
      <c r="K536" s="172" t="s">
        <v>139</v>
      </c>
      <c r="L536" s="40"/>
      <c r="M536" s="177" t="s">
        <v>19</v>
      </c>
      <c r="N536" s="178" t="s">
        <v>43</v>
      </c>
      <c r="O536" s="65"/>
      <c r="P536" s="179">
        <f>O536*H536</f>
        <v>0</v>
      </c>
      <c r="Q536" s="179">
        <v>0</v>
      </c>
      <c r="R536" s="179">
        <f>Q536*H536</f>
        <v>0</v>
      </c>
      <c r="S536" s="179">
        <v>0</v>
      </c>
      <c r="T536" s="180">
        <f>S536*H536</f>
        <v>0</v>
      </c>
      <c r="U536" s="35"/>
      <c r="V536" s="35"/>
      <c r="W536" s="35"/>
      <c r="X536" s="35"/>
      <c r="Y536" s="35"/>
      <c r="Z536" s="35"/>
      <c r="AA536" s="35"/>
      <c r="AB536" s="35"/>
      <c r="AC536" s="35"/>
      <c r="AD536" s="35"/>
      <c r="AE536" s="35"/>
      <c r="AR536" s="181" t="s">
        <v>261</v>
      </c>
      <c r="AT536" s="181" t="s">
        <v>135</v>
      </c>
      <c r="AU536" s="181" t="s">
        <v>82</v>
      </c>
      <c r="AY536" s="18" t="s">
        <v>132</v>
      </c>
      <c r="BE536" s="182">
        <f>IF(N536="základní",J536,0)</f>
        <v>0</v>
      </c>
      <c r="BF536" s="182">
        <f>IF(N536="snížená",J536,0)</f>
        <v>0</v>
      </c>
      <c r="BG536" s="182">
        <f>IF(N536="zákl. přenesená",J536,0)</f>
        <v>0</v>
      </c>
      <c r="BH536" s="182">
        <f>IF(N536="sníž. přenesená",J536,0)</f>
        <v>0</v>
      </c>
      <c r="BI536" s="182">
        <f>IF(N536="nulová",J536,0)</f>
        <v>0</v>
      </c>
      <c r="BJ536" s="18" t="s">
        <v>80</v>
      </c>
      <c r="BK536" s="182">
        <f>ROUND(I536*H536,2)</f>
        <v>0</v>
      </c>
      <c r="BL536" s="18" t="s">
        <v>261</v>
      </c>
      <c r="BM536" s="181" t="s">
        <v>752</v>
      </c>
    </row>
    <row r="537" spans="1:65" s="2" customFormat="1" ht="19.5">
      <c r="A537" s="35"/>
      <c r="B537" s="36"/>
      <c r="C537" s="37"/>
      <c r="D537" s="183" t="s">
        <v>142</v>
      </c>
      <c r="E537" s="37"/>
      <c r="F537" s="184" t="s">
        <v>753</v>
      </c>
      <c r="G537" s="37"/>
      <c r="H537" s="37"/>
      <c r="I537" s="185"/>
      <c r="J537" s="37"/>
      <c r="K537" s="37"/>
      <c r="L537" s="40"/>
      <c r="M537" s="186"/>
      <c r="N537" s="187"/>
      <c r="O537" s="65"/>
      <c r="P537" s="65"/>
      <c r="Q537" s="65"/>
      <c r="R537" s="65"/>
      <c r="S537" s="65"/>
      <c r="T537" s="66"/>
      <c r="U537" s="35"/>
      <c r="V537" s="35"/>
      <c r="W537" s="35"/>
      <c r="X537" s="35"/>
      <c r="Y537" s="35"/>
      <c r="Z537" s="35"/>
      <c r="AA537" s="35"/>
      <c r="AB537" s="35"/>
      <c r="AC537" s="35"/>
      <c r="AD537" s="35"/>
      <c r="AE537" s="35"/>
      <c r="AT537" s="18" t="s">
        <v>142</v>
      </c>
      <c r="AU537" s="18" t="s">
        <v>82</v>
      </c>
    </row>
    <row r="538" spans="1:65" s="2" customFormat="1" ht="78">
      <c r="A538" s="35"/>
      <c r="B538" s="36"/>
      <c r="C538" s="37"/>
      <c r="D538" s="183" t="s">
        <v>159</v>
      </c>
      <c r="E538" s="37"/>
      <c r="F538" s="220" t="s">
        <v>743</v>
      </c>
      <c r="G538" s="37"/>
      <c r="H538" s="37"/>
      <c r="I538" s="185"/>
      <c r="J538" s="37"/>
      <c r="K538" s="37"/>
      <c r="L538" s="40"/>
      <c r="M538" s="186"/>
      <c r="N538" s="187"/>
      <c r="O538" s="65"/>
      <c r="P538" s="65"/>
      <c r="Q538" s="65"/>
      <c r="R538" s="65"/>
      <c r="S538" s="65"/>
      <c r="T538" s="66"/>
      <c r="U538" s="35"/>
      <c r="V538" s="35"/>
      <c r="W538" s="35"/>
      <c r="X538" s="35"/>
      <c r="Y538" s="35"/>
      <c r="Z538" s="35"/>
      <c r="AA538" s="35"/>
      <c r="AB538" s="35"/>
      <c r="AC538" s="35"/>
      <c r="AD538" s="35"/>
      <c r="AE538" s="35"/>
      <c r="AT538" s="18" t="s">
        <v>159</v>
      </c>
      <c r="AU538" s="18" t="s">
        <v>82</v>
      </c>
    </row>
    <row r="539" spans="1:65" s="2" customFormat="1" ht="14.45" customHeight="1">
      <c r="A539" s="35"/>
      <c r="B539" s="36"/>
      <c r="C539" s="170" t="s">
        <v>754</v>
      </c>
      <c r="D539" s="170" t="s">
        <v>135</v>
      </c>
      <c r="E539" s="171" t="s">
        <v>755</v>
      </c>
      <c r="F539" s="172" t="s">
        <v>756</v>
      </c>
      <c r="G539" s="173" t="s">
        <v>146</v>
      </c>
      <c r="H539" s="174">
        <v>8.6</v>
      </c>
      <c r="I539" s="175"/>
      <c r="J539" s="176">
        <f>ROUND(I539*H539,2)</f>
        <v>0</v>
      </c>
      <c r="K539" s="172" t="s">
        <v>139</v>
      </c>
      <c r="L539" s="40"/>
      <c r="M539" s="177" t="s">
        <v>19</v>
      </c>
      <c r="N539" s="178" t="s">
        <v>43</v>
      </c>
      <c r="O539" s="65"/>
      <c r="P539" s="179">
        <f>O539*H539</f>
        <v>0</v>
      </c>
      <c r="Q539" s="179">
        <v>0</v>
      </c>
      <c r="R539" s="179">
        <f>Q539*H539</f>
        <v>0</v>
      </c>
      <c r="S539" s="179">
        <v>0</v>
      </c>
      <c r="T539" s="180">
        <f>S539*H539</f>
        <v>0</v>
      </c>
      <c r="U539" s="35"/>
      <c r="V539" s="35"/>
      <c r="W539" s="35"/>
      <c r="X539" s="35"/>
      <c r="Y539" s="35"/>
      <c r="Z539" s="35"/>
      <c r="AA539" s="35"/>
      <c r="AB539" s="35"/>
      <c r="AC539" s="35"/>
      <c r="AD539" s="35"/>
      <c r="AE539" s="35"/>
      <c r="AR539" s="181" t="s">
        <v>261</v>
      </c>
      <c r="AT539" s="181" t="s">
        <v>135</v>
      </c>
      <c r="AU539" s="181" t="s">
        <v>82</v>
      </c>
      <c r="AY539" s="18" t="s">
        <v>132</v>
      </c>
      <c r="BE539" s="182">
        <f>IF(N539="základní",J539,0)</f>
        <v>0</v>
      </c>
      <c r="BF539" s="182">
        <f>IF(N539="snížená",J539,0)</f>
        <v>0</v>
      </c>
      <c r="BG539" s="182">
        <f>IF(N539="zákl. přenesená",J539,0)</f>
        <v>0</v>
      </c>
      <c r="BH539" s="182">
        <f>IF(N539="sníž. přenesená",J539,0)</f>
        <v>0</v>
      </c>
      <c r="BI539" s="182">
        <f>IF(N539="nulová",J539,0)</f>
        <v>0</v>
      </c>
      <c r="BJ539" s="18" t="s">
        <v>80</v>
      </c>
      <c r="BK539" s="182">
        <f>ROUND(I539*H539,2)</f>
        <v>0</v>
      </c>
      <c r="BL539" s="18" t="s">
        <v>261</v>
      </c>
      <c r="BM539" s="181" t="s">
        <v>757</v>
      </c>
    </row>
    <row r="540" spans="1:65" s="2" customFormat="1" ht="19.5">
      <c r="A540" s="35"/>
      <c r="B540" s="36"/>
      <c r="C540" s="37"/>
      <c r="D540" s="183" t="s">
        <v>142</v>
      </c>
      <c r="E540" s="37"/>
      <c r="F540" s="184" t="s">
        <v>758</v>
      </c>
      <c r="G540" s="37"/>
      <c r="H540" s="37"/>
      <c r="I540" s="185"/>
      <c r="J540" s="37"/>
      <c r="K540" s="37"/>
      <c r="L540" s="40"/>
      <c r="M540" s="186"/>
      <c r="N540" s="187"/>
      <c r="O540" s="65"/>
      <c r="P540" s="65"/>
      <c r="Q540" s="65"/>
      <c r="R540" s="65"/>
      <c r="S540" s="65"/>
      <c r="T540" s="66"/>
      <c r="U540" s="35"/>
      <c r="V540" s="35"/>
      <c r="W540" s="35"/>
      <c r="X540" s="35"/>
      <c r="Y540" s="35"/>
      <c r="Z540" s="35"/>
      <c r="AA540" s="35"/>
      <c r="AB540" s="35"/>
      <c r="AC540" s="35"/>
      <c r="AD540" s="35"/>
      <c r="AE540" s="35"/>
      <c r="AT540" s="18" t="s">
        <v>142</v>
      </c>
      <c r="AU540" s="18" t="s">
        <v>82</v>
      </c>
    </row>
    <row r="541" spans="1:65" s="2" customFormat="1" ht="78">
      <c r="A541" s="35"/>
      <c r="B541" s="36"/>
      <c r="C541" s="37"/>
      <c r="D541" s="183" t="s">
        <v>159</v>
      </c>
      <c r="E541" s="37"/>
      <c r="F541" s="220" t="s">
        <v>743</v>
      </c>
      <c r="G541" s="37"/>
      <c r="H541" s="37"/>
      <c r="I541" s="185"/>
      <c r="J541" s="37"/>
      <c r="K541" s="37"/>
      <c r="L541" s="40"/>
      <c r="M541" s="186"/>
      <c r="N541" s="187"/>
      <c r="O541" s="65"/>
      <c r="P541" s="65"/>
      <c r="Q541" s="65"/>
      <c r="R541" s="65"/>
      <c r="S541" s="65"/>
      <c r="T541" s="66"/>
      <c r="U541" s="35"/>
      <c r="V541" s="35"/>
      <c r="W541" s="35"/>
      <c r="X541" s="35"/>
      <c r="Y541" s="35"/>
      <c r="Z541" s="35"/>
      <c r="AA541" s="35"/>
      <c r="AB541" s="35"/>
      <c r="AC541" s="35"/>
      <c r="AD541" s="35"/>
      <c r="AE541" s="35"/>
      <c r="AT541" s="18" t="s">
        <v>159</v>
      </c>
      <c r="AU541" s="18" t="s">
        <v>82</v>
      </c>
    </row>
    <row r="542" spans="1:65" s="14" customFormat="1" ht="11.25">
      <c r="B542" s="198"/>
      <c r="C542" s="199"/>
      <c r="D542" s="183" t="s">
        <v>149</v>
      </c>
      <c r="E542" s="200" t="s">
        <v>19</v>
      </c>
      <c r="F542" s="201" t="s">
        <v>759</v>
      </c>
      <c r="G542" s="199"/>
      <c r="H542" s="202">
        <v>6.45</v>
      </c>
      <c r="I542" s="203"/>
      <c r="J542" s="199"/>
      <c r="K542" s="199"/>
      <c r="L542" s="204"/>
      <c r="M542" s="205"/>
      <c r="N542" s="206"/>
      <c r="O542" s="206"/>
      <c r="P542" s="206"/>
      <c r="Q542" s="206"/>
      <c r="R542" s="206"/>
      <c r="S542" s="206"/>
      <c r="T542" s="207"/>
      <c r="AT542" s="208" t="s">
        <v>149</v>
      </c>
      <c r="AU542" s="208" t="s">
        <v>82</v>
      </c>
      <c r="AV542" s="14" t="s">
        <v>82</v>
      </c>
      <c r="AW542" s="14" t="s">
        <v>33</v>
      </c>
      <c r="AX542" s="14" t="s">
        <v>72</v>
      </c>
      <c r="AY542" s="208" t="s">
        <v>132</v>
      </c>
    </row>
    <row r="543" spans="1:65" s="14" customFormat="1" ht="11.25">
      <c r="B543" s="198"/>
      <c r="C543" s="199"/>
      <c r="D543" s="183" t="s">
        <v>149</v>
      </c>
      <c r="E543" s="200" t="s">
        <v>19</v>
      </c>
      <c r="F543" s="201" t="s">
        <v>760</v>
      </c>
      <c r="G543" s="199"/>
      <c r="H543" s="202">
        <v>2.15</v>
      </c>
      <c r="I543" s="203"/>
      <c r="J543" s="199"/>
      <c r="K543" s="199"/>
      <c r="L543" s="204"/>
      <c r="M543" s="205"/>
      <c r="N543" s="206"/>
      <c r="O543" s="206"/>
      <c r="P543" s="206"/>
      <c r="Q543" s="206"/>
      <c r="R543" s="206"/>
      <c r="S543" s="206"/>
      <c r="T543" s="207"/>
      <c r="AT543" s="208" t="s">
        <v>149</v>
      </c>
      <c r="AU543" s="208" t="s">
        <v>82</v>
      </c>
      <c r="AV543" s="14" t="s">
        <v>82</v>
      </c>
      <c r="AW543" s="14" t="s">
        <v>33</v>
      </c>
      <c r="AX543" s="14" t="s">
        <v>72</v>
      </c>
      <c r="AY543" s="208" t="s">
        <v>132</v>
      </c>
    </row>
    <row r="544" spans="1:65" s="15" customFormat="1" ht="11.25">
      <c r="B544" s="209"/>
      <c r="C544" s="210"/>
      <c r="D544" s="183" t="s">
        <v>149</v>
      </c>
      <c r="E544" s="211" t="s">
        <v>19</v>
      </c>
      <c r="F544" s="212" t="s">
        <v>152</v>
      </c>
      <c r="G544" s="210"/>
      <c r="H544" s="213">
        <v>8.6</v>
      </c>
      <c r="I544" s="214"/>
      <c r="J544" s="210"/>
      <c r="K544" s="210"/>
      <c r="L544" s="215"/>
      <c r="M544" s="216"/>
      <c r="N544" s="217"/>
      <c r="O544" s="217"/>
      <c r="P544" s="217"/>
      <c r="Q544" s="217"/>
      <c r="R544" s="217"/>
      <c r="S544" s="217"/>
      <c r="T544" s="218"/>
      <c r="AT544" s="219" t="s">
        <v>149</v>
      </c>
      <c r="AU544" s="219" t="s">
        <v>82</v>
      </c>
      <c r="AV544" s="15" t="s">
        <v>140</v>
      </c>
      <c r="AW544" s="15" t="s">
        <v>33</v>
      </c>
      <c r="AX544" s="15" t="s">
        <v>80</v>
      </c>
      <c r="AY544" s="219" t="s">
        <v>132</v>
      </c>
    </row>
    <row r="545" spans="1:65" s="2" customFormat="1" ht="14.45" customHeight="1">
      <c r="A545" s="35"/>
      <c r="B545" s="36"/>
      <c r="C545" s="170" t="s">
        <v>761</v>
      </c>
      <c r="D545" s="170" t="s">
        <v>135</v>
      </c>
      <c r="E545" s="171" t="s">
        <v>762</v>
      </c>
      <c r="F545" s="172" t="s">
        <v>763</v>
      </c>
      <c r="G545" s="173" t="s">
        <v>146</v>
      </c>
      <c r="H545" s="174">
        <v>8.6</v>
      </c>
      <c r="I545" s="175"/>
      <c r="J545" s="176">
        <f>ROUND(I545*H545,2)</f>
        <v>0</v>
      </c>
      <c r="K545" s="172" t="s">
        <v>139</v>
      </c>
      <c r="L545" s="40"/>
      <c r="M545" s="177" t="s">
        <v>19</v>
      </c>
      <c r="N545" s="178" t="s">
        <v>43</v>
      </c>
      <c r="O545" s="65"/>
      <c r="P545" s="179">
        <f>O545*H545</f>
        <v>0</v>
      </c>
      <c r="Q545" s="179">
        <v>0</v>
      </c>
      <c r="R545" s="179">
        <f>Q545*H545</f>
        <v>0</v>
      </c>
      <c r="S545" s="179">
        <v>0</v>
      </c>
      <c r="T545" s="180">
        <f>S545*H545</f>
        <v>0</v>
      </c>
      <c r="U545" s="35"/>
      <c r="V545" s="35"/>
      <c r="W545" s="35"/>
      <c r="X545" s="35"/>
      <c r="Y545" s="35"/>
      <c r="Z545" s="35"/>
      <c r="AA545" s="35"/>
      <c r="AB545" s="35"/>
      <c r="AC545" s="35"/>
      <c r="AD545" s="35"/>
      <c r="AE545" s="35"/>
      <c r="AR545" s="181" t="s">
        <v>261</v>
      </c>
      <c r="AT545" s="181" t="s">
        <v>135</v>
      </c>
      <c r="AU545" s="181" t="s">
        <v>82</v>
      </c>
      <c r="AY545" s="18" t="s">
        <v>132</v>
      </c>
      <c r="BE545" s="182">
        <f>IF(N545="základní",J545,0)</f>
        <v>0</v>
      </c>
      <c r="BF545" s="182">
        <f>IF(N545="snížená",J545,0)</f>
        <v>0</v>
      </c>
      <c r="BG545" s="182">
        <f>IF(N545="zákl. přenesená",J545,0)</f>
        <v>0</v>
      </c>
      <c r="BH545" s="182">
        <f>IF(N545="sníž. přenesená",J545,0)</f>
        <v>0</v>
      </c>
      <c r="BI545" s="182">
        <f>IF(N545="nulová",J545,0)</f>
        <v>0</v>
      </c>
      <c r="BJ545" s="18" t="s">
        <v>80</v>
      </c>
      <c r="BK545" s="182">
        <f>ROUND(I545*H545,2)</f>
        <v>0</v>
      </c>
      <c r="BL545" s="18" t="s">
        <v>261</v>
      </c>
      <c r="BM545" s="181" t="s">
        <v>764</v>
      </c>
    </row>
    <row r="546" spans="1:65" s="2" customFormat="1" ht="19.5">
      <c r="A546" s="35"/>
      <c r="B546" s="36"/>
      <c r="C546" s="37"/>
      <c r="D546" s="183" t="s">
        <v>142</v>
      </c>
      <c r="E546" s="37"/>
      <c r="F546" s="184" t="s">
        <v>765</v>
      </c>
      <c r="G546" s="37"/>
      <c r="H546" s="37"/>
      <c r="I546" s="185"/>
      <c r="J546" s="37"/>
      <c r="K546" s="37"/>
      <c r="L546" s="40"/>
      <c r="M546" s="186"/>
      <c r="N546" s="187"/>
      <c r="O546" s="65"/>
      <c r="P546" s="65"/>
      <c r="Q546" s="65"/>
      <c r="R546" s="65"/>
      <c r="S546" s="65"/>
      <c r="T546" s="66"/>
      <c r="U546" s="35"/>
      <c r="V546" s="35"/>
      <c r="W546" s="35"/>
      <c r="X546" s="35"/>
      <c r="Y546" s="35"/>
      <c r="Z546" s="35"/>
      <c r="AA546" s="35"/>
      <c r="AB546" s="35"/>
      <c r="AC546" s="35"/>
      <c r="AD546" s="35"/>
      <c r="AE546" s="35"/>
      <c r="AT546" s="18" t="s">
        <v>142</v>
      </c>
      <c r="AU546" s="18" t="s">
        <v>82</v>
      </c>
    </row>
    <row r="547" spans="1:65" s="2" customFormat="1" ht="117">
      <c r="A547" s="35"/>
      <c r="B547" s="36"/>
      <c r="C547" s="37"/>
      <c r="D547" s="183" t="s">
        <v>159</v>
      </c>
      <c r="E547" s="37"/>
      <c r="F547" s="220" t="s">
        <v>766</v>
      </c>
      <c r="G547" s="37"/>
      <c r="H547" s="37"/>
      <c r="I547" s="185"/>
      <c r="J547" s="37"/>
      <c r="K547" s="37"/>
      <c r="L547" s="40"/>
      <c r="M547" s="186"/>
      <c r="N547" s="187"/>
      <c r="O547" s="65"/>
      <c r="P547" s="65"/>
      <c r="Q547" s="65"/>
      <c r="R547" s="65"/>
      <c r="S547" s="65"/>
      <c r="T547" s="66"/>
      <c r="U547" s="35"/>
      <c r="V547" s="35"/>
      <c r="W547" s="35"/>
      <c r="X547" s="35"/>
      <c r="Y547" s="35"/>
      <c r="Z547" s="35"/>
      <c r="AA547" s="35"/>
      <c r="AB547" s="35"/>
      <c r="AC547" s="35"/>
      <c r="AD547" s="35"/>
      <c r="AE547" s="35"/>
      <c r="AT547" s="18" t="s">
        <v>159</v>
      </c>
      <c r="AU547" s="18" t="s">
        <v>82</v>
      </c>
    </row>
    <row r="548" spans="1:65" s="12" customFormat="1" ht="22.9" customHeight="1">
      <c r="B548" s="154"/>
      <c r="C548" s="155"/>
      <c r="D548" s="156" t="s">
        <v>71</v>
      </c>
      <c r="E548" s="168" t="s">
        <v>767</v>
      </c>
      <c r="F548" s="168" t="s">
        <v>768</v>
      </c>
      <c r="G548" s="155"/>
      <c r="H548" s="155"/>
      <c r="I548" s="158"/>
      <c r="J548" s="169">
        <f>BK548</f>
        <v>0</v>
      </c>
      <c r="K548" s="155"/>
      <c r="L548" s="160"/>
      <c r="M548" s="161"/>
      <c r="N548" s="162"/>
      <c r="O548" s="162"/>
      <c r="P548" s="163">
        <f>SUM(P549:P683)</f>
        <v>0</v>
      </c>
      <c r="Q548" s="162"/>
      <c r="R548" s="163">
        <f>SUM(R549:R683)</f>
        <v>0.26186000000000009</v>
      </c>
      <c r="S548" s="162"/>
      <c r="T548" s="164">
        <f>SUM(T549:T683)</f>
        <v>0</v>
      </c>
      <c r="AR548" s="165" t="s">
        <v>82</v>
      </c>
      <c r="AT548" s="166" t="s">
        <v>71</v>
      </c>
      <c r="AU548" s="166" t="s">
        <v>80</v>
      </c>
      <c r="AY548" s="165" t="s">
        <v>132</v>
      </c>
      <c r="BK548" s="167">
        <f>SUM(BK549:BK683)</f>
        <v>0</v>
      </c>
    </row>
    <row r="549" spans="1:65" s="2" customFormat="1" ht="24.2" customHeight="1">
      <c r="A549" s="35"/>
      <c r="B549" s="36"/>
      <c r="C549" s="170" t="s">
        <v>769</v>
      </c>
      <c r="D549" s="170" t="s">
        <v>135</v>
      </c>
      <c r="E549" s="171" t="s">
        <v>770</v>
      </c>
      <c r="F549" s="172" t="s">
        <v>771</v>
      </c>
      <c r="G549" s="173" t="s">
        <v>190</v>
      </c>
      <c r="H549" s="174">
        <v>150</v>
      </c>
      <c r="I549" s="175"/>
      <c r="J549" s="176">
        <f>ROUND(I549*H549,2)</f>
        <v>0</v>
      </c>
      <c r="K549" s="172" t="s">
        <v>139</v>
      </c>
      <c r="L549" s="40"/>
      <c r="M549" s="177" t="s">
        <v>19</v>
      </c>
      <c r="N549" s="178" t="s">
        <v>43</v>
      </c>
      <c r="O549" s="65"/>
      <c r="P549" s="179">
        <f>O549*H549</f>
        <v>0</v>
      </c>
      <c r="Q549" s="179">
        <v>0</v>
      </c>
      <c r="R549" s="179">
        <f>Q549*H549</f>
        <v>0</v>
      </c>
      <c r="S549" s="179">
        <v>0</v>
      </c>
      <c r="T549" s="180">
        <f>S549*H549</f>
        <v>0</v>
      </c>
      <c r="U549" s="35"/>
      <c r="V549" s="35"/>
      <c r="W549" s="35"/>
      <c r="X549" s="35"/>
      <c r="Y549" s="35"/>
      <c r="Z549" s="35"/>
      <c r="AA549" s="35"/>
      <c r="AB549" s="35"/>
      <c r="AC549" s="35"/>
      <c r="AD549" s="35"/>
      <c r="AE549" s="35"/>
      <c r="AR549" s="181" t="s">
        <v>261</v>
      </c>
      <c r="AT549" s="181" t="s">
        <v>135</v>
      </c>
      <c r="AU549" s="181" t="s">
        <v>82</v>
      </c>
      <c r="AY549" s="18" t="s">
        <v>132</v>
      </c>
      <c r="BE549" s="182">
        <f>IF(N549="základní",J549,0)</f>
        <v>0</v>
      </c>
      <c r="BF549" s="182">
        <f>IF(N549="snížená",J549,0)</f>
        <v>0</v>
      </c>
      <c r="BG549" s="182">
        <f>IF(N549="zákl. přenesená",J549,0)</f>
        <v>0</v>
      </c>
      <c r="BH549" s="182">
        <f>IF(N549="sníž. přenesená",J549,0)</f>
        <v>0</v>
      </c>
      <c r="BI549" s="182">
        <f>IF(N549="nulová",J549,0)</f>
        <v>0</v>
      </c>
      <c r="BJ549" s="18" t="s">
        <v>80</v>
      </c>
      <c r="BK549" s="182">
        <f>ROUND(I549*H549,2)</f>
        <v>0</v>
      </c>
      <c r="BL549" s="18" t="s">
        <v>261</v>
      </c>
      <c r="BM549" s="181" t="s">
        <v>772</v>
      </c>
    </row>
    <row r="550" spans="1:65" s="2" customFormat="1" ht="29.25">
      <c r="A550" s="35"/>
      <c r="B550" s="36"/>
      <c r="C550" s="37"/>
      <c r="D550" s="183" t="s">
        <v>142</v>
      </c>
      <c r="E550" s="37"/>
      <c r="F550" s="184" t="s">
        <v>773</v>
      </c>
      <c r="G550" s="37"/>
      <c r="H550" s="37"/>
      <c r="I550" s="185"/>
      <c r="J550" s="37"/>
      <c r="K550" s="37"/>
      <c r="L550" s="40"/>
      <c r="M550" s="186"/>
      <c r="N550" s="187"/>
      <c r="O550" s="65"/>
      <c r="P550" s="65"/>
      <c r="Q550" s="65"/>
      <c r="R550" s="65"/>
      <c r="S550" s="65"/>
      <c r="T550" s="66"/>
      <c r="U550" s="35"/>
      <c r="V550" s="35"/>
      <c r="W550" s="35"/>
      <c r="X550" s="35"/>
      <c r="Y550" s="35"/>
      <c r="Z550" s="35"/>
      <c r="AA550" s="35"/>
      <c r="AB550" s="35"/>
      <c r="AC550" s="35"/>
      <c r="AD550" s="35"/>
      <c r="AE550" s="35"/>
      <c r="AT550" s="18" t="s">
        <v>142</v>
      </c>
      <c r="AU550" s="18" t="s">
        <v>82</v>
      </c>
    </row>
    <row r="551" spans="1:65" s="2" customFormat="1" ht="14.45" customHeight="1">
      <c r="A551" s="35"/>
      <c r="B551" s="36"/>
      <c r="C551" s="221" t="s">
        <v>774</v>
      </c>
      <c r="D551" s="221" t="s">
        <v>196</v>
      </c>
      <c r="E551" s="222" t="s">
        <v>775</v>
      </c>
      <c r="F551" s="223" t="s">
        <v>776</v>
      </c>
      <c r="G551" s="224" t="s">
        <v>190</v>
      </c>
      <c r="H551" s="225">
        <v>150</v>
      </c>
      <c r="I551" s="226"/>
      <c r="J551" s="227">
        <f>ROUND(I551*H551,2)</f>
        <v>0</v>
      </c>
      <c r="K551" s="223" t="s">
        <v>777</v>
      </c>
      <c r="L551" s="228"/>
      <c r="M551" s="229" t="s">
        <v>19</v>
      </c>
      <c r="N551" s="230" t="s">
        <v>43</v>
      </c>
      <c r="O551" s="65"/>
      <c r="P551" s="179">
        <f>O551*H551</f>
        <v>0</v>
      </c>
      <c r="Q551" s="179">
        <v>2.0000000000000001E-4</v>
      </c>
      <c r="R551" s="179">
        <f>Q551*H551</f>
        <v>3.0000000000000002E-2</v>
      </c>
      <c r="S551" s="179">
        <v>0</v>
      </c>
      <c r="T551" s="180">
        <f>S551*H551</f>
        <v>0</v>
      </c>
      <c r="U551" s="35"/>
      <c r="V551" s="35"/>
      <c r="W551" s="35"/>
      <c r="X551" s="35"/>
      <c r="Y551" s="35"/>
      <c r="Z551" s="35"/>
      <c r="AA551" s="35"/>
      <c r="AB551" s="35"/>
      <c r="AC551" s="35"/>
      <c r="AD551" s="35"/>
      <c r="AE551" s="35"/>
      <c r="AR551" s="181" t="s">
        <v>353</v>
      </c>
      <c r="AT551" s="181" t="s">
        <v>196</v>
      </c>
      <c r="AU551" s="181" t="s">
        <v>82</v>
      </c>
      <c r="AY551" s="18" t="s">
        <v>132</v>
      </c>
      <c r="BE551" s="182">
        <f>IF(N551="základní",J551,0)</f>
        <v>0</v>
      </c>
      <c r="BF551" s="182">
        <f>IF(N551="snížená",J551,0)</f>
        <v>0</v>
      </c>
      <c r="BG551" s="182">
        <f>IF(N551="zákl. přenesená",J551,0)</f>
        <v>0</v>
      </c>
      <c r="BH551" s="182">
        <f>IF(N551="sníž. přenesená",J551,0)</f>
        <v>0</v>
      </c>
      <c r="BI551" s="182">
        <f>IF(N551="nulová",J551,0)</f>
        <v>0</v>
      </c>
      <c r="BJ551" s="18" t="s">
        <v>80</v>
      </c>
      <c r="BK551" s="182">
        <f>ROUND(I551*H551,2)</f>
        <v>0</v>
      </c>
      <c r="BL551" s="18" t="s">
        <v>261</v>
      </c>
      <c r="BM551" s="181" t="s">
        <v>778</v>
      </c>
    </row>
    <row r="552" spans="1:65" s="2" customFormat="1" ht="11.25">
      <c r="A552" s="35"/>
      <c r="B552" s="36"/>
      <c r="C552" s="37"/>
      <c r="D552" s="183" t="s">
        <v>142</v>
      </c>
      <c r="E552" s="37"/>
      <c r="F552" s="184" t="s">
        <v>776</v>
      </c>
      <c r="G552" s="37"/>
      <c r="H552" s="37"/>
      <c r="I552" s="185"/>
      <c r="J552" s="37"/>
      <c r="K552" s="37"/>
      <c r="L552" s="40"/>
      <c r="M552" s="186"/>
      <c r="N552" s="187"/>
      <c r="O552" s="65"/>
      <c r="P552" s="65"/>
      <c r="Q552" s="65"/>
      <c r="R552" s="65"/>
      <c r="S552" s="65"/>
      <c r="T552" s="66"/>
      <c r="U552" s="35"/>
      <c r="V552" s="35"/>
      <c r="W552" s="35"/>
      <c r="X552" s="35"/>
      <c r="Y552" s="35"/>
      <c r="Z552" s="35"/>
      <c r="AA552" s="35"/>
      <c r="AB552" s="35"/>
      <c r="AC552" s="35"/>
      <c r="AD552" s="35"/>
      <c r="AE552" s="35"/>
      <c r="AT552" s="18" t="s">
        <v>142</v>
      </c>
      <c r="AU552" s="18" t="s">
        <v>82</v>
      </c>
    </row>
    <row r="553" spans="1:65" s="2" customFormat="1" ht="24.2" customHeight="1">
      <c r="A553" s="35"/>
      <c r="B553" s="36"/>
      <c r="C553" s="170" t="s">
        <v>779</v>
      </c>
      <c r="D553" s="170" t="s">
        <v>135</v>
      </c>
      <c r="E553" s="171" t="s">
        <v>780</v>
      </c>
      <c r="F553" s="172" t="s">
        <v>781</v>
      </c>
      <c r="G553" s="173" t="s">
        <v>190</v>
      </c>
      <c r="H553" s="174">
        <v>80</v>
      </c>
      <c r="I553" s="175"/>
      <c r="J553" s="176">
        <f>ROUND(I553*H553,2)</f>
        <v>0</v>
      </c>
      <c r="K553" s="172" t="s">
        <v>139</v>
      </c>
      <c r="L553" s="40"/>
      <c r="M553" s="177" t="s">
        <v>19</v>
      </c>
      <c r="N553" s="178" t="s">
        <v>43</v>
      </c>
      <c r="O553" s="65"/>
      <c r="P553" s="179">
        <f>O553*H553</f>
        <v>0</v>
      </c>
      <c r="Q553" s="179">
        <v>0</v>
      </c>
      <c r="R553" s="179">
        <f>Q553*H553</f>
        <v>0</v>
      </c>
      <c r="S553" s="179">
        <v>0</v>
      </c>
      <c r="T553" s="180">
        <f>S553*H553</f>
        <v>0</v>
      </c>
      <c r="U553" s="35"/>
      <c r="V553" s="35"/>
      <c r="W553" s="35"/>
      <c r="X553" s="35"/>
      <c r="Y553" s="35"/>
      <c r="Z553" s="35"/>
      <c r="AA553" s="35"/>
      <c r="AB553" s="35"/>
      <c r="AC553" s="35"/>
      <c r="AD553" s="35"/>
      <c r="AE553" s="35"/>
      <c r="AR553" s="181" t="s">
        <v>261</v>
      </c>
      <c r="AT553" s="181" t="s">
        <v>135</v>
      </c>
      <c r="AU553" s="181" t="s">
        <v>82</v>
      </c>
      <c r="AY553" s="18" t="s">
        <v>132</v>
      </c>
      <c r="BE553" s="182">
        <f>IF(N553="základní",J553,0)</f>
        <v>0</v>
      </c>
      <c r="BF553" s="182">
        <f>IF(N553="snížená",J553,0)</f>
        <v>0</v>
      </c>
      <c r="BG553" s="182">
        <f>IF(N553="zákl. přenesená",J553,0)</f>
        <v>0</v>
      </c>
      <c r="BH553" s="182">
        <f>IF(N553="sníž. přenesená",J553,0)</f>
        <v>0</v>
      </c>
      <c r="BI553" s="182">
        <f>IF(N553="nulová",J553,0)</f>
        <v>0</v>
      </c>
      <c r="BJ553" s="18" t="s">
        <v>80</v>
      </c>
      <c r="BK553" s="182">
        <f>ROUND(I553*H553,2)</f>
        <v>0</v>
      </c>
      <c r="BL553" s="18" t="s">
        <v>261</v>
      </c>
      <c r="BM553" s="181" t="s">
        <v>782</v>
      </c>
    </row>
    <row r="554" spans="1:65" s="2" customFormat="1" ht="19.5">
      <c r="A554" s="35"/>
      <c r="B554" s="36"/>
      <c r="C554" s="37"/>
      <c r="D554" s="183" t="s">
        <v>142</v>
      </c>
      <c r="E554" s="37"/>
      <c r="F554" s="184" t="s">
        <v>783</v>
      </c>
      <c r="G554" s="37"/>
      <c r="H554" s="37"/>
      <c r="I554" s="185"/>
      <c r="J554" s="37"/>
      <c r="K554" s="37"/>
      <c r="L554" s="40"/>
      <c r="M554" s="186"/>
      <c r="N554" s="187"/>
      <c r="O554" s="65"/>
      <c r="P554" s="65"/>
      <c r="Q554" s="65"/>
      <c r="R554" s="65"/>
      <c r="S554" s="65"/>
      <c r="T554" s="66"/>
      <c r="U554" s="35"/>
      <c r="V554" s="35"/>
      <c r="W554" s="35"/>
      <c r="X554" s="35"/>
      <c r="Y554" s="35"/>
      <c r="Z554" s="35"/>
      <c r="AA554" s="35"/>
      <c r="AB554" s="35"/>
      <c r="AC554" s="35"/>
      <c r="AD554" s="35"/>
      <c r="AE554" s="35"/>
      <c r="AT554" s="18" t="s">
        <v>142</v>
      </c>
      <c r="AU554" s="18" t="s">
        <v>82</v>
      </c>
    </row>
    <row r="555" spans="1:65" s="2" customFormat="1" ht="14.45" customHeight="1">
      <c r="A555" s="35"/>
      <c r="B555" s="36"/>
      <c r="C555" s="221" t="s">
        <v>784</v>
      </c>
      <c r="D555" s="221" t="s">
        <v>196</v>
      </c>
      <c r="E555" s="222" t="s">
        <v>785</v>
      </c>
      <c r="F555" s="223" t="s">
        <v>786</v>
      </c>
      <c r="G555" s="224" t="s">
        <v>138</v>
      </c>
      <c r="H555" s="225">
        <v>40</v>
      </c>
      <c r="I555" s="226"/>
      <c r="J555" s="227">
        <f>ROUND(I555*H555,2)</f>
        <v>0</v>
      </c>
      <c r="K555" s="223" t="s">
        <v>147</v>
      </c>
      <c r="L555" s="228"/>
      <c r="M555" s="229" t="s">
        <v>19</v>
      </c>
      <c r="N555" s="230" t="s">
        <v>43</v>
      </c>
      <c r="O555" s="65"/>
      <c r="P555" s="179">
        <f>O555*H555</f>
        <v>0</v>
      </c>
      <c r="Q555" s="179">
        <v>1.2999999999999999E-4</v>
      </c>
      <c r="R555" s="179">
        <f>Q555*H555</f>
        <v>5.1999999999999998E-3</v>
      </c>
      <c r="S555" s="179">
        <v>0</v>
      </c>
      <c r="T555" s="180">
        <f>S555*H555</f>
        <v>0</v>
      </c>
      <c r="U555" s="35"/>
      <c r="V555" s="35"/>
      <c r="W555" s="35"/>
      <c r="X555" s="35"/>
      <c r="Y555" s="35"/>
      <c r="Z555" s="35"/>
      <c r="AA555" s="35"/>
      <c r="AB555" s="35"/>
      <c r="AC555" s="35"/>
      <c r="AD555" s="35"/>
      <c r="AE555" s="35"/>
      <c r="AR555" s="181" t="s">
        <v>353</v>
      </c>
      <c r="AT555" s="181" t="s">
        <v>196</v>
      </c>
      <c r="AU555" s="181" t="s">
        <v>82</v>
      </c>
      <c r="AY555" s="18" t="s">
        <v>132</v>
      </c>
      <c r="BE555" s="182">
        <f>IF(N555="základní",J555,0)</f>
        <v>0</v>
      </c>
      <c r="BF555" s="182">
        <f>IF(N555="snížená",J555,0)</f>
        <v>0</v>
      </c>
      <c r="BG555" s="182">
        <f>IF(N555="zákl. přenesená",J555,0)</f>
        <v>0</v>
      </c>
      <c r="BH555" s="182">
        <f>IF(N555="sníž. přenesená",J555,0)</f>
        <v>0</v>
      </c>
      <c r="BI555" s="182">
        <f>IF(N555="nulová",J555,0)</f>
        <v>0</v>
      </c>
      <c r="BJ555" s="18" t="s">
        <v>80</v>
      </c>
      <c r="BK555" s="182">
        <f>ROUND(I555*H555,2)</f>
        <v>0</v>
      </c>
      <c r="BL555" s="18" t="s">
        <v>261</v>
      </c>
      <c r="BM555" s="181" t="s">
        <v>787</v>
      </c>
    </row>
    <row r="556" spans="1:65" s="2" customFormat="1" ht="11.25">
      <c r="A556" s="35"/>
      <c r="B556" s="36"/>
      <c r="C556" s="37"/>
      <c r="D556" s="183" t="s">
        <v>142</v>
      </c>
      <c r="E556" s="37"/>
      <c r="F556" s="184" t="s">
        <v>786</v>
      </c>
      <c r="G556" s="37"/>
      <c r="H556" s="37"/>
      <c r="I556" s="185"/>
      <c r="J556" s="37"/>
      <c r="K556" s="37"/>
      <c r="L556" s="40"/>
      <c r="M556" s="186"/>
      <c r="N556" s="187"/>
      <c r="O556" s="65"/>
      <c r="P556" s="65"/>
      <c r="Q556" s="65"/>
      <c r="R556" s="65"/>
      <c r="S556" s="65"/>
      <c r="T556" s="66"/>
      <c r="U556" s="35"/>
      <c r="V556" s="35"/>
      <c r="W556" s="35"/>
      <c r="X556" s="35"/>
      <c r="Y556" s="35"/>
      <c r="Z556" s="35"/>
      <c r="AA556" s="35"/>
      <c r="AB556" s="35"/>
      <c r="AC556" s="35"/>
      <c r="AD556" s="35"/>
      <c r="AE556" s="35"/>
      <c r="AT556" s="18" t="s">
        <v>142</v>
      </c>
      <c r="AU556" s="18" t="s">
        <v>82</v>
      </c>
    </row>
    <row r="557" spans="1:65" s="2" customFormat="1" ht="14.45" customHeight="1">
      <c r="A557" s="35"/>
      <c r="B557" s="36"/>
      <c r="C557" s="221" t="s">
        <v>788</v>
      </c>
      <c r="D557" s="221" t="s">
        <v>196</v>
      </c>
      <c r="E557" s="222" t="s">
        <v>789</v>
      </c>
      <c r="F557" s="223" t="s">
        <v>790</v>
      </c>
      <c r="G557" s="224" t="s">
        <v>138</v>
      </c>
      <c r="H557" s="225">
        <v>40</v>
      </c>
      <c r="I557" s="226"/>
      <c r="J557" s="227">
        <f>ROUND(I557*H557,2)</f>
        <v>0</v>
      </c>
      <c r="K557" s="223" t="s">
        <v>147</v>
      </c>
      <c r="L557" s="228"/>
      <c r="M557" s="229" t="s">
        <v>19</v>
      </c>
      <c r="N557" s="230" t="s">
        <v>43</v>
      </c>
      <c r="O557" s="65"/>
      <c r="P557" s="179">
        <f>O557*H557</f>
        <v>0</v>
      </c>
      <c r="Q557" s="179">
        <v>2.1000000000000001E-4</v>
      </c>
      <c r="R557" s="179">
        <f>Q557*H557</f>
        <v>8.4000000000000012E-3</v>
      </c>
      <c r="S557" s="179">
        <v>0</v>
      </c>
      <c r="T557" s="180">
        <f>S557*H557</f>
        <v>0</v>
      </c>
      <c r="U557" s="35"/>
      <c r="V557" s="35"/>
      <c r="W557" s="35"/>
      <c r="X557" s="35"/>
      <c r="Y557" s="35"/>
      <c r="Z557" s="35"/>
      <c r="AA557" s="35"/>
      <c r="AB557" s="35"/>
      <c r="AC557" s="35"/>
      <c r="AD557" s="35"/>
      <c r="AE557" s="35"/>
      <c r="AR557" s="181" t="s">
        <v>353</v>
      </c>
      <c r="AT557" s="181" t="s">
        <v>196</v>
      </c>
      <c r="AU557" s="181" t="s">
        <v>82</v>
      </c>
      <c r="AY557" s="18" t="s">
        <v>132</v>
      </c>
      <c r="BE557" s="182">
        <f>IF(N557="základní",J557,0)</f>
        <v>0</v>
      </c>
      <c r="BF557" s="182">
        <f>IF(N557="snížená",J557,0)</f>
        <v>0</v>
      </c>
      <c r="BG557" s="182">
        <f>IF(N557="zákl. přenesená",J557,0)</f>
        <v>0</v>
      </c>
      <c r="BH557" s="182">
        <f>IF(N557="sníž. přenesená",J557,0)</f>
        <v>0</v>
      </c>
      <c r="BI557" s="182">
        <f>IF(N557="nulová",J557,0)</f>
        <v>0</v>
      </c>
      <c r="BJ557" s="18" t="s">
        <v>80</v>
      </c>
      <c r="BK557" s="182">
        <f>ROUND(I557*H557,2)</f>
        <v>0</v>
      </c>
      <c r="BL557" s="18" t="s">
        <v>261</v>
      </c>
      <c r="BM557" s="181" t="s">
        <v>791</v>
      </c>
    </row>
    <row r="558" spans="1:65" s="2" customFormat="1" ht="11.25">
      <c r="A558" s="35"/>
      <c r="B558" s="36"/>
      <c r="C558" s="37"/>
      <c r="D558" s="183" t="s">
        <v>142</v>
      </c>
      <c r="E558" s="37"/>
      <c r="F558" s="184" t="s">
        <v>790</v>
      </c>
      <c r="G558" s="37"/>
      <c r="H558" s="37"/>
      <c r="I558" s="185"/>
      <c r="J558" s="37"/>
      <c r="K558" s="37"/>
      <c r="L558" s="40"/>
      <c r="M558" s="186"/>
      <c r="N558" s="187"/>
      <c r="O558" s="65"/>
      <c r="P558" s="65"/>
      <c r="Q558" s="65"/>
      <c r="R558" s="65"/>
      <c r="S558" s="65"/>
      <c r="T558" s="66"/>
      <c r="U558" s="35"/>
      <c r="V558" s="35"/>
      <c r="W558" s="35"/>
      <c r="X558" s="35"/>
      <c r="Y558" s="35"/>
      <c r="Z558" s="35"/>
      <c r="AA558" s="35"/>
      <c r="AB558" s="35"/>
      <c r="AC558" s="35"/>
      <c r="AD558" s="35"/>
      <c r="AE558" s="35"/>
      <c r="AT558" s="18" t="s">
        <v>142</v>
      </c>
      <c r="AU558" s="18" t="s">
        <v>82</v>
      </c>
    </row>
    <row r="559" spans="1:65" s="2" customFormat="1" ht="14.45" customHeight="1">
      <c r="A559" s="35"/>
      <c r="B559" s="36"/>
      <c r="C559" s="170" t="s">
        <v>792</v>
      </c>
      <c r="D559" s="170" t="s">
        <v>135</v>
      </c>
      <c r="E559" s="171" t="s">
        <v>793</v>
      </c>
      <c r="F559" s="172" t="s">
        <v>794</v>
      </c>
      <c r="G559" s="173" t="s">
        <v>138</v>
      </c>
      <c r="H559" s="174">
        <v>5</v>
      </c>
      <c r="I559" s="175"/>
      <c r="J559" s="176">
        <f>ROUND(I559*H559,2)</f>
        <v>0</v>
      </c>
      <c r="K559" s="172" t="s">
        <v>139</v>
      </c>
      <c r="L559" s="40"/>
      <c r="M559" s="177" t="s">
        <v>19</v>
      </c>
      <c r="N559" s="178" t="s">
        <v>43</v>
      </c>
      <c r="O559" s="65"/>
      <c r="P559" s="179">
        <f>O559*H559</f>
        <v>0</v>
      </c>
      <c r="Q559" s="179">
        <v>0</v>
      </c>
      <c r="R559" s="179">
        <f>Q559*H559</f>
        <v>0</v>
      </c>
      <c r="S559" s="179">
        <v>0</v>
      </c>
      <c r="T559" s="180">
        <f>S559*H559</f>
        <v>0</v>
      </c>
      <c r="U559" s="35"/>
      <c r="V559" s="35"/>
      <c r="W559" s="35"/>
      <c r="X559" s="35"/>
      <c r="Y559" s="35"/>
      <c r="Z559" s="35"/>
      <c r="AA559" s="35"/>
      <c r="AB559" s="35"/>
      <c r="AC559" s="35"/>
      <c r="AD559" s="35"/>
      <c r="AE559" s="35"/>
      <c r="AR559" s="181" t="s">
        <v>261</v>
      </c>
      <c r="AT559" s="181" t="s">
        <v>135</v>
      </c>
      <c r="AU559" s="181" t="s">
        <v>82</v>
      </c>
      <c r="AY559" s="18" t="s">
        <v>132</v>
      </c>
      <c r="BE559" s="182">
        <f>IF(N559="základní",J559,0)</f>
        <v>0</v>
      </c>
      <c r="BF559" s="182">
        <f>IF(N559="snížená",J559,0)</f>
        <v>0</v>
      </c>
      <c r="BG559" s="182">
        <f>IF(N559="zákl. přenesená",J559,0)</f>
        <v>0</v>
      </c>
      <c r="BH559" s="182">
        <f>IF(N559="sníž. přenesená",J559,0)</f>
        <v>0</v>
      </c>
      <c r="BI559" s="182">
        <f>IF(N559="nulová",J559,0)</f>
        <v>0</v>
      </c>
      <c r="BJ559" s="18" t="s">
        <v>80</v>
      </c>
      <c r="BK559" s="182">
        <f>ROUND(I559*H559,2)</f>
        <v>0</v>
      </c>
      <c r="BL559" s="18" t="s">
        <v>261</v>
      </c>
      <c r="BM559" s="181" t="s">
        <v>795</v>
      </c>
    </row>
    <row r="560" spans="1:65" s="2" customFormat="1" ht="29.25">
      <c r="A560" s="35"/>
      <c r="B560" s="36"/>
      <c r="C560" s="37"/>
      <c r="D560" s="183" t="s">
        <v>142</v>
      </c>
      <c r="E560" s="37"/>
      <c r="F560" s="184" t="s">
        <v>796</v>
      </c>
      <c r="G560" s="37"/>
      <c r="H560" s="37"/>
      <c r="I560" s="185"/>
      <c r="J560" s="37"/>
      <c r="K560" s="37"/>
      <c r="L560" s="40"/>
      <c r="M560" s="186"/>
      <c r="N560" s="187"/>
      <c r="O560" s="65"/>
      <c r="P560" s="65"/>
      <c r="Q560" s="65"/>
      <c r="R560" s="65"/>
      <c r="S560" s="65"/>
      <c r="T560" s="66"/>
      <c r="U560" s="35"/>
      <c r="V560" s="35"/>
      <c r="W560" s="35"/>
      <c r="X560" s="35"/>
      <c r="Y560" s="35"/>
      <c r="Z560" s="35"/>
      <c r="AA560" s="35"/>
      <c r="AB560" s="35"/>
      <c r="AC560" s="35"/>
      <c r="AD560" s="35"/>
      <c r="AE560" s="35"/>
      <c r="AT560" s="18" t="s">
        <v>142</v>
      </c>
      <c r="AU560" s="18" t="s">
        <v>82</v>
      </c>
    </row>
    <row r="561" spans="1:65" s="2" customFormat="1" ht="37.9" customHeight="1">
      <c r="A561" s="35"/>
      <c r="B561" s="36"/>
      <c r="C561" s="221" t="s">
        <v>797</v>
      </c>
      <c r="D561" s="221" t="s">
        <v>196</v>
      </c>
      <c r="E561" s="222" t="s">
        <v>798</v>
      </c>
      <c r="F561" s="223" t="s">
        <v>799</v>
      </c>
      <c r="G561" s="224" t="s">
        <v>138</v>
      </c>
      <c r="H561" s="225">
        <v>5</v>
      </c>
      <c r="I561" s="226"/>
      <c r="J561" s="227">
        <f>ROUND(I561*H561,2)</f>
        <v>0</v>
      </c>
      <c r="K561" s="223" t="s">
        <v>147</v>
      </c>
      <c r="L561" s="228"/>
      <c r="M561" s="229" t="s">
        <v>19</v>
      </c>
      <c r="N561" s="230" t="s">
        <v>43</v>
      </c>
      <c r="O561" s="65"/>
      <c r="P561" s="179">
        <f>O561*H561</f>
        <v>0</v>
      </c>
      <c r="Q561" s="179">
        <v>9.0000000000000006E-5</v>
      </c>
      <c r="R561" s="179">
        <f>Q561*H561</f>
        <v>4.5000000000000004E-4</v>
      </c>
      <c r="S561" s="179">
        <v>0</v>
      </c>
      <c r="T561" s="180">
        <f>S561*H561</f>
        <v>0</v>
      </c>
      <c r="U561" s="35"/>
      <c r="V561" s="35"/>
      <c r="W561" s="35"/>
      <c r="X561" s="35"/>
      <c r="Y561" s="35"/>
      <c r="Z561" s="35"/>
      <c r="AA561" s="35"/>
      <c r="AB561" s="35"/>
      <c r="AC561" s="35"/>
      <c r="AD561" s="35"/>
      <c r="AE561" s="35"/>
      <c r="AR561" s="181" t="s">
        <v>353</v>
      </c>
      <c r="AT561" s="181" t="s">
        <v>196</v>
      </c>
      <c r="AU561" s="181" t="s">
        <v>82</v>
      </c>
      <c r="AY561" s="18" t="s">
        <v>132</v>
      </c>
      <c r="BE561" s="182">
        <f>IF(N561="základní",J561,0)</f>
        <v>0</v>
      </c>
      <c r="BF561" s="182">
        <f>IF(N561="snížená",J561,0)</f>
        <v>0</v>
      </c>
      <c r="BG561" s="182">
        <f>IF(N561="zákl. přenesená",J561,0)</f>
        <v>0</v>
      </c>
      <c r="BH561" s="182">
        <f>IF(N561="sníž. přenesená",J561,0)</f>
        <v>0</v>
      </c>
      <c r="BI561" s="182">
        <f>IF(N561="nulová",J561,0)</f>
        <v>0</v>
      </c>
      <c r="BJ561" s="18" t="s">
        <v>80</v>
      </c>
      <c r="BK561" s="182">
        <f>ROUND(I561*H561,2)</f>
        <v>0</v>
      </c>
      <c r="BL561" s="18" t="s">
        <v>261</v>
      </c>
      <c r="BM561" s="181" t="s">
        <v>800</v>
      </c>
    </row>
    <row r="562" spans="1:65" s="2" customFormat="1" ht="19.5">
      <c r="A562" s="35"/>
      <c r="B562" s="36"/>
      <c r="C562" s="37"/>
      <c r="D562" s="183" t="s">
        <v>142</v>
      </c>
      <c r="E562" s="37"/>
      <c r="F562" s="184" t="s">
        <v>799</v>
      </c>
      <c r="G562" s="37"/>
      <c r="H562" s="37"/>
      <c r="I562" s="185"/>
      <c r="J562" s="37"/>
      <c r="K562" s="37"/>
      <c r="L562" s="40"/>
      <c r="M562" s="186"/>
      <c r="N562" s="187"/>
      <c r="O562" s="65"/>
      <c r="P562" s="65"/>
      <c r="Q562" s="65"/>
      <c r="R562" s="65"/>
      <c r="S562" s="65"/>
      <c r="T562" s="66"/>
      <c r="U562" s="35"/>
      <c r="V562" s="35"/>
      <c r="W562" s="35"/>
      <c r="X562" s="35"/>
      <c r="Y562" s="35"/>
      <c r="Z562" s="35"/>
      <c r="AA562" s="35"/>
      <c r="AB562" s="35"/>
      <c r="AC562" s="35"/>
      <c r="AD562" s="35"/>
      <c r="AE562" s="35"/>
      <c r="AT562" s="18" t="s">
        <v>142</v>
      </c>
      <c r="AU562" s="18" t="s">
        <v>82</v>
      </c>
    </row>
    <row r="563" spans="1:65" s="2" customFormat="1" ht="14.45" customHeight="1">
      <c r="A563" s="35"/>
      <c r="B563" s="36"/>
      <c r="C563" s="170" t="s">
        <v>801</v>
      </c>
      <c r="D563" s="170" t="s">
        <v>135</v>
      </c>
      <c r="E563" s="171" t="s">
        <v>802</v>
      </c>
      <c r="F563" s="172" t="s">
        <v>803</v>
      </c>
      <c r="G563" s="173" t="s">
        <v>138</v>
      </c>
      <c r="H563" s="174">
        <v>27</v>
      </c>
      <c r="I563" s="175"/>
      <c r="J563" s="176">
        <f>ROUND(I563*H563,2)</f>
        <v>0</v>
      </c>
      <c r="K563" s="172" t="s">
        <v>139</v>
      </c>
      <c r="L563" s="40"/>
      <c r="M563" s="177" t="s">
        <v>19</v>
      </c>
      <c r="N563" s="178" t="s">
        <v>43</v>
      </c>
      <c r="O563" s="65"/>
      <c r="P563" s="179">
        <f>O563*H563</f>
        <v>0</v>
      </c>
      <c r="Q563" s="179">
        <v>0</v>
      </c>
      <c r="R563" s="179">
        <f>Q563*H563</f>
        <v>0</v>
      </c>
      <c r="S563" s="179">
        <v>0</v>
      </c>
      <c r="T563" s="180">
        <f>S563*H563</f>
        <v>0</v>
      </c>
      <c r="U563" s="35"/>
      <c r="V563" s="35"/>
      <c r="W563" s="35"/>
      <c r="X563" s="35"/>
      <c r="Y563" s="35"/>
      <c r="Z563" s="35"/>
      <c r="AA563" s="35"/>
      <c r="AB563" s="35"/>
      <c r="AC563" s="35"/>
      <c r="AD563" s="35"/>
      <c r="AE563" s="35"/>
      <c r="AR563" s="181" t="s">
        <v>261</v>
      </c>
      <c r="AT563" s="181" t="s">
        <v>135</v>
      </c>
      <c r="AU563" s="181" t="s">
        <v>82</v>
      </c>
      <c r="AY563" s="18" t="s">
        <v>132</v>
      </c>
      <c r="BE563" s="182">
        <f>IF(N563="základní",J563,0)</f>
        <v>0</v>
      </c>
      <c r="BF563" s="182">
        <f>IF(N563="snížená",J563,0)</f>
        <v>0</v>
      </c>
      <c r="BG563" s="182">
        <f>IF(N563="zákl. přenesená",J563,0)</f>
        <v>0</v>
      </c>
      <c r="BH563" s="182">
        <f>IF(N563="sníž. přenesená",J563,0)</f>
        <v>0</v>
      </c>
      <c r="BI563" s="182">
        <f>IF(N563="nulová",J563,0)</f>
        <v>0</v>
      </c>
      <c r="BJ563" s="18" t="s">
        <v>80</v>
      </c>
      <c r="BK563" s="182">
        <f>ROUND(I563*H563,2)</f>
        <v>0</v>
      </c>
      <c r="BL563" s="18" t="s">
        <v>261</v>
      </c>
      <c r="BM563" s="181" t="s">
        <v>804</v>
      </c>
    </row>
    <row r="564" spans="1:65" s="2" customFormat="1" ht="29.25">
      <c r="A564" s="35"/>
      <c r="B564" s="36"/>
      <c r="C564" s="37"/>
      <c r="D564" s="183" t="s">
        <v>142</v>
      </c>
      <c r="E564" s="37"/>
      <c r="F564" s="184" t="s">
        <v>805</v>
      </c>
      <c r="G564" s="37"/>
      <c r="H564" s="37"/>
      <c r="I564" s="185"/>
      <c r="J564" s="37"/>
      <c r="K564" s="37"/>
      <c r="L564" s="40"/>
      <c r="M564" s="186"/>
      <c r="N564" s="187"/>
      <c r="O564" s="65"/>
      <c r="P564" s="65"/>
      <c r="Q564" s="65"/>
      <c r="R564" s="65"/>
      <c r="S564" s="65"/>
      <c r="T564" s="66"/>
      <c r="U564" s="35"/>
      <c r="V564" s="35"/>
      <c r="W564" s="35"/>
      <c r="X564" s="35"/>
      <c r="Y564" s="35"/>
      <c r="Z564" s="35"/>
      <c r="AA564" s="35"/>
      <c r="AB564" s="35"/>
      <c r="AC564" s="35"/>
      <c r="AD564" s="35"/>
      <c r="AE564" s="35"/>
      <c r="AT564" s="18" t="s">
        <v>142</v>
      </c>
      <c r="AU564" s="18" t="s">
        <v>82</v>
      </c>
    </row>
    <row r="565" spans="1:65" s="2" customFormat="1" ht="24.2" customHeight="1">
      <c r="A565" s="35"/>
      <c r="B565" s="36"/>
      <c r="C565" s="221" t="s">
        <v>806</v>
      </c>
      <c r="D565" s="221" t="s">
        <v>196</v>
      </c>
      <c r="E565" s="222" t="s">
        <v>807</v>
      </c>
      <c r="F565" s="223" t="s">
        <v>808</v>
      </c>
      <c r="G565" s="224" t="s">
        <v>138</v>
      </c>
      <c r="H565" s="225">
        <v>27</v>
      </c>
      <c r="I565" s="226"/>
      <c r="J565" s="227">
        <f>ROUND(I565*H565,2)</f>
        <v>0</v>
      </c>
      <c r="K565" s="223" t="s">
        <v>19</v>
      </c>
      <c r="L565" s="228"/>
      <c r="M565" s="229" t="s">
        <v>19</v>
      </c>
      <c r="N565" s="230" t="s">
        <v>43</v>
      </c>
      <c r="O565" s="65"/>
      <c r="P565" s="179">
        <f>O565*H565</f>
        <v>0</v>
      </c>
      <c r="Q565" s="179">
        <v>3.0000000000000001E-5</v>
      </c>
      <c r="R565" s="179">
        <f>Q565*H565</f>
        <v>8.1000000000000006E-4</v>
      </c>
      <c r="S565" s="179">
        <v>0</v>
      </c>
      <c r="T565" s="180">
        <f>S565*H565</f>
        <v>0</v>
      </c>
      <c r="U565" s="35"/>
      <c r="V565" s="35"/>
      <c r="W565" s="35"/>
      <c r="X565" s="35"/>
      <c r="Y565" s="35"/>
      <c r="Z565" s="35"/>
      <c r="AA565" s="35"/>
      <c r="AB565" s="35"/>
      <c r="AC565" s="35"/>
      <c r="AD565" s="35"/>
      <c r="AE565" s="35"/>
      <c r="AR565" s="181" t="s">
        <v>353</v>
      </c>
      <c r="AT565" s="181" t="s">
        <v>196</v>
      </c>
      <c r="AU565" s="181" t="s">
        <v>82</v>
      </c>
      <c r="AY565" s="18" t="s">
        <v>132</v>
      </c>
      <c r="BE565" s="182">
        <f>IF(N565="základní",J565,0)</f>
        <v>0</v>
      </c>
      <c r="BF565" s="182">
        <f>IF(N565="snížená",J565,0)</f>
        <v>0</v>
      </c>
      <c r="BG565" s="182">
        <f>IF(N565="zákl. přenesená",J565,0)</f>
        <v>0</v>
      </c>
      <c r="BH565" s="182">
        <f>IF(N565="sníž. přenesená",J565,0)</f>
        <v>0</v>
      </c>
      <c r="BI565" s="182">
        <f>IF(N565="nulová",J565,0)</f>
        <v>0</v>
      </c>
      <c r="BJ565" s="18" t="s">
        <v>80</v>
      </c>
      <c r="BK565" s="182">
        <f>ROUND(I565*H565,2)</f>
        <v>0</v>
      </c>
      <c r="BL565" s="18" t="s">
        <v>261</v>
      </c>
      <c r="BM565" s="181" t="s">
        <v>809</v>
      </c>
    </row>
    <row r="566" spans="1:65" s="2" customFormat="1" ht="19.5">
      <c r="A566" s="35"/>
      <c r="B566" s="36"/>
      <c r="C566" s="37"/>
      <c r="D566" s="183" t="s">
        <v>142</v>
      </c>
      <c r="E566" s="37"/>
      <c r="F566" s="184" t="s">
        <v>808</v>
      </c>
      <c r="G566" s="37"/>
      <c r="H566" s="37"/>
      <c r="I566" s="185"/>
      <c r="J566" s="37"/>
      <c r="K566" s="37"/>
      <c r="L566" s="40"/>
      <c r="M566" s="186"/>
      <c r="N566" s="187"/>
      <c r="O566" s="65"/>
      <c r="P566" s="65"/>
      <c r="Q566" s="65"/>
      <c r="R566" s="65"/>
      <c r="S566" s="65"/>
      <c r="T566" s="66"/>
      <c r="U566" s="35"/>
      <c r="V566" s="35"/>
      <c r="W566" s="35"/>
      <c r="X566" s="35"/>
      <c r="Y566" s="35"/>
      <c r="Z566" s="35"/>
      <c r="AA566" s="35"/>
      <c r="AB566" s="35"/>
      <c r="AC566" s="35"/>
      <c r="AD566" s="35"/>
      <c r="AE566" s="35"/>
      <c r="AT566" s="18" t="s">
        <v>142</v>
      </c>
      <c r="AU566" s="18" t="s">
        <v>82</v>
      </c>
    </row>
    <row r="567" spans="1:65" s="2" customFormat="1" ht="24.2" customHeight="1">
      <c r="A567" s="35"/>
      <c r="B567" s="36"/>
      <c r="C567" s="170" t="s">
        <v>810</v>
      </c>
      <c r="D567" s="170" t="s">
        <v>135</v>
      </c>
      <c r="E567" s="171" t="s">
        <v>811</v>
      </c>
      <c r="F567" s="172" t="s">
        <v>812</v>
      </c>
      <c r="G567" s="173" t="s">
        <v>190</v>
      </c>
      <c r="H567" s="174">
        <v>20</v>
      </c>
      <c r="I567" s="175"/>
      <c r="J567" s="176">
        <f>ROUND(I567*H567,2)</f>
        <v>0</v>
      </c>
      <c r="K567" s="172" t="s">
        <v>139</v>
      </c>
      <c r="L567" s="40"/>
      <c r="M567" s="177" t="s">
        <v>19</v>
      </c>
      <c r="N567" s="178" t="s">
        <v>43</v>
      </c>
      <c r="O567" s="65"/>
      <c r="P567" s="179">
        <f>O567*H567</f>
        <v>0</v>
      </c>
      <c r="Q567" s="179">
        <v>0</v>
      </c>
      <c r="R567" s="179">
        <f>Q567*H567</f>
        <v>0</v>
      </c>
      <c r="S567" s="179">
        <v>0</v>
      </c>
      <c r="T567" s="180">
        <f>S567*H567</f>
        <v>0</v>
      </c>
      <c r="U567" s="35"/>
      <c r="V567" s="35"/>
      <c r="W567" s="35"/>
      <c r="X567" s="35"/>
      <c r="Y567" s="35"/>
      <c r="Z567" s="35"/>
      <c r="AA567" s="35"/>
      <c r="AB567" s="35"/>
      <c r="AC567" s="35"/>
      <c r="AD567" s="35"/>
      <c r="AE567" s="35"/>
      <c r="AR567" s="181" t="s">
        <v>261</v>
      </c>
      <c r="AT567" s="181" t="s">
        <v>135</v>
      </c>
      <c r="AU567" s="181" t="s">
        <v>82</v>
      </c>
      <c r="AY567" s="18" t="s">
        <v>132</v>
      </c>
      <c r="BE567" s="182">
        <f>IF(N567="základní",J567,0)</f>
        <v>0</v>
      </c>
      <c r="BF567" s="182">
        <f>IF(N567="snížená",J567,0)</f>
        <v>0</v>
      </c>
      <c r="BG567" s="182">
        <f>IF(N567="zákl. přenesená",J567,0)</f>
        <v>0</v>
      </c>
      <c r="BH567" s="182">
        <f>IF(N567="sníž. přenesená",J567,0)</f>
        <v>0</v>
      </c>
      <c r="BI567" s="182">
        <f>IF(N567="nulová",J567,0)</f>
        <v>0</v>
      </c>
      <c r="BJ567" s="18" t="s">
        <v>80</v>
      </c>
      <c r="BK567" s="182">
        <f>ROUND(I567*H567,2)</f>
        <v>0</v>
      </c>
      <c r="BL567" s="18" t="s">
        <v>261</v>
      </c>
      <c r="BM567" s="181" t="s">
        <v>813</v>
      </c>
    </row>
    <row r="568" spans="1:65" s="2" customFormat="1" ht="19.5">
      <c r="A568" s="35"/>
      <c r="B568" s="36"/>
      <c r="C568" s="37"/>
      <c r="D568" s="183" t="s">
        <v>142</v>
      </c>
      <c r="E568" s="37"/>
      <c r="F568" s="184" t="s">
        <v>814</v>
      </c>
      <c r="G568" s="37"/>
      <c r="H568" s="37"/>
      <c r="I568" s="185"/>
      <c r="J568" s="37"/>
      <c r="K568" s="37"/>
      <c r="L568" s="40"/>
      <c r="M568" s="186"/>
      <c r="N568" s="187"/>
      <c r="O568" s="65"/>
      <c r="P568" s="65"/>
      <c r="Q568" s="65"/>
      <c r="R568" s="65"/>
      <c r="S568" s="65"/>
      <c r="T568" s="66"/>
      <c r="U568" s="35"/>
      <c r="V568" s="35"/>
      <c r="W568" s="35"/>
      <c r="X568" s="35"/>
      <c r="Y568" s="35"/>
      <c r="Z568" s="35"/>
      <c r="AA568" s="35"/>
      <c r="AB568" s="35"/>
      <c r="AC568" s="35"/>
      <c r="AD568" s="35"/>
      <c r="AE568" s="35"/>
      <c r="AT568" s="18" t="s">
        <v>142</v>
      </c>
      <c r="AU568" s="18" t="s">
        <v>82</v>
      </c>
    </row>
    <row r="569" spans="1:65" s="2" customFormat="1" ht="14.45" customHeight="1">
      <c r="A569" s="35"/>
      <c r="B569" s="36"/>
      <c r="C569" s="221" t="s">
        <v>815</v>
      </c>
      <c r="D569" s="221" t="s">
        <v>196</v>
      </c>
      <c r="E569" s="222" t="s">
        <v>816</v>
      </c>
      <c r="F569" s="223" t="s">
        <v>817</v>
      </c>
      <c r="G569" s="224" t="s">
        <v>190</v>
      </c>
      <c r="H569" s="225">
        <v>20</v>
      </c>
      <c r="I569" s="226"/>
      <c r="J569" s="227">
        <f>ROUND(I569*H569,2)</f>
        <v>0</v>
      </c>
      <c r="K569" s="223" t="s">
        <v>147</v>
      </c>
      <c r="L569" s="228"/>
      <c r="M569" s="229" t="s">
        <v>19</v>
      </c>
      <c r="N569" s="230" t="s">
        <v>43</v>
      </c>
      <c r="O569" s="65"/>
      <c r="P569" s="179">
        <f>O569*H569</f>
        <v>0</v>
      </c>
      <c r="Q569" s="179">
        <v>5.0000000000000002E-5</v>
      </c>
      <c r="R569" s="179">
        <f>Q569*H569</f>
        <v>1E-3</v>
      </c>
      <c r="S569" s="179">
        <v>0</v>
      </c>
      <c r="T569" s="180">
        <f>S569*H569</f>
        <v>0</v>
      </c>
      <c r="U569" s="35"/>
      <c r="V569" s="35"/>
      <c r="W569" s="35"/>
      <c r="X569" s="35"/>
      <c r="Y569" s="35"/>
      <c r="Z569" s="35"/>
      <c r="AA569" s="35"/>
      <c r="AB569" s="35"/>
      <c r="AC569" s="35"/>
      <c r="AD569" s="35"/>
      <c r="AE569" s="35"/>
      <c r="AR569" s="181" t="s">
        <v>353</v>
      </c>
      <c r="AT569" s="181" t="s">
        <v>196</v>
      </c>
      <c r="AU569" s="181" t="s">
        <v>82</v>
      </c>
      <c r="AY569" s="18" t="s">
        <v>132</v>
      </c>
      <c r="BE569" s="182">
        <f>IF(N569="základní",J569,0)</f>
        <v>0</v>
      </c>
      <c r="BF569" s="182">
        <f>IF(N569="snížená",J569,0)</f>
        <v>0</v>
      </c>
      <c r="BG569" s="182">
        <f>IF(N569="zákl. přenesená",J569,0)</f>
        <v>0</v>
      </c>
      <c r="BH569" s="182">
        <f>IF(N569="sníž. přenesená",J569,0)</f>
        <v>0</v>
      </c>
      <c r="BI569" s="182">
        <f>IF(N569="nulová",J569,0)</f>
        <v>0</v>
      </c>
      <c r="BJ569" s="18" t="s">
        <v>80</v>
      </c>
      <c r="BK569" s="182">
        <f>ROUND(I569*H569,2)</f>
        <v>0</v>
      </c>
      <c r="BL569" s="18" t="s">
        <v>261</v>
      </c>
      <c r="BM569" s="181" t="s">
        <v>818</v>
      </c>
    </row>
    <row r="570" spans="1:65" s="2" customFormat="1" ht="11.25">
      <c r="A570" s="35"/>
      <c r="B570" s="36"/>
      <c r="C570" s="37"/>
      <c r="D570" s="183" t="s">
        <v>142</v>
      </c>
      <c r="E570" s="37"/>
      <c r="F570" s="184" t="s">
        <v>817</v>
      </c>
      <c r="G570" s="37"/>
      <c r="H570" s="37"/>
      <c r="I570" s="185"/>
      <c r="J570" s="37"/>
      <c r="K570" s="37"/>
      <c r="L570" s="40"/>
      <c r="M570" s="186"/>
      <c r="N570" s="187"/>
      <c r="O570" s="65"/>
      <c r="P570" s="65"/>
      <c r="Q570" s="65"/>
      <c r="R570" s="65"/>
      <c r="S570" s="65"/>
      <c r="T570" s="66"/>
      <c r="U570" s="35"/>
      <c r="V570" s="35"/>
      <c r="W570" s="35"/>
      <c r="X570" s="35"/>
      <c r="Y570" s="35"/>
      <c r="Z570" s="35"/>
      <c r="AA570" s="35"/>
      <c r="AB570" s="35"/>
      <c r="AC570" s="35"/>
      <c r="AD570" s="35"/>
      <c r="AE570" s="35"/>
      <c r="AT570" s="18" t="s">
        <v>142</v>
      </c>
      <c r="AU570" s="18" t="s">
        <v>82</v>
      </c>
    </row>
    <row r="571" spans="1:65" s="2" customFormat="1" ht="24.2" customHeight="1">
      <c r="A571" s="35"/>
      <c r="B571" s="36"/>
      <c r="C571" s="170" t="s">
        <v>819</v>
      </c>
      <c r="D571" s="170" t="s">
        <v>135</v>
      </c>
      <c r="E571" s="171" t="s">
        <v>820</v>
      </c>
      <c r="F571" s="172" t="s">
        <v>821</v>
      </c>
      <c r="G571" s="173" t="s">
        <v>190</v>
      </c>
      <c r="H571" s="174">
        <v>40</v>
      </c>
      <c r="I571" s="175"/>
      <c r="J571" s="176">
        <f>ROUND(I571*H571,2)</f>
        <v>0</v>
      </c>
      <c r="K571" s="172" t="s">
        <v>139</v>
      </c>
      <c r="L571" s="40"/>
      <c r="M571" s="177" t="s">
        <v>19</v>
      </c>
      <c r="N571" s="178" t="s">
        <v>43</v>
      </c>
      <c r="O571" s="65"/>
      <c r="P571" s="179">
        <f>O571*H571</f>
        <v>0</v>
      </c>
      <c r="Q571" s="179">
        <v>0</v>
      </c>
      <c r="R571" s="179">
        <f>Q571*H571</f>
        <v>0</v>
      </c>
      <c r="S571" s="179">
        <v>0</v>
      </c>
      <c r="T571" s="180">
        <f>S571*H571</f>
        <v>0</v>
      </c>
      <c r="U571" s="35"/>
      <c r="V571" s="35"/>
      <c r="W571" s="35"/>
      <c r="X571" s="35"/>
      <c r="Y571" s="35"/>
      <c r="Z571" s="35"/>
      <c r="AA571" s="35"/>
      <c r="AB571" s="35"/>
      <c r="AC571" s="35"/>
      <c r="AD571" s="35"/>
      <c r="AE571" s="35"/>
      <c r="AR571" s="181" t="s">
        <v>261</v>
      </c>
      <c r="AT571" s="181" t="s">
        <v>135</v>
      </c>
      <c r="AU571" s="181" t="s">
        <v>82</v>
      </c>
      <c r="AY571" s="18" t="s">
        <v>132</v>
      </c>
      <c r="BE571" s="182">
        <f>IF(N571="základní",J571,0)</f>
        <v>0</v>
      </c>
      <c r="BF571" s="182">
        <f>IF(N571="snížená",J571,0)</f>
        <v>0</v>
      </c>
      <c r="BG571" s="182">
        <f>IF(N571="zákl. přenesená",J571,0)</f>
        <v>0</v>
      </c>
      <c r="BH571" s="182">
        <f>IF(N571="sníž. přenesená",J571,0)</f>
        <v>0</v>
      </c>
      <c r="BI571" s="182">
        <f>IF(N571="nulová",J571,0)</f>
        <v>0</v>
      </c>
      <c r="BJ571" s="18" t="s">
        <v>80</v>
      </c>
      <c r="BK571" s="182">
        <f>ROUND(I571*H571,2)</f>
        <v>0</v>
      </c>
      <c r="BL571" s="18" t="s">
        <v>261</v>
      </c>
      <c r="BM571" s="181" t="s">
        <v>822</v>
      </c>
    </row>
    <row r="572" spans="1:65" s="2" customFormat="1" ht="19.5">
      <c r="A572" s="35"/>
      <c r="B572" s="36"/>
      <c r="C572" s="37"/>
      <c r="D572" s="183" t="s">
        <v>142</v>
      </c>
      <c r="E572" s="37"/>
      <c r="F572" s="184" t="s">
        <v>823</v>
      </c>
      <c r="G572" s="37"/>
      <c r="H572" s="37"/>
      <c r="I572" s="185"/>
      <c r="J572" s="37"/>
      <c r="K572" s="37"/>
      <c r="L572" s="40"/>
      <c r="M572" s="186"/>
      <c r="N572" s="187"/>
      <c r="O572" s="65"/>
      <c r="P572" s="65"/>
      <c r="Q572" s="65"/>
      <c r="R572" s="65"/>
      <c r="S572" s="65"/>
      <c r="T572" s="66"/>
      <c r="U572" s="35"/>
      <c r="V572" s="35"/>
      <c r="W572" s="35"/>
      <c r="X572" s="35"/>
      <c r="Y572" s="35"/>
      <c r="Z572" s="35"/>
      <c r="AA572" s="35"/>
      <c r="AB572" s="35"/>
      <c r="AC572" s="35"/>
      <c r="AD572" s="35"/>
      <c r="AE572" s="35"/>
      <c r="AT572" s="18" t="s">
        <v>142</v>
      </c>
      <c r="AU572" s="18" t="s">
        <v>82</v>
      </c>
    </row>
    <row r="573" spans="1:65" s="2" customFormat="1" ht="14.45" customHeight="1">
      <c r="A573" s="35"/>
      <c r="B573" s="36"/>
      <c r="C573" s="221" t="s">
        <v>824</v>
      </c>
      <c r="D573" s="221" t="s">
        <v>196</v>
      </c>
      <c r="E573" s="222" t="s">
        <v>825</v>
      </c>
      <c r="F573" s="223" t="s">
        <v>826</v>
      </c>
      <c r="G573" s="224" t="s">
        <v>190</v>
      </c>
      <c r="H573" s="225">
        <v>40</v>
      </c>
      <c r="I573" s="226"/>
      <c r="J573" s="227">
        <f>ROUND(I573*H573,2)</f>
        <v>0</v>
      </c>
      <c r="K573" s="223" t="s">
        <v>147</v>
      </c>
      <c r="L573" s="228"/>
      <c r="M573" s="229" t="s">
        <v>19</v>
      </c>
      <c r="N573" s="230" t="s">
        <v>43</v>
      </c>
      <c r="O573" s="65"/>
      <c r="P573" s="179">
        <f>O573*H573</f>
        <v>0</v>
      </c>
      <c r="Q573" s="179">
        <v>1.9000000000000001E-4</v>
      </c>
      <c r="R573" s="179">
        <f>Q573*H573</f>
        <v>7.6000000000000009E-3</v>
      </c>
      <c r="S573" s="179">
        <v>0</v>
      </c>
      <c r="T573" s="180">
        <f>S573*H573</f>
        <v>0</v>
      </c>
      <c r="U573" s="35"/>
      <c r="V573" s="35"/>
      <c r="W573" s="35"/>
      <c r="X573" s="35"/>
      <c r="Y573" s="35"/>
      <c r="Z573" s="35"/>
      <c r="AA573" s="35"/>
      <c r="AB573" s="35"/>
      <c r="AC573" s="35"/>
      <c r="AD573" s="35"/>
      <c r="AE573" s="35"/>
      <c r="AR573" s="181" t="s">
        <v>353</v>
      </c>
      <c r="AT573" s="181" t="s">
        <v>196</v>
      </c>
      <c r="AU573" s="181" t="s">
        <v>82</v>
      </c>
      <c r="AY573" s="18" t="s">
        <v>132</v>
      </c>
      <c r="BE573" s="182">
        <f>IF(N573="základní",J573,0)</f>
        <v>0</v>
      </c>
      <c r="BF573" s="182">
        <f>IF(N573="snížená",J573,0)</f>
        <v>0</v>
      </c>
      <c r="BG573" s="182">
        <f>IF(N573="zákl. přenesená",J573,0)</f>
        <v>0</v>
      </c>
      <c r="BH573" s="182">
        <f>IF(N573="sníž. přenesená",J573,0)</f>
        <v>0</v>
      </c>
      <c r="BI573" s="182">
        <f>IF(N573="nulová",J573,0)</f>
        <v>0</v>
      </c>
      <c r="BJ573" s="18" t="s">
        <v>80</v>
      </c>
      <c r="BK573" s="182">
        <f>ROUND(I573*H573,2)</f>
        <v>0</v>
      </c>
      <c r="BL573" s="18" t="s">
        <v>261</v>
      </c>
      <c r="BM573" s="181" t="s">
        <v>827</v>
      </c>
    </row>
    <row r="574" spans="1:65" s="2" customFormat="1" ht="11.25">
      <c r="A574" s="35"/>
      <c r="B574" s="36"/>
      <c r="C574" s="37"/>
      <c r="D574" s="183" t="s">
        <v>142</v>
      </c>
      <c r="E574" s="37"/>
      <c r="F574" s="184" t="s">
        <v>826</v>
      </c>
      <c r="G574" s="37"/>
      <c r="H574" s="37"/>
      <c r="I574" s="185"/>
      <c r="J574" s="37"/>
      <c r="K574" s="37"/>
      <c r="L574" s="40"/>
      <c r="M574" s="186"/>
      <c r="N574" s="187"/>
      <c r="O574" s="65"/>
      <c r="P574" s="65"/>
      <c r="Q574" s="65"/>
      <c r="R574" s="65"/>
      <c r="S574" s="65"/>
      <c r="T574" s="66"/>
      <c r="U574" s="35"/>
      <c r="V574" s="35"/>
      <c r="W574" s="35"/>
      <c r="X574" s="35"/>
      <c r="Y574" s="35"/>
      <c r="Z574" s="35"/>
      <c r="AA574" s="35"/>
      <c r="AB574" s="35"/>
      <c r="AC574" s="35"/>
      <c r="AD574" s="35"/>
      <c r="AE574" s="35"/>
      <c r="AT574" s="18" t="s">
        <v>142</v>
      </c>
      <c r="AU574" s="18" t="s">
        <v>82</v>
      </c>
    </row>
    <row r="575" spans="1:65" s="2" customFormat="1" ht="24.2" customHeight="1">
      <c r="A575" s="35"/>
      <c r="B575" s="36"/>
      <c r="C575" s="170" t="s">
        <v>828</v>
      </c>
      <c r="D575" s="170" t="s">
        <v>135</v>
      </c>
      <c r="E575" s="171" t="s">
        <v>829</v>
      </c>
      <c r="F575" s="172" t="s">
        <v>830</v>
      </c>
      <c r="G575" s="173" t="s">
        <v>190</v>
      </c>
      <c r="H575" s="174">
        <v>40</v>
      </c>
      <c r="I575" s="175"/>
      <c r="J575" s="176">
        <f>ROUND(I575*H575,2)</f>
        <v>0</v>
      </c>
      <c r="K575" s="172" t="s">
        <v>139</v>
      </c>
      <c r="L575" s="40"/>
      <c r="M575" s="177" t="s">
        <v>19</v>
      </c>
      <c r="N575" s="178" t="s">
        <v>43</v>
      </c>
      <c r="O575" s="65"/>
      <c r="P575" s="179">
        <f>O575*H575</f>
        <v>0</v>
      </c>
      <c r="Q575" s="179">
        <v>0</v>
      </c>
      <c r="R575" s="179">
        <f>Q575*H575</f>
        <v>0</v>
      </c>
      <c r="S575" s="179">
        <v>0</v>
      </c>
      <c r="T575" s="180">
        <f>S575*H575</f>
        <v>0</v>
      </c>
      <c r="U575" s="35"/>
      <c r="V575" s="35"/>
      <c r="W575" s="35"/>
      <c r="X575" s="35"/>
      <c r="Y575" s="35"/>
      <c r="Z575" s="35"/>
      <c r="AA575" s="35"/>
      <c r="AB575" s="35"/>
      <c r="AC575" s="35"/>
      <c r="AD575" s="35"/>
      <c r="AE575" s="35"/>
      <c r="AR575" s="181" t="s">
        <v>261</v>
      </c>
      <c r="AT575" s="181" t="s">
        <v>135</v>
      </c>
      <c r="AU575" s="181" t="s">
        <v>82</v>
      </c>
      <c r="AY575" s="18" t="s">
        <v>132</v>
      </c>
      <c r="BE575" s="182">
        <f>IF(N575="základní",J575,0)</f>
        <v>0</v>
      </c>
      <c r="BF575" s="182">
        <f>IF(N575="snížená",J575,0)</f>
        <v>0</v>
      </c>
      <c r="BG575" s="182">
        <f>IF(N575="zákl. přenesená",J575,0)</f>
        <v>0</v>
      </c>
      <c r="BH575" s="182">
        <f>IF(N575="sníž. přenesená",J575,0)</f>
        <v>0</v>
      </c>
      <c r="BI575" s="182">
        <f>IF(N575="nulová",J575,0)</f>
        <v>0</v>
      </c>
      <c r="BJ575" s="18" t="s">
        <v>80</v>
      </c>
      <c r="BK575" s="182">
        <f>ROUND(I575*H575,2)</f>
        <v>0</v>
      </c>
      <c r="BL575" s="18" t="s">
        <v>261</v>
      </c>
      <c r="BM575" s="181" t="s">
        <v>831</v>
      </c>
    </row>
    <row r="576" spans="1:65" s="2" customFormat="1" ht="19.5">
      <c r="A576" s="35"/>
      <c r="B576" s="36"/>
      <c r="C576" s="37"/>
      <c r="D576" s="183" t="s">
        <v>142</v>
      </c>
      <c r="E576" s="37"/>
      <c r="F576" s="184" t="s">
        <v>832</v>
      </c>
      <c r="G576" s="37"/>
      <c r="H576" s="37"/>
      <c r="I576" s="185"/>
      <c r="J576" s="37"/>
      <c r="K576" s="37"/>
      <c r="L576" s="40"/>
      <c r="M576" s="186"/>
      <c r="N576" s="187"/>
      <c r="O576" s="65"/>
      <c r="P576" s="65"/>
      <c r="Q576" s="65"/>
      <c r="R576" s="65"/>
      <c r="S576" s="65"/>
      <c r="T576" s="66"/>
      <c r="U576" s="35"/>
      <c r="V576" s="35"/>
      <c r="W576" s="35"/>
      <c r="X576" s="35"/>
      <c r="Y576" s="35"/>
      <c r="Z576" s="35"/>
      <c r="AA576" s="35"/>
      <c r="AB576" s="35"/>
      <c r="AC576" s="35"/>
      <c r="AD576" s="35"/>
      <c r="AE576" s="35"/>
      <c r="AT576" s="18" t="s">
        <v>142</v>
      </c>
      <c r="AU576" s="18" t="s">
        <v>82</v>
      </c>
    </row>
    <row r="577" spans="1:65" s="2" customFormat="1" ht="14.45" customHeight="1">
      <c r="A577" s="35"/>
      <c r="B577" s="36"/>
      <c r="C577" s="221" t="s">
        <v>833</v>
      </c>
      <c r="D577" s="221" t="s">
        <v>196</v>
      </c>
      <c r="E577" s="222" t="s">
        <v>834</v>
      </c>
      <c r="F577" s="223" t="s">
        <v>835</v>
      </c>
      <c r="G577" s="224" t="s">
        <v>190</v>
      </c>
      <c r="H577" s="225">
        <v>40</v>
      </c>
      <c r="I577" s="226"/>
      <c r="J577" s="227">
        <f>ROUND(I577*H577,2)</f>
        <v>0</v>
      </c>
      <c r="K577" s="223" t="s">
        <v>147</v>
      </c>
      <c r="L577" s="228"/>
      <c r="M577" s="229" t="s">
        <v>19</v>
      </c>
      <c r="N577" s="230" t="s">
        <v>43</v>
      </c>
      <c r="O577" s="65"/>
      <c r="P577" s="179">
        <f>O577*H577</f>
        <v>0</v>
      </c>
      <c r="Q577" s="179">
        <v>1.3999999999999999E-4</v>
      </c>
      <c r="R577" s="179">
        <f>Q577*H577</f>
        <v>5.5999999999999991E-3</v>
      </c>
      <c r="S577" s="179">
        <v>0</v>
      </c>
      <c r="T577" s="180">
        <f>S577*H577</f>
        <v>0</v>
      </c>
      <c r="U577" s="35"/>
      <c r="V577" s="35"/>
      <c r="W577" s="35"/>
      <c r="X577" s="35"/>
      <c r="Y577" s="35"/>
      <c r="Z577" s="35"/>
      <c r="AA577" s="35"/>
      <c r="AB577" s="35"/>
      <c r="AC577" s="35"/>
      <c r="AD577" s="35"/>
      <c r="AE577" s="35"/>
      <c r="AR577" s="181" t="s">
        <v>353</v>
      </c>
      <c r="AT577" s="181" t="s">
        <v>196</v>
      </c>
      <c r="AU577" s="181" t="s">
        <v>82</v>
      </c>
      <c r="AY577" s="18" t="s">
        <v>132</v>
      </c>
      <c r="BE577" s="182">
        <f>IF(N577="základní",J577,0)</f>
        <v>0</v>
      </c>
      <c r="BF577" s="182">
        <f>IF(N577="snížená",J577,0)</f>
        <v>0</v>
      </c>
      <c r="BG577" s="182">
        <f>IF(N577="zákl. přenesená",J577,0)</f>
        <v>0</v>
      </c>
      <c r="BH577" s="182">
        <f>IF(N577="sníž. přenesená",J577,0)</f>
        <v>0</v>
      </c>
      <c r="BI577" s="182">
        <f>IF(N577="nulová",J577,0)</f>
        <v>0</v>
      </c>
      <c r="BJ577" s="18" t="s">
        <v>80</v>
      </c>
      <c r="BK577" s="182">
        <f>ROUND(I577*H577,2)</f>
        <v>0</v>
      </c>
      <c r="BL577" s="18" t="s">
        <v>261</v>
      </c>
      <c r="BM577" s="181" t="s">
        <v>836</v>
      </c>
    </row>
    <row r="578" spans="1:65" s="2" customFormat="1" ht="11.25">
      <c r="A578" s="35"/>
      <c r="B578" s="36"/>
      <c r="C578" s="37"/>
      <c r="D578" s="183" t="s">
        <v>142</v>
      </c>
      <c r="E578" s="37"/>
      <c r="F578" s="184" t="s">
        <v>835</v>
      </c>
      <c r="G578" s="37"/>
      <c r="H578" s="37"/>
      <c r="I578" s="185"/>
      <c r="J578" s="37"/>
      <c r="K578" s="37"/>
      <c r="L578" s="40"/>
      <c r="M578" s="186"/>
      <c r="N578" s="187"/>
      <c r="O578" s="65"/>
      <c r="P578" s="65"/>
      <c r="Q578" s="65"/>
      <c r="R578" s="65"/>
      <c r="S578" s="65"/>
      <c r="T578" s="66"/>
      <c r="U578" s="35"/>
      <c r="V578" s="35"/>
      <c r="W578" s="35"/>
      <c r="X578" s="35"/>
      <c r="Y578" s="35"/>
      <c r="Z578" s="35"/>
      <c r="AA578" s="35"/>
      <c r="AB578" s="35"/>
      <c r="AC578" s="35"/>
      <c r="AD578" s="35"/>
      <c r="AE578" s="35"/>
      <c r="AT578" s="18" t="s">
        <v>142</v>
      </c>
      <c r="AU578" s="18" t="s">
        <v>82</v>
      </c>
    </row>
    <row r="579" spans="1:65" s="2" customFormat="1" ht="24.2" customHeight="1">
      <c r="A579" s="35"/>
      <c r="B579" s="36"/>
      <c r="C579" s="170" t="s">
        <v>837</v>
      </c>
      <c r="D579" s="170" t="s">
        <v>135</v>
      </c>
      <c r="E579" s="171" t="s">
        <v>838</v>
      </c>
      <c r="F579" s="172" t="s">
        <v>839</v>
      </c>
      <c r="G579" s="173" t="s">
        <v>190</v>
      </c>
      <c r="H579" s="174">
        <v>200</v>
      </c>
      <c r="I579" s="175"/>
      <c r="J579" s="176">
        <f>ROUND(I579*H579,2)</f>
        <v>0</v>
      </c>
      <c r="K579" s="172" t="s">
        <v>139</v>
      </c>
      <c r="L579" s="40"/>
      <c r="M579" s="177" t="s">
        <v>19</v>
      </c>
      <c r="N579" s="178" t="s">
        <v>43</v>
      </c>
      <c r="O579" s="65"/>
      <c r="P579" s="179">
        <f>O579*H579</f>
        <v>0</v>
      </c>
      <c r="Q579" s="179">
        <v>0</v>
      </c>
      <c r="R579" s="179">
        <f>Q579*H579</f>
        <v>0</v>
      </c>
      <c r="S579" s="179">
        <v>0</v>
      </c>
      <c r="T579" s="180">
        <f>S579*H579</f>
        <v>0</v>
      </c>
      <c r="U579" s="35"/>
      <c r="V579" s="35"/>
      <c r="W579" s="35"/>
      <c r="X579" s="35"/>
      <c r="Y579" s="35"/>
      <c r="Z579" s="35"/>
      <c r="AA579" s="35"/>
      <c r="AB579" s="35"/>
      <c r="AC579" s="35"/>
      <c r="AD579" s="35"/>
      <c r="AE579" s="35"/>
      <c r="AR579" s="181" t="s">
        <v>261</v>
      </c>
      <c r="AT579" s="181" t="s">
        <v>135</v>
      </c>
      <c r="AU579" s="181" t="s">
        <v>82</v>
      </c>
      <c r="AY579" s="18" t="s">
        <v>132</v>
      </c>
      <c r="BE579" s="182">
        <f>IF(N579="základní",J579,0)</f>
        <v>0</v>
      </c>
      <c r="BF579" s="182">
        <f>IF(N579="snížená",J579,0)</f>
        <v>0</v>
      </c>
      <c r="BG579" s="182">
        <f>IF(N579="zákl. přenesená",J579,0)</f>
        <v>0</v>
      </c>
      <c r="BH579" s="182">
        <f>IF(N579="sníž. přenesená",J579,0)</f>
        <v>0</v>
      </c>
      <c r="BI579" s="182">
        <f>IF(N579="nulová",J579,0)</f>
        <v>0</v>
      </c>
      <c r="BJ579" s="18" t="s">
        <v>80</v>
      </c>
      <c r="BK579" s="182">
        <f>ROUND(I579*H579,2)</f>
        <v>0</v>
      </c>
      <c r="BL579" s="18" t="s">
        <v>261</v>
      </c>
      <c r="BM579" s="181" t="s">
        <v>840</v>
      </c>
    </row>
    <row r="580" spans="1:65" s="2" customFormat="1" ht="19.5">
      <c r="A580" s="35"/>
      <c r="B580" s="36"/>
      <c r="C580" s="37"/>
      <c r="D580" s="183" t="s">
        <v>142</v>
      </c>
      <c r="E580" s="37"/>
      <c r="F580" s="184" t="s">
        <v>841</v>
      </c>
      <c r="G580" s="37"/>
      <c r="H580" s="37"/>
      <c r="I580" s="185"/>
      <c r="J580" s="37"/>
      <c r="K580" s="37"/>
      <c r="L580" s="40"/>
      <c r="M580" s="186"/>
      <c r="N580" s="187"/>
      <c r="O580" s="65"/>
      <c r="P580" s="65"/>
      <c r="Q580" s="65"/>
      <c r="R580" s="65"/>
      <c r="S580" s="65"/>
      <c r="T580" s="66"/>
      <c r="U580" s="35"/>
      <c r="V580" s="35"/>
      <c r="W580" s="35"/>
      <c r="X580" s="35"/>
      <c r="Y580" s="35"/>
      <c r="Z580" s="35"/>
      <c r="AA580" s="35"/>
      <c r="AB580" s="35"/>
      <c r="AC580" s="35"/>
      <c r="AD580" s="35"/>
      <c r="AE580" s="35"/>
      <c r="AT580" s="18" t="s">
        <v>142</v>
      </c>
      <c r="AU580" s="18" t="s">
        <v>82</v>
      </c>
    </row>
    <row r="581" spans="1:65" s="2" customFormat="1" ht="14.45" customHeight="1">
      <c r="A581" s="35"/>
      <c r="B581" s="36"/>
      <c r="C581" s="221" t="s">
        <v>842</v>
      </c>
      <c r="D581" s="221" t="s">
        <v>196</v>
      </c>
      <c r="E581" s="222" t="s">
        <v>843</v>
      </c>
      <c r="F581" s="223" t="s">
        <v>844</v>
      </c>
      <c r="G581" s="224" t="s">
        <v>190</v>
      </c>
      <c r="H581" s="225">
        <v>200</v>
      </c>
      <c r="I581" s="226"/>
      <c r="J581" s="227">
        <f>ROUND(I581*H581,2)</f>
        <v>0</v>
      </c>
      <c r="K581" s="223" t="s">
        <v>147</v>
      </c>
      <c r="L581" s="228"/>
      <c r="M581" s="229" t="s">
        <v>19</v>
      </c>
      <c r="N581" s="230" t="s">
        <v>43</v>
      </c>
      <c r="O581" s="65"/>
      <c r="P581" s="179">
        <f>O581*H581</f>
        <v>0</v>
      </c>
      <c r="Q581" s="179">
        <v>1.2E-4</v>
      </c>
      <c r="R581" s="179">
        <f>Q581*H581</f>
        <v>2.4E-2</v>
      </c>
      <c r="S581" s="179">
        <v>0</v>
      </c>
      <c r="T581" s="180">
        <f>S581*H581</f>
        <v>0</v>
      </c>
      <c r="U581" s="35"/>
      <c r="V581" s="35"/>
      <c r="W581" s="35"/>
      <c r="X581" s="35"/>
      <c r="Y581" s="35"/>
      <c r="Z581" s="35"/>
      <c r="AA581" s="35"/>
      <c r="AB581" s="35"/>
      <c r="AC581" s="35"/>
      <c r="AD581" s="35"/>
      <c r="AE581" s="35"/>
      <c r="AR581" s="181" t="s">
        <v>353</v>
      </c>
      <c r="AT581" s="181" t="s">
        <v>196</v>
      </c>
      <c r="AU581" s="181" t="s">
        <v>82</v>
      </c>
      <c r="AY581" s="18" t="s">
        <v>132</v>
      </c>
      <c r="BE581" s="182">
        <f>IF(N581="základní",J581,0)</f>
        <v>0</v>
      </c>
      <c r="BF581" s="182">
        <f>IF(N581="snížená",J581,0)</f>
        <v>0</v>
      </c>
      <c r="BG581" s="182">
        <f>IF(N581="zákl. přenesená",J581,0)</f>
        <v>0</v>
      </c>
      <c r="BH581" s="182">
        <f>IF(N581="sníž. přenesená",J581,0)</f>
        <v>0</v>
      </c>
      <c r="BI581" s="182">
        <f>IF(N581="nulová",J581,0)</f>
        <v>0</v>
      </c>
      <c r="BJ581" s="18" t="s">
        <v>80</v>
      </c>
      <c r="BK581" s="182">
        <f>ROUND(I581*H581,2)</f>
        <v>0</v>
      </c>
      <c r="BL581" s="18" t="s">
        <v>261</v>
      </c>
      <c r="BM581" s="181" t="s">
        <v>845</v>
      </c>
    </row>
    <row r="582" spans="1:65" s="2" customFormat="1" ht="11.25">
      <c r="A582" s="35"/>
      <c r="B582" s="36"/>
      <c r="C582" s="37"/>
      <c r="D582" s="183" t="s">
        <v>142</v>
      </c>
      <c r="E582" s="37"/>
      <c r="F582" s="184" t="s">
        <v>844</v>
      </c>
      <c r="G582" s="37"/>
      <c r="H582" s="37"/>
      <c r="I582" s="185"/>
      <c r="J582" s="37"/>
      <c r="K582" s="37"/>
      <c r="L582" s="40"/>
      <c r="M582" s="186"/>
      <c r="N582" s="187"/>
      <c r="O582" s="65"/>
      <c r="P582" s="65"/>
      <c r="Q582" s="65"/>
      <c r="R582" s="65"/>
      <c r="S582" s="65"/>
      <c r="T582" s="66"/>
      <c r="U582" s="35"/>
      <c r="V582" s="35"/>
      <c r="W582" s="35"/>
      <c r="X582" s="35"/>
      <c r="Y582" s="35"/>
      <c r="Z582" s="35"/>
      <c r="AA582" s="35"/>
      <c r="AB582" s="35"/>
      <c r="AC582" s="35"/>
      <c r="AD582" s="35"/>
      <c r="AE582" s="35"/>
      <c r="AT582" s="18" t="s">
        <v>142</v>
      </c>
      <c r="AU582" s="18" t="s">
        <v>82</v>
      </c>
    </row>
    <row r="583" spans="1:65" s="2" customFormat="1" ht="24.2" customHeight="1">
      <c r="A583" s="35"/>
      <c r="B583" s="36"/>
      <c r="C583" s="170" t="s">
        <v>846</v>
      </c>
      <c r="D583" s="170" t="s">
        <v>135</v>
      </c>
      <c r="E583" s="171" t="s">
        <v>847</v>
      </c>
      <c r="F583" s="172" t="s">
        <v>848</v>
      </c>
      <c r="G583" s="173" t="s">
        <v>190</v>
      </c>
      <c r="H583" s="174">
        <v>100</v>
      </c>
      <c r="I583" s="175"/>
      <c r="J583" s="176">
        <f>ROUND(I583*H583,2)</f>
        <v>0</v>
      </c>
      <c r="K583" s="172" t="s">
        <v>139</v>
      </c>
      <c r="L583" s="40"/>
      <c r="M583" s="177" t="s">
        <v>19</v>
      </c>
      <c r="N583" s="178" t="s">
        <v>43</v>
      </c>
      <c r="O583" s="65"/>
      <c r="P583" s="179">
        <f>O583*H583</f>
        <v>0</v>
      </c>
      <c r="Q583" s="179">
        <v>0</v>
      </c>
      <c r="R583" s="179">
        <f>Q583*H583</f>
        <v>0</v>
      </c>
      <c r="S583" s="179">
        <v>0</v>
      </c>
      <c r="T583" s="180">
        <f>S583*H583</f>
        <v>0</v>
      </c>
      <c r="U583" s="35"/>
      <c r="V583" s="35"/>
      <c r="W583" s="35"/>
      <c r="X583" s="35"/>
      <c r="Y583" s="35"/>
      <c r="Z583" s="35"/>
      <c r="AA583" s="35"/>
      <c r="AB583" s="35"/>
      <c r="AC583" s="35"/>
      <c r="AD583" s="35"/>
      <c r="AE583" s="35"/>
      <c r="AR583" s="181" t="s">
        <v>261</v>
      </c>
      <c r="AT583" s="181" t="s">
        <v>135</v>
      </c>
      <c r="AU583" s="181" t="s">
        <v>82</v>
      </c>
      <c r="AY583" s="18" t="s">
        <v>132</v>
      </c>
      <c r="BE583" s="182">
        <f>IF(N583="základní",J583,0)</f>
        <v>0</v>
      </c>
      <c r="BF583" s="182">
        <f>IF(N583="snížená",J583,0)</f>
        <v>0</v>
      </c>
      <c r="BG583" s="182">
        <f>IF(N583="zákl. přenesená",J583,0)</f>
        <v>0</v>
      </c>
      <c r="BH583" s="182">
        <f>IF(N583="sníž. přenesená",J583,0)</f>
        <v>0</v>
      </c>
      <c r="BI583" s="182">
        <f>IF(N583="nulová",J583,0)</f>
        <v>0</v>
      </c>
      <c r="BJ583" s="18" t="s">
        <v>80</v>
      </c>
      <c r="BK583" s="182">
        <f>ROUND(I583*H583,2)</f>
        <v>0</v>
      </c>
      <c r="BL583" s="18" t="s">
        <v>261</v>
      </c>
      <c r="BM583" s="181" t="s">
        <v>849</v>
      </c>
    </row>
    <row r="584" spans="1:65" s="2" customFormat="1" ht="19.5">
      <c r="A584" s="35"/>
      <c r="B584" s="36"/>
      <c r="C584" s="37"/>
      <c r="D584" s="183" t="s">
        <v>142</v>
      </c>
      <c r="E584" s="37"/>
      <c r="F584" s="184" t="s">
        <v>850</v>
      </c>
      <c r="G584" s="37"/>
      <c r="H584" s="37"/>
      <c r="I584" s="185"/>
      <c r="J584" s="37"/>
      <c r="K584" s="37"/>
      <c r="L584" s="40"/>
      <c r="M584" s="186"/>
      <c r="N584" s="187"/>
      <c r="O584" s="65"/>
      <c r="P584" s="65"/>
      <c r="Q584" s="65"/>
      <c r="R584" s="65"/>
      <c r="S584" s="65"/>
      <c r="T584" s="66"/>
      <c r="U584" s="35"/>
      <c r="V584" s="35"/>
      <c r="W584" s="35"/>
      <c r="X584" s="35"/>
      <c r="Y584" s="35"/>
      <c r="Z584" s="35"/>
      <c r="AA584" s="35"/>
      <c r="AB584" s="35"/>
      <c r="AC584" s="35"/>
      <c r="AD584" s="35"/>
      <c r="AE584" s="35"/>
      <c r="AT584" s="18" t="s">
        <v>142</v>
      </c>
      <c r="AU584" s="18" t="s">
        <v>82</v>
      </c>
    </row>
    <row r="585" spans="1:65" s="2" customFormat="1" ht="14.45" customHeight="1">
      <c r="A585" s="35"/>
      <c r="B585" s="36"/>
      <c r="C585" s="221" t="s">
        <v>851</v>
      </c>
      <c r="D585" s="221" t="s">
        <v>196</v>
      </c>
      <c r="E585" s="222" t="s">
        <v>852</v>
      </c>
      <c r="F585" s="223" t="s">
        <v>853</v>
      </c>
      <c r="G585" s="224" t="s">
        <v>190</v>
      </c>
      <c r="H585" s="225">
        <v>100</v>
      </c>
      <c r="I585" s="226"/>
      <c r="J585" s="227">
        <f>ROUND(I585*H585,2)</f>
        <v>0</v>
      </c>
      <c r="K585" s="223" t="s">
        <v>147</v>
      </c>
      <c r="L585" s="228"/>
      <c r="M585" s="229" t="s">
        <v>19</v>
      </c>
      <c r="N585" s="230" t="s">
        <v>43</v>
      </c>
      <c r="O585" s="65"/>
      <c r="P585" s="179">
        <f>O585*H585</f>
        <v>0</v>
      </c>
      <c r="Q585" s="179">
        <v>1.7000000000000001E-4</v>
      </c>
      <c r="R585" s="179">
        <f>Q585*H585</f>
        <v>1.7000000000000001E-2</v>
      </c>
      <c r="S585" s="179">
        <v>0</v>
      </c>
      <c r="T585" s="180">
        <f>S585*H585</f>
        <v>0</v>
      </c>
      <c r="U585" s="35"/>
      <c r="V585" s="35"/>
      <c r="W585" s="35"/>
      <c r="X585" s="35"/>
      <c r="Y585" s="35"/>
      <c r="Z585" s="35"/>
      <c r="AA585" s="35"/>
      <c r="AB585" s="35"/>
      <c r="AC585" s="35"/>
      <c r="AD585" s="35"/>
      <c r="AE585" s="35"/>
      <c r="AR585" s="181" t="s">
        <v>353</v>
      </c>
      <c r="AT585" s="181" t="s">
        <v>196</v>
      </c>
      <c r="AU585" s="181" t="s">
        <v>82</v>
      </c>
      <c r="AY585" s="18" t="s">
        <v>132</v>
      </c>
      <c r="BE585" s="182">
        <f>IF(N585="základní",J585,0)</f>
        <v>0</v>
      </c>
      <c r="BF585" s="182">
        <f>IF(N585="snížená",J585,0)</f>
        <v>0</v>
      </c>
      <c r="BG585" s="182">
        <f>IF(N585="zákl. přenesená",J585,0)</f>
        <v>0</v>
      </c>
      <c r="BH585" s="182">
        <f>IF(N585="sníž. přenesená",J585,0)</f>
        <v>0</v>
      </c>
      <c r="BI585" s="182">
        <f>IF(N585="nulová",J585,0)</f>
        <v>0</v>
      </c>
      <c r="BJ585" s="18" t="s">
        <v>80</v>
      </c>
      <c r="BK585" s="182">
        <f>ROUND(I585*H585,2)</f>
        <v>0</v>
      </c>
      <c r="BL585" s="18" t="s">
        <v>261</v>
      </c>
      <c r="BM585" s="181" t="s">
        <v>854</v>
      </c>
    </row>
    <row r="586" spans="1:65" s="2" customFormat="1" ht="11.25">
      <c r="A586" s="35"/>
      <c r="B586" s="36"/>
      <c r="C586" s="37"/>
      <c r="D586" s="183" t="s">
        <v>142</v>
      </c>
      <c r="E586" s="37"/>
      <c r="F586" s="184" t="s">
        <v>853</v>
      </c>
      <c r="G586" s="37"/>
      <c r="H586" s="37"/>
      <c r="I586" s="185"/>
      <c r="J586" s="37"/>
      <c r="K586" s="37"/>
      <c r="L586" s="40"/>
      <c r="M586" s="186"/>
      <c r="N586" s="187"/>
      <c r="O586" s="65"/>
      <c r="P586" s="65"/>
      <c r="Q586" s="65"/>
      <c r="R586" s="65"/>
      <c r="S586" s="65"/>
      <c r="T586" s="66"/>
      <c r="U586" s="35"/>
      <c r="V586" s="35"/>
      <c r="W586" s="35"/>
      <c r="X586" s="35"/>
      <c r="Y586" s="35"/>
      <c r="Z586" s="35"/>
      <c r="AA586" s="35"/>
      <c r="AB586" s="35"/>
      <c r="AC586" s="35"/>
      <c r="AD586" s="35"/>
      <c r="AE586" s="35"/>
      <c r="AT586" s="18" t="s">
        <v>142</v>
      </c>
      <c r="AU586" s="18" t="s">
        <v>82</v>
      </c>
    </row>
    <row r="587" spans="1:65" s="2" customFormat="1" ht="24.2" customHeight="1">
      <c r="A587" s="35"/>
      <c r="B587" s="36"/>
      <c r="C587" s="170" t="s">
        <v>855</v>
      </c>
      <c r="D587" s="170" t="s">
        <v>135</v>
      </c>
      <c r="E587" s="171" t="s">
        <v>856</v>
      </c>
      <c r="F587" s="172" t="s">
        <v>857</v>
      </c>
      <c r="G587" s="173" t="s">
        <v>190</v>
      </c>
      <c r="H587" s="174">
        <v>50</v>
      </c>
      <c r="I587" s="175"/>
      <c r="J587" s="176">
        <f>ROUND(I587*H587,2)</f>
        <v>0</v>
      </c>
      <c r="K587" s="172" t="s">
        <v>139</v>
      </c>
      <c r="L587" s="40"/>
      <c r="M587" s="177" t="s">
        <v>19</v>
      </c>
      <c r="N587" s="178" t="s">
        <v>43</v>
      </c>
      <c r="O587" s="65"/>
      <c r="P587" s="179">
        <f>O587*H587</f>
        <v>0</v>
      </c>
      <c r="Q587" s="179">
        <v>0</v>
      </c>
      <c r="R587" s="179">
        <f>Q587*H587</f>
        <v>0</v>
      </c>
      <c r="S587" s="179">
        <v>0</v>
      </c>
      <c r="T587" s="180">
        <f>S587*H587</f>
        <v>0</v>
      </c>
      <c r="U587" s="35"/>
      <c r="V587" s="35"/>
      <c r="W587" s="35"/>
      <c r="X587" s="35"/>
      <c r="Y587" s="35"/>
      <c r="Z587" s="35"/>
      <c r="AA587" s="35"/>
      <c r="AB587" s="35"/>
      <c r="AC587" s="35"/>
      <c r="AD587" s="35"/>
      <c r="AE587" s="35"/>
      <c r="AR587" s="181" t="s">
        <v>261</v>
      </c>
      <c r="AT587" s="181" t="s">
        <v>135</v>
      </c>
      <c r="AU587" s="181" t="s">
        <v>82</v>
      </c>
      <c r="AY587" s="18" t="s">
        <v>132</v>
      </c>
      <c r="BE587" s="182">
        <f>IF(N587="základní",J587,0)</f>
        <v>0</v>
      </c>
      <c r="BF587" s="182">
        <f>IF(N587="snížená",J587,0)</f>
        <v>0</v>
      </c>
      <c r="BG587" s="182">
        <f>IF(N587="zákl. přenesená",J587,0)</f>
        <v>0</v>
      </c>
      <c r="BH587" s="182">
        <f>IF(N587="sníž. přenesená",J587,0)</f>
        <v>0</v>
      </c>
      <c r="BI587" s="182">
        <f>IF(N587="nulová",J587,0)</f>
        <v>0</v>
      </c>
      <c r="BJ587" s="18" t="s">
        <v>80</v>
      </c>
      <c r="BK587" s="182">
        <f>ROUND(I587*H587,2)</f>
        <v>0</v>
      </c>
      <c r="BL587" s="18" t="s">
        <v>261</v>
      </c>
      <c r="BM587" s="181" t="s">
        <v>858</v>
      </c>
    </row>
    <row r="588" spans="1:65" s="2" customFormat="1" ht="19.5">
      <c r="A588" s="35"/>
      <c r="B588" s="36"/>
      <c r="C588" s="37"/>
      <c r="D588" s="183" t="s">
        <v>142</v>
      </c>
      <c r="E588" s="37"/>
      <c r="F588" s="184" t="s">
        <v>859</v>
      </c>
      <c r="G588" s="37"/>
      <c r="H588" s="37"/>
      <c r="I588" s="185"/>
      <c r="J588" s="37"/>
      <c r="K588" s="37"/>
      <c r="L588" s="40"/>
      <c r="M588" s="186"/>
      <c r="N588" s="187"/>
      <c r="O588" s="65"/>
      <c r="P588" s="65"/>
      <c r="Q588" s="65"/>
      <c r="R588" s="65"/>
      <c r="S588" s="65"/>
      <c r="T588" s="66"/>
      <c r="U588" s="35"/>
      <c r="V588" s="35"/>
      <c r="W588" s="35"/>
      <c r="X588" s="35"/>
      <c r="Y588" s="35"/>
      <c r="Z588" s="35"/>
      <c r="AA588" s="35"/>
      <c r="AB588" s="35"/>
      <c r="AC588" s="35"/>
      <c r="AD588" s="35"/>
      <c r="AE588" s="35"/>
      <c r="AT588" s="18" t="s">
        <v>142</v>
      </c>
      <c r="AU588" s="18" t="s">
        <v>82</v>
      </c>
    </row>
    <row r="589" spans="1:65" s="2" customFormat="1" ht="14.45" customHeight="1">
      <c r="A589" s="35"/>
      <c r="B589" s="36"/>
      <c r="C589" s="221" t="s">
        <v>860</v>
      </c>
      <c r="D589" s="221" t="s">
        <v>196</v>
      </c>
      <c r="E589" s="222" t="s">
        <v>861</v>
      </c>
      <c r="F589" s="223" t="s">
        <v>862</v>
      </c>
      <c r="G589" s="224" t="s">
        <v>190</v>
      </c>
      <c r="H589" s="225">
        <v>50</v>
      </c>
      <c r="I589" s="226"/>
      <c r="J589" s="227">
        <f>ROUND(I589*H589,2)</f>
        <v>0</v>
      </c>
      <c r="K589" s="223" t="s">
        <v>147</v>
      </c>
      <c r="L589" s="228"/>
      <c r="M589" s="229" t="s">
        <v>19</v>
      </c>
      <c r="N589" s="230" t="s">
        <v>43</v>
      </c>
      <c r="O589" s="65"/>
      <c r="P589" s="179">
        <f>O589*H589</f>
        <v>0</v>
      </c>
      <c r="Q589" s="179">
        <v>1.6000000000000001E-4</v>
      </c>
      <c r="R589" s="179">
        <f>Q589*H589</f>
        <v>8.0000000000000002E-3</v>
      </c>
      <c r="S589" s="179">
        <v>0</v>
      </c>
      <c r="T589" s="180">
        <f>S589*H589</f>
        <v>0</v>
      </c>
      <c r="U589" s="35"/>
      <c r="V589" s="35"/>
      <c r="W589" s="35"/>
      <c r="X589" s="35"/>
      <c r="Y589" s="35"/>
      <c r="Z589" s="35"/>
      <c r="AA589" s="35"/>
      <c r="AB589" s="35"/>
      <c r="AC589" s="35"/>
      <c r="AD589" s="35"/>
      <c r="AE589" s="35"/>
      <c r="AR589" s="181" t="s">
        <v>353</v>
      </c>
      <c r="AT589" s="181" t="s">
        <v>196</v>
      </c>
      <c r="AU589" s="181" t="s">
        <v>82</v>
      </c>
      <c r="AY589" s="18" t="s">
        <v>132</v>
      </c>
      <c r="BE589" s="182">
        <f>IF(N589="základní",J589,0)</f>
        <v>0</v>
      </c>
      <c r="BF589" s="182">
        <f>IF(N589="snížená",J589,0)</f>
        <v>0</v>
      </c>
      <c r="BG589" s="182">
        <f>IF(N589="zákl. přenesená",J589,0)</f>
        <v>0</v>
      </c>
      <c r="BH589" s="182">
        <f>IF(N589="sníž. přenesená",J589,0)</f>
        <v>0</v>
      </c>
      <c r="BI589" s="182">
        <f>IF(N589="nulová",J589,0)</f>
        <v>0</v>
      </c>
      <c r="BJ589" s="18" t="s">
        <v>80</v>
      </c>
      <c r="BK589" s="182">
        <f>ROUND(I589*H589,2)</f>
        <v>0</v>
      </c>
      <c r="BL589" s="18" t="s">
        <v>261</v>
      </c>
      <c r="BM589" s="181" t="s">
        <v>863</v>
      </c>
    </row>
    <row r="590" spans="1:65" s="2" customFormat="1" ht="11.25">
      <c r="A590" s="35"/>
      <c r="B590" s="36"/>
      <c r="C590" s="37"/>
      <c r="D590" s="183" t="s">
        <v>142</v>
      </c>
      <c r="E590" s="37"/>
      <c r="F590" s="184" t="s">
        <v>862</v>
      </c>
      <c r="G590" s="37"/>
      <c r="H590" s="37"/>
      <c r="I590" s="185"/>
      <c r="J590" s="37"/>
      <c r="K590" s="37"/>
      <c r="L590" s="40"/>
      <c r="M590" s="186"/>
      <c r="N590" s="187"/>
      <c r="O590" s="65"/>
      <c r="P590" s="65"/>
      <c r="Q590" s="65"/>
      <c r="R590" s="65"/>
      <c r="S590" s="65"/>
      <c r="T590" s="66"/>
      <c r="U590" s="35"/>
      <c r="V590" s="35"/>
      <c r="W590" s="35"/>
      <c r="X590" s="35"/>
      <c r="Y590" s="35"/>
      <c r="Z590" s="35"/>
      <c r="AA590" s="35"/>
      <c r="AB590" s="35"/>
      <c r="AC590" s="35"/>
      <c r="AD590" s="35"/>
      <c r="AE590" s="35"/>
      <c r="AT590" s="18" t="s">
        <v>142</v>
      </c>
      <c r="AU590" s="18" t="s">
        <v>82</v>
      </c>
    </row>
    <row r="591" spans="1:65" s="2" customFormat="1" ht="24.2" customHeight="1">
      <c r="A591" s="35"/>
      <c r="B591" s="36"/>
      <c r="C591" s="170" t="s">
        <v>864</v>
      </c>
      <c r="D591" s="170" t="s">
        <v>135</v>
      </c>
      <c r="E591" s="171" t="s">
        <v>865</v>
      </c>
      <c r="F591" s="172" t="s">
        <v>866</v>
      </c>
      <c r="G591" s="173" t="s">
        <v>190</v>
      </c>
      <c r="H591" s="174">
        <v>30</v>
      </c>
      <c r="I591" s="175"/>
      <c r="J591" s="176">
        <f>ROUND(I591*H591,2)</f>
        <v>0</v>
      </c>
      <c r="K591" s="172" t="s">
        <v>139</v>
      </c>
      <c r="L591" s="40"/>
      <c r="M591" s="177" t="s">
        <v>19</v>
      </c>
      <c r="N591" s="178" t="s">
        <v>43</v>
      </c>
      <c r="O591" s="65"/>
      <c r="P591" s="179">
        <f>O591*H591</f>
        <v>0</v>
      </c>
      <c r="Q591" s="179">
        <v>0</v>
      </c>
      <c r="R591" s="179">
        <f>Q591*H591</f>
        <v>0</v>
      </c>
      <c r="S591" s="179">
        <v>0</v>
      </c>
      <c r="T591" s="180">
        <f>S591*H591</f>
        <v>0</v>
      </c>
      <c r="U591" s="35"/>
      <c r="V591" s="35"/>
      <c r="W591" s="35"/>
      <c r="X591" s="35"/>
      <c r="Y591" s="35"/>
      <c r="Z591" s="35"/>
      <c r="AA591" s="35"/>
      <c r="AB591" s="35"/>
      <c r="AC591" s="35"/>
      <c r="AD591" s="35"/>
      <c r="AE591" s="35"/>
      <c r="AR591" s="181" t="s">
        <v>261</v>
      </c>
      <c r="AT591" s="181" t="s">
        <v>135</v>
      </c>
      <c r="AU591" s="181" t="s">
        <v>82</v>
      </c>
      <c r="AY591" s="18" t="s">
        <v>132</v>
      </c>
      <c r="BE591" s="182">
        <f>IF(N591="základní",J591,0)</f>
        <v>0</v>
      </c>
      <c r="BF591" s="182">
        <f>IF(N591="snížená",J591,0)</f>
        <v>0</v>
      </c>
      <c r="BG591" s="182">
        <f>IF(N591="zákl. přenesená",J591,0)</f>
        <v>0</v>
      </c>
      <c r="BH591" s="182">
        <f>IF(N591="sníž. přenesená",J591,0)</f>
        <v>0</v>
      </c>
      <c r="BI591" s="182">
        <f>IF(N591="nulová",J591,0)</f>
        <v>0</v>
      </c>
      <c r="BJ591" s="18" t="s">
        <v>80</v>
      </c>
      <c r="BK591" s="182">
        <f>ROUND(I591*H591,2)</f>
        <v>0</v>
      </c>
      <c r="BL591" s="18" t="s">
        <v>261</v>
      </c>
      <c r="BM591" s="181" t="s">
        <v>867</v>
      </c>
    </row>
    <row r="592" spans="1:65" s="2" customFormat="1" ht="19.5">
      <c r="A592" s="35"/>
      <c r="B592" s="36"/>
      <c r="C592" s="37"/>
      <c r="D592" s="183" t="s">
        <v>142</v>
      </c>
      <c r="E592" s="37"/>
      <c r="F592" s="184" t="s">
        <v>868</v>
      </c>
      <c r="G592" s="37"/>
      <c r="H592" s="37"/>
      <c r="I592" s="185"/>
      <c r="J592" s="37"/>
      <c r="K592" s="37"/>
      <c r="L592" s="40"/>
      <c r="M592" s="186"/>
      <c r="N592" s="187"/>
      <c r="O592" s="65"/>
      <c r="P592" s="65"/>
      <c r="Q592" s="65"/>
      <c r="R592" s="65"/>
      <c r="S592" s="65"/>
      <c r="T592" s="66"/>
      <c r="U592" s="35"/>
      <c r="V592" s="35"/>
      <c r="W592" s="35"/>
      <c r="X592" s="35"/>
      <c r="Y592" s="35"/>
      <c r="Z592" s="35"/>
      <c r="AA592" s="35"/>
      <c r="AB592" s="35"/>
      <c r="AC592" s="35"/>
      <c r="AD592" s="35"/>
      <c r="AE592" s="35"/>
      <c r="AT592" s="18" t="s">
        <v>142</v>
      </c>
      <c r="AU592" s="18" t="s">
        <v>82</v>
      </c>
    </row>
    <row r="593" spans="1:65" s="2" customFormat="1" ht="14.45" customHeight="1">
      <c r="A593" s="35"/>
      <c r="B593" s="36"/>
      <c r="C593" s="221" t="s">
        <v>869</v>
      </c>
      <c r="D593" s="221" t="s">
        <v>196</v>
      </c>
      <c r="E593" s="222" t="s">
        <v>870</v>
      </c>
      <c r="F593" s="223" t="s">
        <v>871</v>
      </c>
      <c r="G593" s="224" t="s">
        <v>190</v>
      </c>
      <c r="H593" s="225">
        <v>30</v>
      </c>
      <c r="I593" s="226"/>
      <c r="J593" s="227">
        <f>ROUND(I593*H593,2)</f>
        <v>0</v>
      </c>
      <c r="K593" s="223" t="s">
        <v>147</v>
      </c>
      <c r="L593" s="228"/>
      <c r="M593" s="229" t="s">
        <v>19</v>
      </c>
      <c r="N593" s="230" t="s">
        <v>43</v>
      </c>
      <c r="O593" s="65"/>
      <c r="P593" s="179">
        <f>O593*H593</f>
        <v>0</v>
      </c>
      <c r="Q593" s="179">
        <v>3.4000000000000002E-4</v>
      </c>
      <c r="R593" s="179">
        <f>Q593*H593</f>
        <v>1.0200000000000001E-2</v>
      </c>
      <c r="S593" s="179">
        <v>0</v>
      </c>
      <c r="T593" s="180">
        <f>S593*H593</f>
        <v>0</v>
      </c>
      <c r="U593" s="35"/>
      <c r="V593" s="35"/>
      <c r="W593" s="35"/>
      <c r="X593" s="35"/>
      <c r="Y593" s="35"/>
      <c r="Z593" s="35"/>
      <c r="AA593" s="35"/>
      <c r="AB593" s="35"/>
      <c r="AC593" s="35"/>
      <c r="AD593" s="35"/>
      <c r="AE593" s="35"/>
      <c r="AR593" s="181" t="s">
        <v>353</v>
      </c>
      <c r="AT593" s="181" t="s">
        <v>196</v>
      </c>
      <c r="AU593" s="181" t="s">
        <v>82</v>
      </c>
      <c r="AY593" s="18" t="s">
        <v>132</v>
      </c>
      <c r="BE593" s="182">
        <f>IF(N593="základní",J593,0)</f>
        <v>0</v>
      </c>
      <c r="BF593" s="182">
        <f>IF(N593="snížená",J593,0)</f>
        <v>0</v>
      </c>
      <c r="BG593" s="182">
        <f>IF(N593="zákl. přenesená",J593,0)</f>
        <v>0</v>
      </c>
      <c r="BH593" s="182">
        <f>IF(N593="sníž. přenesená",J593,0)</f>
        <v>0</v>
      </c>
      <c r="BI593" s="182">
        <f>IF(N593="nulová",J593,0)</f>
        <v>0</v>
      </c>
      <c r="BJ593" s="18" t="s">
        <v>80</v>
      </c>
      <c r="BK593" s="182">
        <f>ROUND(I593*H593,2)</f>
        <v>0</v>
      </c>
      <c r="BL593" s="18" t="s">
        <v>261</v>
      </c>
      <c r="BM593" s="181" t="s">
        <v>872</v>
      </c>
    </row>
    <row r="594" spans="1:65" s="2" customFormat="1" ht="11.25">
      <c r="A594" s="35"/>
      <c r="B594" s="36"/>
      <c r="C594" s="37"/>
      <c r="D594" s="183" t="s">
        <v>142</v>
      </c>
      <c r="E594" s="37"/>
      <c r="F594" s="184" t="s">
        <v>871</v>
      </c>
      <c r="G594" s="37"/>
      <c r="H594" s="37"/>
      <c r="I594" s="185"/>
      <c r="J594" s="37"/>
      <c r="K594" s="37"/>
      <c r="L594" s="40"/>
      <c r="M594" s="186"/>
      <c r="N594" s="187"/>
      <c r="O594" s="65"/>
      <c r="P594" s="65"/>
      <c r="Q594" s="65"/>
      <c r="R594" s="65"/>
      <c r="S594" s="65"/>
      <c r="T594" s="66"/>
      <c r="U594" s="35"/>
      <c r="V594" s="35"/>
      <c r="W594" s="35"/>
      <c r="X594" s="35"/>
      <c r="Y594" s="35"/>
      <c r="Z594" s="35"/>
      <c r="AA594" s="35"/>
      <c r="AB594" s="35"/>
      <c r="AC594" s="35"/>
      <c r="AD594" s="35"/>
      <c r="AE594" s="35"/>
      <c r="AT594" s="18" t="s">
        <v>142</v>
      </c>
      <c r="AU594" s="18" t="s">
        <v>82</v>
      </c>
    </row>
    <row r="595" spans="1:65" s="2" customFormat="1" ht="24.2" customHeight="1">
      <c r="A595" s="35"/>
      <c r="B595" s="36"/>
      <c r="C595" s="170" t="s">
        <v>873</v>
      </c>
      <c r="D595" s="170" t="s">
        <v>135</v>
      </c>
      <c r="E595" s="171" t="s">
        <v>874</v>
      </c>
      <c r="F595" s="172" t="s">
        <v>875</v>
      </c>
      <c r="G595" s="173" t="s">
        <v>138</v>
      </c>
      <c r="H595" s="174">
        <v>15</v>
      </c>
      <c r="I595" s="175"/>
      <c r="J595" s="176">
        <f>ROUND(I595*H595,2)</f>
        <v>0</v>
      </c>
      <c r="K595" s="172" t="s">
        <v>139</v>
      </c>
      <c r="L595" s="40"/>
      <c r="M595" s="177" t="s">
        <v>19</v>
      </c>
      <c r="N595" s="178" t="s">
        <v>43</v>
      </c>
      <c r="O595" s="65"/>
      <c r="P595" s="179">
        <f>O595*H595</f>
        <v>0</v>
      </c>
      <c r="Q595" s="179">
        <v>0</v>
      </c>
      <c r="R595" s="179">
        <f>Q595*H595</f>
        <v>0</v>
      </c>
      <c r="S595" s="179">
        <v>0</v>
      </c>
      <c r="T595" s="180">
        <f>S595*H595</f>
        <v>0</v>
      </c>
      <c r="U595" s="35"/>
      <c r="V595" s="35"/>
      <c r="W595" s="35"/>
      <c r="X595" s="35"/>
      <c r="Y595" s="35"/>
      <c r="Z595" s="35"/>
      <c r="AA595" s="35"/>
      <c r="AB595" s="35"/>
      <c r="AC595" s="35"/>
      <c r="AD595" s="35"/>
      <c r="AE595" s="35"/>
      <c r="AR595" s="181" t="s">
        <v>261</v>
      </c>
      <c r="AT595" s="181" t="s">
        <v>135</v>
      </c>
      <c r="AU595" s="181" t="s">
        <v>82</v>
      </c>
      <c r="AY595" s="18" t="s">
        <v>132</v>
      </c>
      <c r="BE595" s="182">
        <f>IF(N595="základní",J595,0)</f>
        <v>0</v>
      </c>
      <c r="BF595" s="182">
        <f>IF(N595="snížená",J595,0)</f>
        <v>0</v>
      </c>
      <c r="BG595" s="182">
        <f>IF(N595="zákl. přenesená",J595,0)</f>
        <v>0</v>
      </c>
      <c r="BH595" s="182">
        <f>IF(N595="sníž. přenesená",J595,0)</f>
        <v>0</v>
      </c>
      <c r="BI595" s="182">
        <f>IF(N595="nulová",J595,0)</f>
        <v>0</v>
      </c>
      <c r="BJ595" s="18" t="s">
        <v>80</v>
      </c>
      <c r="BK595" s="182">
        <f>ROUND(I595*H595,2)</f>
        <v>0</v>
      </c>
      <c r="BL595" s="18" t="s">
        <v>261</v>
      </c>
      <c r="BM595" s="181" t="s">
        <v>876</v>
      </c>
    </row>
    <row r="596" spans="1:65" s="2" customFormat="1" ht="19.5">
      <c r="A596" s="35"/>
      <c r="B596" s="36"/>
      <c r="C596" s="37"/>
      <c r="D596" s="183" t="s">
        <v>142</v>
      </c>
      <c r="E596" s="37"/>
      <c r="F596" s="184" t="s">
        <v>877</v>
      </c>
      <c r="G596" s="37"/>
      <c r="H596" s="37"/>
      <c r="I596" s="185"/>
      <c r="J596" s="37"/>
      <c r="K596" s="37"/>
      <c r="L596" s="40"/>
      <c r="M596" s="186"/>
      <c r="N596" s="187"/>
      <c r="O596" s="65"/>
      <c r="P596" s="65"/>
      <c r="Q596" s="65"/>
      <c r="R596" s="65"/>
      <c r="S596" s="65"/>
      <c r="T596" s="66"/>
      <c r="U596" s="35"/>
      <c r="V596" s="35"/>
      <c r="W596" s="35"/>
      <c r="X596" s="35"/>
      <c r="Y596" s="35"/>
      <c r="Z596" s="35"/>
      <c r="AA596" s="35"/>
      <c r="AB596" s="35"/>
      <c r="AC596" s="35"/>
      <c r="AD596" s="35"/>
      <c r="AE596" s="35"/>
      <c r="AT596" s="18" t="s">
        <v>142</v>
      </c>
      <c r="AU596" s="18" t="s">
        <v>82</v>
      </c>
    </row>
    <row r="597" spans="1:65" s="2" customFormat="1" ht="24.2" customHeight="1">
      <c r="A597" s="35"/>
      <c r="B597" s="36"/>
      <c r="C597" s="170" t="s">
        <v>878</v>
      </c>
      <c r="D597" s="170" t="s">
        <v>135</v>
      </c>
      <c r="E597" s="171" t="s">
        <v>879</v>
      </c>
      <c r="F597" s="172" t="s">
        <v>880</v>
      </c>
      <c r="G597" s="173" t="s">
        <v>138</v>
      </c>
      <c r="H597" s="174">
        <v>10</v>
      </c>
      <c r="I597" s="175"/>
      <c r="J597" s="176">
        <f>ROUND(I597*H597,2)</f>
        <v>0</v>
      </c>
      <c r="K597" s="172" t="s">
        <v>139</v>
      </c>
      <c r="L597" s="40"/>
      <c r="M597" s="177" t="s">
        <v>19</v>
      </c>
      <c r="N597" s="178" t="s">
        <v>43</v>
      </c>
      <c r="O597" s="65"/>
      <c r="P597" s="179">
        <f>O597*H597</f>
        <v>0</v>
      </c>
      <c r="Q597" s="179">
        <v>0</v>
      </c>
      <c r="R597" s="179">
        <f>Q597*H597</f>
        <v>0</v>
      </c>
      <c r="S597" s="179">
        <v>0</v>
      </c>
      <c r="T597" s="180">
        <f>S597*H597</f>
        <v>0</v>
      </c>
      <c r="U597" s="35"/>
      <c r="V597" s="35"/>
      <c r="W597" s="35"/>
      <c r="X597" s="35"/>
      <c r="Y597" s="35"/>
      <c r="Z597" s="35"/>
      <c r="AA597" s="35"/>
      <c r="AB597" s="35"/>
      <c r="AC597" s="35"/>
      <c r="AD597" s="35"/>
      <c r="AE597" s="35"/>
      <c r="AR597" s="181" t="s">
        <v>261</v>
      </c>
      <c r="AT597" s="181" t="s">
        <v>135</v>
      </c>
      <c r="AU597" s="181" t="s">
        <v>82</v>
      </c>
      <c r="AY597" s="18" t="s">
        <v>132</v>
      </c>
      <c r="BE597" s="182">
        <f>IF(N597="základní",J597,0)</f>
        <v>0</v>
      </c>
      <c r="BF597" s="182">
        <f>IF(N597="snížená",J597,0)</f>
        <v>0</v>
      </c>
      <c r="BG597" s="182">
        <f>IF(N597="zákl. přenesená",J597,0)</f>
        <v>0</v>
      </c>
      <c r="BH597" s="182">
        <f>IF(N597="sníž. přenesená",J597,0)</f>
        <v>0</v>
      </c>
      <c r="BI597" s="182">
        <f>IF(N597="nulová",J597,0)</f>
        <v>0</v>
      </c>
      <c r="BJ597" s="18" t="s">
        <v>80</v>
      </c>
      <c r="BK597" s="182">
        <f>ROUND(I597*H597,2)</f>
        <v>0</v>
      </c>
      <c r="BL597" s="18" t="s">
        <v>261</v>
      </c>
      <c r="BM597" s="181" t="s">
        <v>881</v>
      </c>
    </row>
    <row r="598" spans="1:65" s="2" customFormat="1" ht="19.5">
      <c r="A598" s="35"/>
      <c r="B598" s="36"/>
      <c r="C598" s="37"/>
      <c r="D598" s="183" t="s">
        <v>142</v>
      </c>
      <c r="E598" s="37"/>
      <c r="F598" s="184" t="s">
        <v>882</v>
      </c>
      <c r="G598" s="37"/>
      <c r="H598" s="37"/>
      <c r="I598" s="185"/>
      <c r="J598" s="37"/>
      <c r="K598" s="37"/>
      <c r="L598" s="40"/>
      <c r="M598" s="186"/>
      <c r="N598" s="187"/>
      <c r="O598" s="65"/>
      <c r="P598" s="65"/>
      <c r="Q598" s="65"/>
      <c r="R598" s="65"/>
      <c r="S598" s="65"/>
      <c r="T598" s="66"/>
      <c r="U598" s="35"/>
      <c r="V598" s="35"/>
      <c r="W598" s="35"/>
      <c r="X598" s="35"/>
      <c r="Y598" s="35"/>
      <c r="Z598" s="35"/>
      <c r="AA598" s="35"/>
      <c r="AB598" s="35"/>
      <c r="AC598" s="35"/>
      <c r="AD598" s="35"/>
      <c r="AE598" s="35"/>
      <c r="AT598" s="18" t="s">
        <v>142</v>
      </c>
      <c r="AU598" s="18" t="s">
        <v>82</v>
      </c>
    </row>
    <row r="599" spans="1:65" s="2" customFormat="1" ht="24.2" customHeight="1">
      <c r="A599" s="35"/>
      <c r="B599" s="36"/>
      <c r="C599" s="170" t="s">
        <v>883</v>
      </c>
      <c r="D599" s="170" t="s">
        <v>135</v>
      </c>
      <c r="E599" s="171" t="s">
        <v>884</v>
      </c>
      <c r="F599" s="172" t="s">
        <v>885</v>
      </c>
      <c r="G599" s="173" t="s">
        <v>138</v>
      </c>
      <c r="H599" s="174">
        <v>5</v>
      </c>
      <c r="I599" s="175"/>
      <c r="J599" s="176">
        <f>ROUND(I599*H599,2)</f>
        <v>0</v>
      </c>
      <c r="K599" s="172" t="s">
        <v>139</v>
      </c>
      <c r="L599" s="40"/>
      <c r="M599" s="177" t="s">
        <v>19</v>
      </c>
      <c r="N599" s="178" t="s">
        <v>43</v>
      </c>
      <c r="O599" s="65"/>
      <c r="P599" s="179">
        <f>O599*H599</f>
        <v>0</v>
      </c>
      <c r="Q599" s="179">
        <v>0</v>
      </c>
      <c r="R599" s="179">
        <f>Q599*H599</f>
        <v>0</v>
      </c>
      <c r="S599" s="179">
        <v>0</v>
      </c>
      <c r="T599" s="180">
        <f>S599*H599</f>
        <v>0</v>
      </c>
      <c r="U599" s="35"/>
      <c r="V599" s="35"/>
      <c r="W599" s="35"/>
      <c r="X599" s="35"/>
      <c r="Y599" s="35"/>
      <c r="Z599" s="35"/>
      <c r="AA599" s="35"/>
      <c r="AB599" s="35"/>
      <c r="AC599" s="35"/>
      <c r="AD599" s="35"/>
      <c r="AE599" s="35"/>
      <c r="AR599" s="181" t="s">
        <v>261</v>
      </c>
      <c r="AT599" s="181" t="s">
        <v>135</v>
      </c>
      <c r="AU599" s="181" t="s">
        <v>82</v>
      </c>
      <c r="AY599" s="18" t="s">
        <v>132</v>
      </c>
      <c r="BE599" s="182">
        <f>IF(N599="základní",J599,0)</f>
        <v>0</v>
      </c>
      <c r="BF599" s="182">
        <f>IF(N599="snížená",J599,0)</f>
        <v>0</v>
      </c>
      <c r="BG599" s="182">
        <f>IF(N599="zákl. přenesená",J599,0)</f>
        <v>0</v>
      </c>
      <c r="BH599" s="182">
        <f>IF(N599="sníž. přenesená",J599,0)</f>
        <v>0</v>
      </c>
      <c r="BI599" s="182">
        <f>IF(N599="nulová",J599,0)</f>
        <v>0</v>
      </c>
      <c r="BJ599" s="18" t="s">
        <v>80</v>
      </c>
      <c r="BK599" s="182">
        <f>ROUND(I599*H599,2)</f>
        <v>0</v>
      </c>
      <c r="BL599" s="18" t="s">
        <v>261</v>
      </c>
      <c r="BM599" s="181" t="s">
        <v>886</v>
      </c>
    </row>
    <row r="600" spans="1:65" s="2" customFormat="1" ht="19.5">
      <c r="A600" s="35"/>
      <c r="B600" s="36"/>
      <c r="C600" s="37"/>
      <c r="D600" s="183" t="s">
        <v>142</v>
      </c>
      <c r="E600" s="37"/>
      <c r="F600" s="184" t="s">
        <v>887</v>
      </c>
      <c r="G600" s="37"/>
      <c r="H600" s="37"/>
      <c r="I600" s="185"/>
      <c r="J600" s="37"/>
      <c r="K600" s="37"/>
      <c r="L600" s="40"/>
      <c r="M600" s="186"/>
      <c r="N600" s="187"/>
      <c r="O600" s="65"/>
      <c r="P600" s="65"/>
      <c r="Q600" s="65"/>
      <c r="R600" s="65"/>
      <c r="S600" s="65"/>
      <c r="T600" s="66"/>
      <c r="U600" s="35"/>
      <c r="V600" s="35"/>
      <c r="W600" s="35"/>
      <c r="X600" s="35"/>
      <c r="Y600" s="35"/>
      <c r="Z600" s="35"/>
      <c r="AA600" s="35"/>
      <c r="AB600" s="35"/>
      <c r="AC600" s="35"/>
      <c r="AD600" s="35"/>
      <c r="AE600" s="35"/>
      <c r="AT600" s="18" t="s">
        <v>142</v>
      </c>
      <c r="AU600" s="18" t="s">
        <v>82</v>
      </c>
    </row>
    <row r="601" spans="1:65" s="2" customFormat="1" ht="24.2" customHeight="1">
      <c r="A601" s="35"/>
      <c r="B601" s="36"/>
      <c r="C601" s="170" t="s">
        <v>888</v>
      </c>
      <c r="D601" s="170" t="s">
        <v>135</v>
      </c>
      <c r="E601" s="171" t="s">
        <v>889</v>
      </c>
      <c r="F601" s="172" t="s">
        <v>890</v>
      </c>
      <c r="G601" s="173" t="s">
        <v>138</v>
      </c>
      <c r="H601" s="174">
        <v>2</v>
      </c>
      <c r="I601" s="175"/>
      <c r="J601" s="176">
        <f>ROUND(I601*H601,2)</f>
        <v>0</v>
      </c>
      <c r="K601" s="172" t="s">
        <v>139</v>
      </c>
      <c r="L601" s="40"/>
      <c r="M601" s="177" t="s">
        <v>19</v>
      </c>
      <c r="N601" s="178" t="s">
        <v>43</v>
      </c>
      <c r="O601" s="65"/>
      <c r="P601" s="179">
        <f>O601*H601</f>
        <v>0</v>
      </c>
      <c r="Q601" s="179">
        <v>0</v>
      </c>
      <c r="R601" s="179">
        <f>Q601*H601</f>
        <v>0</v>
      </c>
      <c r="S601" s="179">
        <v>0</v>
      </c>
      <c r="T601" s="180">
        <f>S601*H601</f>
        <v>0</v>
      </c>
      <c r="U601" s="35"/>
      <c r="V601" s="35"/>
      <c r="W601" s="35"/>
      <c r="X601" s="35"/>
      <c r="Y601" s="35"/>
      <c r="Z601" s="35"/>
      <c r="AA601" s="35"/>
      <c r="AB601" s="35"/>
      <c r="AC601" s="35"/>
      <c r="AD601" s="35"/>
      <c r="AE601" s="35"/>
      <c r="AR601" s="181" t="s">
        <v>261</v>
      </c>
      <c r="AT601" s="181" t="s">
        <v>135</v>
      </c>
      <c r="AU601" s="181" t="s">
        <v>82</v>
      </c>
      <c r="AY601" s="18" t="s">
        <v>132</v>
      </c>
      <c r="BE601" s="182">
        <f>IF(N601="základní",J601,0)</f>
        <v>0</v>
      </c>
      <c r="BF601" s="182">
        <f>IF(N601="snížená",J601,0)</f>
        <v>0</v>
      </c>
      <c r="BG601" s="182">
        <f>IF(N601="zákl. přenesená",J601,0)</f>
        <v>0</v>
      </c>
      <c r="BH601" s="182">
        <f>IF(N601="sníž. přenesená",J601,0)</f>
        <v>0</v>
      </c>
      <c r="BI601" s="182">
        <f>IF(N601="nulová",J601,0)</f>
        <v>0</v>
      </c>
      <c r="BJ601" s="18" t="s">
        <v>80</v>
      </c>
      <c r="BK601" s="182">
        <f>ROUND(I601*H601,2)</f>
        <v>0</v>
      </c>
      <c r="BL601" s="18" t="s">
        <v>261</v>
      </c>
      <c r="BM601" s="181" t="s">
        <v>891</v>
      </c>
    </row>
    <row r="602" spans="1:65" s="2" customFormat="1" ht="19.5">
      <c r="A602" s="35"/>
      <c r="B602" s="36"/>
      <c r="C602" s="37"/>
      <c r="D602" s="183" t="s">
        <v>142</v>
      </c>
      <c r="E602" s="37"/>
      <c r="F602" s="184" t="s">
        <v>892</v>
      </c>
      <c r="G602" s="37"/>
      <c r="H602" s="37"/>
      <c r="I602" s="185"/>
      <c r="J602" s="37"/>
      <c r="K602" s="37"/>
      <c r="L602" s="40"/>
      <c r="M602" s="186"/>
      <c r="N602" s="187"/>
      <c r="O602" s="65"/>
      <c r="P602" s="65"/>
      <c r="Q602" s="65"/>
      <c r="R602" s="65"/>
      <c r="S602" s="65"/>
      <c r="T602" s="66"/>
      <c r="U602" s="35"/>
      <c r="V602" s="35"/>
      <c r="W602" s="35"/>
      <c r="X602" s="35"/>
      <c r="Y602" s="35"/>
      <c r="Z602" s="35"/>
      <c r="AA602" s="35"/>
      <c r="AB602" s="35"/>
      <c r="AC602" s="35"/>
      <c r="AD602" s="35"/>
      <c r="AE602" s="35"/>
      <c r="AT602" s="18" t="s">
        <v>142</v>
      </c>
      <c r="AU602" s="18" t="s">
        <v>82</v>
      </c>
    </row>
    <row r="603" spans="1:65" s="2" customFormat="1" ht="24.2" customHeight="1">
      <c r="A603" s="35"/>
      <c r="B603" s="36"/>
      <c r="C603" s="170" t="s">
        <v>893</v>
      </c>
      <c r="D603" s="170" t="s">
        <v>135</v>
      </c>
      <c r="E603" s="171" t="s">
        <v>894</v>
      </c>
      <c r="F603" s="172" t="s">
        <v>895</v>
      </c>
      <c r="G603" s="173" t="s">
        <v>138</v>
      </c>
      <c r="H603" s="174">
        <v>1</v>
      </c>
      <c r="I603" s="175"/>
      <c r="J603" s="176">
        <f>ROUND(I603*H603,2)</f>
        <v>0</v>
      </c>
      <c r="K603" s="172" t="s">
        <v>139</v>
      </c>
      <c r="L603" s="40"/>
      <c r="M603" s="177" t="s">
        <v>19</v>
      </c>
      <c r="N603" s="178" t="s">
        <v>43</v>
      </c>
      <c r="O603" s="65"/>
      <c r="P603" s="179">
        <f>O603*H603</f>
        <v>0</v>
      </c>
      <c r="Q603" s="179">
        <v>0</v>
      </c>
      <c r="R603" s="179">
        <f>Q603*H603</f>
        <v>0</v>
      </c>
      <c r="S603" s="179">
        <v>0</v>
      </c>
      <c r="T603" s="180">
        <f>S603*H603</f>
        <v>0</v>
      </c>
      <c r="U603" s="35"/>
      <c r="V603" s="35"/>
      <c r="W603" s="35"/>
      <c r="X603" s="35"/>
      <c r="Y603" s="35"/>
      <c r="Z603" s="35"/>
      <c r="AA603" s="35"/>
      <c r="AB603" s="35"/>
      <c r="AC603" s="35"/>
      <c r="AD603" s="35"/>
      <c r="AE603" s="35"/>
      <c r="AR603" s="181" t="s">
        <v>261</v>
      </c>
      <c r="AT603" s="181" t="s">
        <v>135</v>
      </c>
      <c r="AU603" s="181" t="s">
        <v>82</v>
      </c>
      <c r="AY603" s="18" t="s">
        <v>132</v>
      </c>
      <c r="BE603" s="182">
        <f>IF(N603="základní",J603,0)</f>
        <v>0</v>
      </c>
      <c r="BF603" s="182">
        <f>IF(N603="snížená",J603,0)</f>
        <v>0</v>
      </c>
      <c r="BG603" s="182">
        <f>IF(N603="zákl. přenesená",J603,0)</f>
        <v>0</v>
      </c>
      <c r="BH603" s="182">
        <f>IF(N603="sníž. přenesená",J603,0)</f>
        <v>0</v>
      </c>
      <c r="BI603" s="182">
        <f>IF(N603="nulová",J603,0)</f>
        <v>0</v>
      </c>
      <c r="BJ603" s="18" t="s">
        <v>80</v>
      </c>
      <c r="BK603" s="182">
        <f>ROUND(I603*H603,2)</f>
        <v>0</v>
      </c>
      <c r="BL603" s="18" t="s">
        <v>261</v>
      </c>
      <c r="BM603" s="181" t="s">
        <v>896</v>
      </c>
    </row>
    <row r="604" spans="1:65" s="2" customFormat="1" ht="19.5">
      <c r="A604" s="35"/>
      <c r="B604" s="36"/>
      <c r="C604" s="37"/>
      <c r="D604" s="183" t="s">
        <v>142</v>
      </c>
      <c r="E604" s="37"/>
      <c r="F604" s="184" t="s">
        <v>897</v>
      </c>
      <c r="G604" s="37"/>
      <c r="H604" s="37"/>
      <c r="I604" s="185"/>
      <c r="J604" s="37"/>
      <c r="K604" s="37"/>
      <c r="L604" s="40"/>
      <c r="M604" s="186"/>
      <c r="N604" s="187"/>
      <c r="O604" s="65"/>
      <c r="P604" s="65"/>
      <c r="Q604" s="65"/>
      <c r="R604" s="65"/>
      <c r="S604" s="65"/>
      <c r="T604" s="66"/>
      <c r="U604" s="35"/>
      <c r="V604" s="35"/>
      <c r="W604" s="35"/>
      <c r="X604" s="35"/>
      <c r="Y604" s="35"/>
      <c r="Z604" s="35"/>
      <c r="AA604" s="35"/>
      <c r="AB604" s="35"/>
      <c r="AC604" s="35"/>
      <c r="AD604" s="35"/>
      <c r="AE604" s="35"/>
      <c r="AT604" s="18" t="s">
        <v>142</v>
      </c>
      <c r="AU604" s="18" t="s">
        <v>82</v>
      </c>
    </row>
    <row r="605" spans="1:65" s="2" customFormat="1" ht="14.45" customHeight="1">
      <c r="A605" s="35"/>
      <c r="B605" s="36"/>
      <c r="C605" s="221" t="s">
        <v>898</v>
      </c>
      <c r="D605" s="221" t="s">
        <v>196</v>
      </c>
      <c r="E605" s="222" t="s">
        <v>899</v>
      </c>
      <c r="F605" s="223" t="s">
        <v>900</v>
      </c>
      <c r="G605" s="224" t="s">
        <v>138</v>
      </c>
      <c r="H605" s="225">
        <v>1</v>
      </c>
      <c r="I605" s="226"/>
      <c r="J605" s="227">
        <f>ROUND(I605*H605,2)</f>
        <v>0</v>
      </c>
      <c r="K605" s="223" t="s">
        <v>19</v>
      </c>
      <c r="L605" s="228"/>
      <c r="M605" s="229" t="s">
        <v>19</v>
      </c>
      <c r="N605" s="230" t="s">
        <v>43</v>
      </c>
      <c r="O605" s="65"/>
      <c r="P605" s="179">
        <f>O605*H605</f>
        <v>0</v>
      </c>
      <c r="Q605" s="179">
        <v>2.5200000000000001E-3</v>
      </c>
      <c r="R605" s="179">
        <f>Q605*H605</f>
        <v>2.5200000000000001E-3</v>
      </c>
      <c r="S605" s="179">
        <v>0</v>
      </c>
      <c r="T605" s="180">
        <f>S605*H605</f>
        <v>0</v>
      </c>
      <c r="U605" s="35"/>
      <c r="V605" s="35"/>
      <c r="W605" s="35"/>
      <c r="X605" s="35"/>
      <c r="Y605" s="35"/>
      <c r="Z605" s="35"/>
      <c r="AA605" s="35"/>
      <c r="AB605" s="35"/>
      <c r="AC605" s="35"/>
      <c r="AD605" s="35"/>
      <c r="AE605" s="35"/>
      <c r="AR605" s="181" t="s">
        <v>353</v>
      </c>
      <c r="AT605" s="181" t="s">
        <v>196</v>
      </c>
      <c r="AU605" s="181" t="s">
        <v>82</v>
      </c>
      <c r="AY605" s="18" t="s">
        <v>132</v>
      </c>
      <c r="BE605" s="182">
        <f>IF(N605="základní",J605,0)</f>
        <v>0</v>
      </c>
      <c r="BF605" s="182">
        <f>IF(N605="snížená",J605,0)</f>
        <v>0</v>
      </c>
      <c r="BG605" s="182">
        <f>IF(N605="zákl. přenesená",J605,0)</f>
        <v>0</v>
      </c>
      <c r="BH605" s="182">
        <f>IF(N605="sníž. přenesená",J605,0)</f>
        <v>0</v>
      </c>
      <c r="BI605" s="182">
        <f>IF(N605="nulová",J605,0)</f>
        <v>0</v>
      </c>
      <c r="BJ605" s="18" t="s">
        <v>80</v>
      </c>
      <c r="BK605" s="182">
        <f>ROUND(I605*H605,2)</f>
        <v>0</v>
      </c>
      <c r="BL605" s="18" t="s">
        <v>261</v>
      </c>
      <c r="BM605" s="181" t="s">
        <v>901</v>
      </c>
    </row>
    <row r="606" spans="1:65" s="2" customFormat="1" ht="11.25">
      <c r="A606" s="35"/>
      <c r="B606" s="36"/>
      <c r="C606" s="37"/>
      <c r="D606" s="183" t="s">
        <v>142</v>
      </c>
      <c r="E606" s="37"/>
      <c r="F606" s="184" t="s">
        <v>900</v>
      </c>
      <c r="G606" s="37"/>
      <c r="H606" s="37"/>
      <c r="I606" s="185"/>
      <c r="J606" s="37"/>
      <c r="K606" s="37"/>
      <c r="L606" s="40"/>
      <c r="M606" s="186"/>
      <c r="N606" s="187"/>
      <c r="O606" s="65"/>
      <c r="P606" s="65"/>
      <c r="Q606" s="65"/>
      <c r="R606" s="65"/>
      <c r="S606" s="65"/>
      <c r="T606" s="66"/>
      <c r="U606" s="35"/>
      <c r="V606" s="35"/>
      <c r="W606" s="35"/>
      <c r="X606" s="35"/>
      <c r="Y606" s="35"/>
      <c r="Z606" s="35"/>
      <c r="AA606" s="35"/>
      <c r="AB606" s="35"/>
      <c r="AC606" s="35"/>
      <c r="AD606" s="35"/>
      <c r="AE606" s="35"/>
      <c r="AT606" s="18" t="s">
        <v>142</v>
      </c>
      <c r="AU606" s="18" t="s">
        <v>82</v>
      </c>
    </row>
    <row r="607" spans="1:65" s="2" customFormat="1" ht="24.2" customHeight="1">
      <c r="A607" s="35"/>
      <c r="B607" s="36"/>
      <c r="C607" s="170" t="s">
        <v>902</v>
      </c>
      <c r="D607" s="170" t="s">
        <v>135</v>
      </c>
      <c r="E607" s="171" t="s">
        <v>903</v>
      </c>
      <c r="F607" s="172" t="s">
        <v>904</v>
      </c>
      <c r="G607" s="173" t="s">
        <v>138</v>
      </c>
      <c r="H607" s="174">
        <v>1</v>
      </c>
      <c r="I607" s="175"/>
      <c r="J607" s="176">
        <f>ROUND(I607*H607,2)</f>
        <v>0</v>
      </c>
      <c r="K607" s="172" t="s">
        <v>139</v>
      </c>
      <c r="L607" s="40"/>
      <c r="M607" s="177" t="s">
        <v>19</v>
      </c>
      <c r="N607" s="178" t="s">
        <v>43</v>
      </c>
      <c r="O607" s="65"/>
      <c r="P607" s="179">
        <f>O607*H607</f>
        <v>0</v>
      </c>
      <c r="Q607" s="179">
        <v>0</v>
      </c>
      <c r="R607" s="179">
        <f>Q607*H607</f>
        <v>0</v>
      </c>
      <c r="S607" s="179">
        <v>0</v>
      </c>
      <c r="T607" s="180">
        <f>S607*H607</f>
        <v>0</v>
      </c>
      <c r="U607" s="35"/>
      <c r="V607" s="35"/>
      <c r="W607" s="35"/>
      <c r="X607" s="35"/>
      <c r="Y607" s="35"/>
      <c r="Z607" s="35"/>
      <c r="AA607" s="35"/>
      <c r="AB607" s="35"/>
      <c r="AC607" s="35"/>
      <c r="AD607" s="35"/>
      <c r="AE607" s="35"/>
      <c r="AR607" s="181" t="s">
        <v>261</v>
      </c>
      <c r="AT607" s="181" t="s">
        <v>135</v>
      </c>
      <c r="AU607" s="181" t="s">
        <v>82</v>
      </c>
      <c r="AY607" s="18" t="s">
        <v>132</v>
      </c>
      <c r="BE607" s="182">
        <f>IF(N607="základní",J607,0)</f>
        <v>0</v>
      </c>
      <c r="BF607" s="182">
        <f>IF(N607="snížená",J607,0)</f>
        <v>0</v>
      </c>
      <c r="BG607" s="182">
        <f>IF(N607="zákl. přenesená",J607,0)</f>
        <v>0</v>
      </c>
      <c r="BH607" s="182">
        <f>IF(N607="sníž. přenesená",J607,0)</f>
        <v>0</v>
      </c>
      <c r="BI607" s="182">
        <f>IF(N607="nulová",J607,0)</f>
        <v>0</v>
      </c>
      <c r="BJ607" s="18" t="s">
        <v>80</v>
      </c>
      <c r="BK607" s="182">
        <f>ROUND(I607*H607,2)</f>
        <v>0</v>
      </c>
      <c r="BL607" s="18" t="s">
        <v>261</v>
      </c>
      <c r="BM607" s="181" t="s">
        <v>905</v>
      </c>
    </row>
    <row r="608" spans="1:65" s="2" customFormat="1" ht="29.25">
      <c r="A608" s="35"/>
      <c r="B608" s="36"/>
      <c r="C608" s="37"/>
      <c r="D608" s="183" t="s">
        <v>142</v>
      </c>
      <c r="E608" s="37"/>
      <c r="F608" s="184" t="s">
        <v>906</v>
      </c>
      <c r="G608" s="37"/>
      <c r="H608" s="37"/>
      <c r="I608" s="185"/>
      <c r="J608" s="37"/>
      <c r="K608" s="37"/>
      <c r="L608" s="40"/>
      <c r="M608" s="186"/>
      <c r="N608" s="187"/>
      <c r="O608" s="65"/>
      <c r="P608" s="65"/>
      <c r="Q608" s="65"/>
      <c r="R608" s="65"/>
      <c r="S608" s="65"/>
      <c r="T608" s="66"/>
      <c r="U608" s="35"/>
      <c r="V608" s="35"/>
      <c r="W608" s="35"/>
      <c r="X608" s="35"/>
      <c r="Y608" s="35"/>
      <c r="Z608" s="35"/>
      <c r="AA608" s="35"/>
      <c r="AB608" s="35"/>
      <c r="AC608" s="35"/>
      <c r="AD608" s="35"/>
      <c r="AE608" s="35"/>
      <c r="AT608" s="18" t="s">
        <v>142</v>
      </c>
      <c r="AU608" s="18" t="s">
        <v>82</v>
      </c>
    </row>
    <row r="609" spans="1:65" s="2" customFormat="1" ht="14.45" customHeight="1">
      <c r="A609" s="35"/>
      <c r="B609" s="36"/>
      <c r="C609" s="221" t="s">
        <v>907</v>
      </c>
      <c r="D609" s="221" t="s">
        <v>196</v>
      </c>
      <c r="E609" s="222" t="s">
        <v>908</v>
      </c>
      <c r="F609" s="223" t="s">
        <v>909</v>
      </c>
      <c r="G609" s="224" t="s">
        <v>138</v>
      </c>
      <c r="H609" s="225">
        <v>1</v>
      </c>
      <c r="I609" s="226"/>
      <c r="J609" s="227">
        <f>ROUND(I609*H609,2)</f>
        <v>0</v>
      </c>
      <c r="K609" s="223" t="s">
        <v>19</v>
      </c>
      <c r="L609" s="228"/>
      <c r="M609" s="229" t="s">
        <v>19</v>
      </c>
      <c r="N609" s="230" t="s">
        <v>43</v>
      </c>
      <c r="O609" s="65"/>
      <c r="P609" s="179">
        <f>O609*H609</f>
        <v>0</v>
      </c>
      <c r="Q609" s="179">
        <v>2.4000000000000001E-4</v>
      </c>
      <c r="R609" s="179">
        <f>Q609*H609</f>
        <v>2.4000000000000001E-4</v>
      </c>
      <c r="S609" s="179">
        <v>0</v>
      </c>
      <c r="T609" s="180">
        <f>S609*H609</f>
        <v>0</v>
      </c>
      <c r="U609" s="35"/>
      <c r="V609" s="35"/>
      <c r="W609" s="35"/>
      <c r="X609" s="35"/>
      <c r="Y609" s="35"/>
      <c r="Z609" s="35"/>
      <c r="AA609" s="35"/>
      <c r="AB609" s="35"/>
      <c r="AC609" s="35"/>
      <c r="AD609" s="35"/>
      <c r="AE609" s="35"/>
      <c r="AR609" s="181" t="s">
        <v>353</v>
      </c>
      <c r="AT609" s="181" t="s">
        <v>196</v>
      </c>
      <c r="AU609" s="181" t="s">
        <v>82</v>
      </c>
      <c r="AY609" s="18" t="s">
        <v>132</v>
      </c>
      <c r="BE609" s="182">
        <f>IF(N609="základní",J609,0)</f>
        <v>0</v>
      </c>
      <c r="BF609" s="182">
        <f>IF(N609="snížená",J609,0)</f>
        <v>0</v>
      </c>
      <c r="BG609" s="182">
        <f>IF(N609="zákl. přenesená",J609,0)</f>
        <v>0</v>
      </c>
      <c r="BH609" s="182">
        <f>IF(N609="sníž. přenesená",J609,0)</f>
        <v>0</v>
      </c>
      <c r="BI609" s="182">
        <f>IF(N609="nulová",J609,0)</f>
        <v>0</v>
      </c>
      <c r="BJ609" s="18" t="s">
        <v>80</v>
      </c>
      <c r="BK609" s="182">
        <f>ROUND(I609*H609,2)</f>
        <v>0</v>
      </c>
      <c r="BL609" s="18" t="s">
        <v>261</v>
      </c>
      <c r="BM609" s="181" t="s">
        <v>910</v>
      </c>
    </row>
    <row r="610" spans="1:65" s="2" customFormat="1" ht="11.25">
      <c r="A610" s="35"/>
      <c r="B610" s="36"/>
      <c r="C610" s="37"/>
      <c r="D610" s="183" t="s">
        <v>142</v>
      </c>
      <c r="E610" s="37"/>
      <c r="F610" s="184" t="s">
        <v>909</v>
      </c>
      <c r="G610" s="37"/>
      <c r="H610" s="37"/>
      <c r="I610" s="185"/>
      <c r="J610" s="37"/>
      <c r="K610" s="37"/>
      <c r="L610" s="40"/>
      <c r="M610" s="186"/>
      <c r="N610" s="187"/>
      <c r="O610" s="65"/>
      <c r="P610" s="65"/>
      <c r="Q610" s="65"/>
      <c r="R610" s="65"/>
      <c r="S610" s="65"/>
      <c r="T610" s="66"/>
      <c r="U610" s="35"/>
      <c r="V610" s="35"/>
      <c r="W610" s="35"/>
      <c r="X610" s="35"/>
      <c r="Y610" s="35"/>
      <c r="Z610" s="35"/>
      <c r="AA610" s="35"/>
      <c r="AB610" s="35"/>
      <c r="AC610" s="35"/>
      <c r="AD610" s="35"/>
      <c r="AE610" s="35"/>
      <c r="AT610" s="18" t="s">
        <v>142</v>
      </c>
      <c r="AU610" s="18" t="s">
        <v>82</v>
      </c>
    </row>
    <row r="611" spans="1:65" s="2" customFormat="1" ht="14.45" customHeight="1">
      <c r="A611" s="35"/>
      <c r="B611" s="36"/>
      <c r="C611" s="221" t="s">
        <v>911</v>
      </c>
      <c r="D611" s="221" t="s">
        <v>196</v>
      </c>
      <c r="E611" s="222" t="s">
        <v>912</v>
      </c>
      <c r="F611" s="223" t="s">
        <v>913</v>
      </c>
      <c r="G611" s="224" t="s">
        <v>138</v>
      </c>
      <c r="H611" s="225">
        <v>1</v>
      </c>
      <c r="I611" s="226"/>
      <c r="J611" s="227">
        <f>ROUND(I611*H611,2)</f>
        <v>0</v>
      </c>
      <c r="K611" s="223" t="s">
        <v>19</v>
      </c>
      <c r="L611" s="228"/>
      <c r="M611" s="229" t="s">
        <v>19</v>
      </c>
      <c r="N611" s="230" t="s">
        <v>43</v>
      </c>
      <c r="O611" s="65"/>
      <c r="P611" s="179">
        <f>O611*H611</f>
        <v>0</v>
      </c>
      <c r="Q611" s="179">
        <v>0</v>
      </c>
      <c r="R611" s="179">
        <f>Q611*H611</f>
        <v>0</v>
      </c>
      <c r="S611" s="179">
        <v>0</v>
      </c>
      <c r="T611" s="180">
        <f>S611*H611</f>
        <v>0</v>
      </c>
      <c r="U611" s="35"/>
      <c r="V611" s="35"/>
      <c r="W611" s="35"/>
      <c r="X611" s="35"/>
      <c r="Y611" s="35"/>
      <c r="Z611" s="35"/>
      <c r="AA611" s="35"/>
      <c r="AB611" s="35"/>
      <c r="AC611" s="35"/>
      <c r="AD611" s="35"/>
      <c r="AE611" s="35"/>
      <c r="AR611" s="181" t="s">
        <v>353</v>
      </c>
      <c r="AT611" s="181" t="s">
        <v>196</v>
      </c>
      <c r="AU611" s="181" t="s">
        <v>82</v>
      </c>
      <c r="AY611" s="18" t="s">
        <v>132</v>
      </c>
      <c r="BE611" s="182">
        <f>IF(N611="základní",J611,0)</f>
        <v>0</v>
      </c>
      <c r="BF611" s="182">
        <f>IF(N611="snížená",J611,0)</f>
        <v>0</v>
      </c>
      <c r="BG611" s="182">
        <f>IF(N611="zákl. přenesená",J611,0)</f>
        <v>0</v>
      </c>
      <c r="BH611" s="182">
        <f>IF(N611="sníž. přenesená",J611,0)</f>
        <v>0</v>
      </c>
      <c r="BI611" s="182">
        <f>IF(N611="nulová",J611,0)</f>
        <v>0</v>
      </c>
      <c r="BJ611" s="18" t="s">
        <v>80</v>
      </c>
      <c r="BK611" s="182">
        <f>ROUND(I611*H611,2)</f>
        <v>0</v>
      </c>
      <c r="BL611" s="18" t="s">
        <v>261</v>
      </c>
      <c r="BM611" s="181" t="s">
        <v>914</v>
      </c>
    </row>
    <row r="612" spans="1:65" s="2" customFormat="1" ht="11.25">
      <c r="A612" s="35"/>
      <c r="B612" s="36"/>
      <c r="C612" s="37"/>
      <c r="D612" s="183" t="s">
        <v>142</v>
      </c>
      <c r="E612" s="37"/>
      <c r="F612" s="184" t="s">
        <v>913</v>
      </c>
      <c r="G612" s="37"/>
      <c r="H612" s="37"/>
      <c r="I612" s="185"/>
      <c r="J612" s="37"/>
      <c r="K612" s="37"/>
      <c r="L612" s="40"/>
      <c r="M612" s="186"/>
      <c r="N612" s="187"/>
      <c r="O612" s="65"/>
      <c r="P612" s="65"/>
      <c r="Q612" s="65"/>
      <c r="R612" s="65"/>
      <c r="S612" s="65"/>
      <c r="T612" s="66"/>
      <c r="U612" s="35"/>
      <c r="V612" s="35"/>
      <c r="W612" s="35"/>
      <c r="X612" s="35"/>
      <c r="Y612" s="35"/>
      <c r="Z612" s="35"/>
      <c r="AA612" s="35"/>
      <c r="AB612" s="35"/>
      <c r="AC612" s="35"/>
      <c r="AD612" s="35"/>
      <c r="AE612" s="35"/>
      <c r="AT612" s="18" t="s">
        <v>142</v>
      </c>
      <c r="AU612" s="18" t="s">
        <v>82</v>
      </c>
    </row>
    <row r="613" spans="1:65" s="2" customFormat="1" ht="14.45" customHeight="1">
      <c r="A613" s="35"/>
      <c r="B613" s="36"/>
      <c r="C613" s="221" t="s">
        <v>915</v>
      </c>
      <c r="D613" s="221" t="s">
        <v>196</v>
      </c>
      <c r="E613" s="222" t="s">
        <v>916</v>
      </c>
      <c r="F613" s="223" t="s">
        <v>917</v>
      </c>
      <c r="G613" s="224" t="s">
        <v>138</v>
      </c>
      <c r="H613" s="225">
        <v>1</v>
      </c>
      <c r="I613" s="226"/>
      <c r="J613" s="227">
        <f>ROUND(I613*H613,2)</f>
        <v>0</v>
      </c>
      <c r="K613" s="223" t="s">
        <v>19</v>
      </c>
      <c r="L613" s="228"/>
      <c r="M613" s="229" t="s">
        <v>19</v>
      </c>
      <c r="N613" s="230" t="s">
        <v>43</v>
      </c>
      <c r="O613" s="65"/>
      <c r="P613" s="179">
        <f>O613*H613</f>
        <v>0</v>
      </c>
      <c r="Q613" s="179">
        <v>2.4000000000000001E-4</v>
      </c>
      <c r="R613" s="179">
        <f>Q613*H613</f>
        <v>2.4000000000000001E-4</v>
      </c>
      <c r="S613" s="179">
        <v>0</v>
      </c>
      <c r="T613" s="180">
        <f>S613*H613</f>
        <v>0</v>
      </c>
      <c r="U613" s="35"/>
      <c r="V613" s="35"/>
      <c r="W613" s="35"/>
      <c r="X613" s="35"/>
      <c r="Y613" s="35"/>
      <c r="Z613" s="35"/>
      <c r="AA613" s="35"/>
      <c r="AB613" s="35"/>
      <c r="AC613" s="35"/>
      <c r="AD613" s="35"/>
      <c r="AE613" s="35"/>
      <c r="AR613" s="181" t="s">
        <v>353</v>
      </c>
      <c r="AT613" s="181" t="s">
        <v>196</v>
      </c>
      <c r="AU613" s="181" t="s">
        <v>82</v>
      </c>
      <c r="AY613" s="18" t="s">
        <v>132</v>
      </c>
      <c r="BE613" s="182">
        <f>IF(N613="základní",J613,0)</f>
        <v>0</v>
      </c>
      <c r="BF613" s="182">
        <f>IF(N613="snížená",J613,0)</f>
        <v>0</v>
      </c>
      <c r="BG613" s="182">
        <f>IF(N613="zákl. přenesená",J613,0)</f>
        <v>0</v>
      </c>
      <c r="BH613" s="182">
        <f>IF(N613="sníž. přenesená",J613,0)</f>
        <v>0</v>
      </c>
      <c r="BI613" s="182">
        <f>IF(N613="nulová",J613,0)</f>
        <v>0</v>
      </c>
      <c r="BJ613" s="18" t="s">
        <v>80</v>
      </c>
      <c r="BK613" s="182">
        <f>ROUND(I613*H613,2)</f>
        <v>0</v>
      </c>
      <c r="BL613" s="18" t="s">
        <v>261</v>
      </c>
      <c r="BM613" s="181" t="s">
        <v>918</v>
      </c>
    </row>
    <row r="614" spans="1:65" s="2" customFormat="1" ht="11.25">
      <c r="A614" s="35"/>
      <c r="B614" s="36"/>
      <c r="C614" s="37"/>
      <c r="D614" s="183" t="s">
        <v>142</v>
      </c>
      <c r="E614" s="37"/>
      <c r="F614" s="184" t="s">
        <v>917</v>
      </c>
      <c r="G614" s="37"/>
      <c r="H614" s="37"/>
      <c r="I614" s="185"/>
      <c r="J614" s="37"/>
      <c r="K614" s="37"/>
      <c r="L614" s="40"/>
      <c r="M614" s="186"/>
      <c r="N614" s="187"/>
      <c r="O614" s="65"/>
      <c r="P614" s="65"/>
      <c r="Q614" s="65"/>
      <c r="R614" s="65"/>
      <c r="S614" s="65"/>
      <c r="T614" s="66"/>
      <c r="U614" s="35"/>
      <c r="V614" s="35"/>
      <c r="W614" s="35"/>
      <c r="X614" s="35"/>
      <c r="Y614" s="35"/>
      <c r="Z614" s="35"/>
      <c r="AA614" s="35"/>
      <c r="AB614" s="35"/>
      <c r="AC614" s="35"/>
      <c r="AD614" s="35"/>
      <c r="AE614" s="35"/>
      <c r="AT614" s="18" t="s">
        <v>142</v>
      </c>
      <c r="AU614" s="18" t="s">
        <v>82</v>
      </c>
    </row>
    <row r="615" spans="1:65" s="2" customFormat="1" ht="24.2" customHeight="1">
      <c r="A615" s="35"/>
      <c r="B615" s="36"/>
      <c r="C615" s="170" t="s">
        <v>919</v>
      </c>
      <c r="D615" s="170" t="s">
        <v>135</v>
      </c>
      <c r="E615" s="171" t="s">
        <v>920</v>
      </c>
      <c r="F615" s="172" t="s">
        <v>921</v>
      </c>
      <c r="G615" s="173" t="s">
        <v>138</v>
      </c>
      <c r="H615" s="174">
        <v>1</v>
      </c>
      <c r="I615" s="175"/>
      <c r="J615" s="176">
        <f>ROUND(I615*H615,2)</f>
        <v>0</v>
      </c>
      <c r="K615" s="172" t="s">
        <v>139</v>
      </c>
      <c r="L615" s="40"/>
      <c r="M615" s="177" t="s">
        <v>19</v>
      </c>
      <c r="N615" s="178" t="s">
        <v>43</v>
      </c>
      <c r="O615" s="65"/>
      <c r="P615" s="179">
        <f>O615*H615</f>
        <v>0</v>
      </c>
      <c r="Q615" s="179">
        <v>0</v>
      </c>
      <c r="R615" s="179">
        <f>Q615*H615</f>
        <v>0</v>
      </c>
      <c r="S615" s="179">
        <v>0</v>
      </c>
      <c r="T615" s="180">
        <f>S615*H615</f>
        <v>0</v>
      </c>
      <c r="U615" s="35"/>
      <c r="V615" s="35"/>
      <c r="W615" s="35"/>
      <c r="X615" s="35"/>
      <c r="Y615" s="35"/>
      <c r="Z615" s="35"/>
      <c r="AA615" s="35"/>
      <c r="AB615" s="35"/>
      <c r="AC615" s="35"/>
      <c r="AD615" s="35"/>
      <c r="AE615" s="35"/>
      <c r="AR615" s="181" t="s">
        <v>261</v>
      </c>
      <c r="AT615" s="181" t="s">
        <v>135</v>
      </c>
      <c r="AU615" s="181" t="s">
        <v>82</v>
      </c>
      <c r="AY615" s="18" t="s">
        <v>132</v>
      </c>
      <c r="BE615" s="182">
        <f>IF(N615="základní",J615,0)</f>
        <v>0</v>
      </c>
      <c r="BF615" s="182">
        <f>IF(N615="snížená",J615,0)</f>
        <v>0</v>
      </c>
      <c r="BG615" s="182">
        <f>IF(N615="zákl. přenesená",J615,0)</f>
        <v>0</v>
      </c>
      <c r="BH615" s="182">
        <f>IF(N615="sníž. přenesená",J615,0)</f>
        <v>0</v>
      </c>
      <c r="BI615" s="182">
        <f>IF(N615="nulová",J615,0)</f>
        <v>0</v>
      </c>
      <c r="BJ615" s="18" t="s">
        <v>80</v>
      </c>
      <c r="BK615" s="182">
        <f>ROUND(I615*H615,2)</f>
        <v>0</v>
      </c>
      <c r="BL615" s="18" t="s">
        <v>261</v>
      </c>
      <c r="BM615" s="181" t="s">
        <v>922</v>
      </c>
    </row>
    <row r="616" spans="1:65" s="2" customFormat="1" ht="29.25">
      <c r="A616" s="35"/>
      <c r="B616" s="36"/>
      <c r="C616" s="37"/>
      <c r="D616" s="183" t="s">
        <v>142</v>
      </c>
      <c r="E616" s="37"/>
      <c r="F616" s="184" t="s">
        <v>923</v>
      </c>
      <c r="G616" s="37"/>
      <c r="H616" s="37"/>
      <c r="I616" s="185"/>
      <c r="J616" s="37"/>
      <c r="K616" s="37"/>
      <c r="L616" s="40"/>
      <c r="M616" s="186"/>
      <c r="N616" s="187"/>
      <c r="O616" s="65"/>
      <c r="P616" s="65"/>
      <c r="Q616" s="65"/>
      <c r="R616" s="65"/>
      <c r="S616" s="65"/>
      <c r="T616" s="66"/>
      <c r="U616" s="35"/>
      <c r="V616" s="35"/>
      <c r="W616" s="35"/>
      <c r="X616" s="35"/>
      <c r="Y616" s="35"/>
      <c r="Z616" s="35"/>
      <c r="AA616" s="35"/>
      <c r="AB616" s="35"/>
      <c r="AC616" s="35"/>
      <c r="AD616" s="35"/>
      <c r="AE616" s="35"/>
      <c r="AT616" s="18" t="s">
        <v>142</v>
      </c>
      <c r="AU616" s="18" t="s">
        <v>82</v>
      </c>
    </row>
    <row r="617" spans="1:65" s="2" customFormat="1" ht="14.45" customHeight="1">
      <c r="A617" s="35"/>
      <c r="B617" s="36"/>
      <c r="C617" s="221" t="s">
        <v>924</v>
      </c>
      <c r="D617" s="221" t="s">
        <v>196</v>
      </c>
      <c r="E617" s="222" t="s">
        <v>925</v>
      </c>
      <c r="F617" s="223" t="s">
        <v>926</v>
      </c>
      <c r="G617" s="224" t="s">
        <v>138</v>
      </c>
      <c r="H617" s="225">
        <v>1</v>
      </c>
      <c r="I617" s="226"/>
      <c r="J617" s="227">
        <f>ROUND(I617*H617,2)</f>
        <v>0</v>
      </c>
      <c r="K617" s="223" t="s">
        <v>19</v>
      </c>
      <c r="L617" s="228"/>
      <c r="M617" s="229" t="s">
        <v>19</v>
      </c>
      <c r="N617" s="230" t="s">
        <v>43</v>
      </c>
      <c r="O617" s="65"/>
      <c r="P617" s="179">
        <f>O617*H617</f>
        <v>0</v>
      </c>
      <c r="Q617" s="179">
        <v>2.4000000000000001E-4</v>
      </c>
      <c r="R617" s="179">
        <f>Q617*H617</f>
        <v>2.4000000000000001E-4</v>
      </c>
      <c r="S617" s="179">
        <v>0</v>
      </c>
      <c r="T617" s="180">
        <f>S617*H617</f>
        <v>0</v>
      </c>
      <c r="U617" s="35"/>
      <c r="V617" s="35"/>
      <c r="W617" s="35"/>
      <c r="X617" s="35"/>
      <c r="Y617" s="35"/>
      <c r="Z617" s="35"/>
      <c r="AA617" s="35"/>
      <c r="AB617" s="35"/>
      <c r="AC617" s="35"/>
      <c r="AD617" s="35"/>
      <c r="AE617" s="35"/>
      <c r="AR617" s="181" t="s">
        <v>353</v>
      </c>
      <c r="AT617" s="181" t="s">
        <v>196</v>
      </c>
      <c r="AU617" s="181" t="s">
        <v>82</v>
      </c>
      <c r="AY617" s="18" t="s">
        <v>132</v>
      </c>
      <c r="BE617" s="182">
        <f>IF(N617="základní",J617,0)</f>
        <v>0</v>
      </c>
      <c r="BF617" s="182">
        <f>IF(N617="snížená",J617,0)</f>
        <v>0</v>
      </c>
      <c r="BG617" s="182">
        <f>IF(N617="zákl. přenesená",J617,0)</f>
        <v>0</v>
      </c>
      <c r="BH617" s="182">
        <f>IF(N617="sníž. přenesená",J617,0)</f>
        <v>0</v>
      </c>
      <c r="BI617" s="182">
        <f>IF(N617="nulová",J617,0)</f>
        <v>0</v>
      </c>
      <c r="BJ617" s="18" t="s">
        <v>80</v>
      </c>
      <c r="BK617" s="182">
        <f>ROUND(I617*H617,2)</f>
        <v>0</v>
      </c>
      <c r="BL617" s="18" t="s">
        <v>261</v>
      </c>
      <c r="BM617" s="181" t="s">
        <v>927</v>
      </c>
    </row>
    <row r="618" spans="1:65" s="2" customFormat="1" ht="11.25">
      <c r="A618" s="35"/>
      <c r="B618" s="36"/>
      <c r="C618" s="37"/>
      <c r="D618" s="183" t="s">
        <v>142</v>
      </c>
      <c r="E618" s="37"/>
      <c r="F618" s="184" t="s">
        <v>926</v>
      </c>
      <c r="G618" s="37"/>
      <c r="H618" s="37"/>
      <c r="I618" s="185"/>
      <c r="J618" s="37"/>
      <c r="K618" s="37"/>
      <c r="L618" s="40"/>
      <c r="M618" s="186"/>
      <c r="N618" s="187"/>
      <c r="O618" s="65"/>
      <c r="P618" s="65"/>
      <c r="Q618" s="65"/>
      <c r="R618" s="65"/>
      <c r="S618" s="65"/>
      <c r="T618" s="66"/>
      <c r="U618" s="35"/>
      <c r="V618" s="35"/>
      <c r="W618" s="35"/>
      <c r="X618" s="35"/>
      <c r="Y618" s="35"/>
      <c r="Z618" s="35"/>
      <c r="AA618" s="35"/>
      <c r="AB618" s="35"/>
      <c r="AC618" s="35"/>
      <c r="AD618" s="35"/>
      <c r="AE618" s="35"/>
      <c r="AT618" s="18" t="s">
        <v>142</v>
      </c>
      <c r="AU618" s="18" t="s">
        <v>82</v>
      </c>
    </row>
    <row r="619" spans="1:65" s="2" customFormat="1" ht="14.45" customHeight="1">
      <c r="A619" s="35"/>
      <c r="B619" s="36"/>
      <c r="C619" s="221" t="s">
        <v>928</v>
      </c>
      <c r="D619" s="221" t="s">
        <v>196</v>
      </c>
      <c r="E619" s="222" t="s">
        <v>916</v>
      </c>
      <c r="F619" s="223" t="s">
        <v>917</v>
      </c>
      <c r="G619" s="224" t="s">
        <v>138</v>
      </c>
      <c r="H619" s="225">
        <v>1</v>
      </c>
      <c r="I619" s="226"/>
      <c r="J619" s="227">
        <f>ROUND(I619*H619,2)</f>
        <v>0</v>
      </c>
      <c r="K619" s="223" t="s">
        <v>19</v>
      </c>
      <c r="L619" s="228"/>
      <c r="M619" s="229" t="s">
        <v>19</v>
      </c>
      <c r="N619" s="230" t="s">
        <v>43</v>
      </c>
      <c r="O619" s="65"/>
      <c r="P619" s="179">
        <f>O619*H619</f>
        <v>0</v>
      </c>
      <c r="Q619" s="179">
        <v>2.4000000000000001E-4</v>
      </c>
      <c r="R619" s="179">
        <f>Q619*H619</f>
        <v>2.4000000000000001E-4</v>
      </c>
      <c r="S619" s="179">
        <v>0</v>
      </c>
      <c r="T619" s="180">
        <f>S619*H619</f>
        <v>0</v>
      </c>
      <c r="U619" s="35"/>
      <c r="V619" s="35"/>
      <c r="W619" s="35"/>
      <c r="X619" s="35"/>
      <c r="Y619" s="35"/>
      <c r="Z619" s="35"/>
      <c r="AA619" s="35"/>
      <c r="AB619" s="35"/>
      <c r="AC619" s="35"/>
      <c r="AD619" s="35"/>
      <c r="AE619" s="35"/>
      <c r="AR619" s="181" t="s">
        <v>353</v>
      </c>
      <c r="AT619" s="181" t="s">
        <v>196</v>
      </c>
      <c r="AU619" s="181" t="s">
        <v>82</v>
      </c>
      <c r="AY619" s="18" t="s">
        <v>132</v>
      </c>
      <c r="BE619" s="182">
        <f>IF(N619="základní",J619,0)</f>
        <v>0</v>
      </c>
      <c r="BF619" s="182">
        <f>IF(N619="snížená",J619,0)</f>
        <v>0</v>
      </c>
      <c r="BG619" s="182">
        <f>IF(N619="zákl. přenesená",J619,0)</f>
        <v>0</v>
      </c>
      <c r="BH619" s="182">
        <f>IF(N619="sníž. přenesená",J619,0)</f>
        <v>0</v>
      </c>
      <c r="BI619" s="182">
        <f>IF(N619="nulová",J619,0)</f>
        <v>0</v>
      </c>
      <c r="BJ619" s="18" t="s">
        <v>80</v>
      </c>
      <c r="BK619" s="182">
        <f>ROUND(I619*H619,2)</f>
        <v>0</v>
      </c>
      <c r="BL619" s="18" t="s">
        <v>261</v>
      </c>
      <c r="BM619" s="181" t="s">
        <v>929</v>
      </c>
    </row>
    <row r="620" spans="1:65" s="2" customFormat="1" ht="11.25">
      <c r="A620" s="35"/>
      <c r="B620" s="36"/>
      <c r="C620" s="37"/>
      <c r="D620" s="183" t="s">
        <v>142</v>
      </c>
      <c r="E620" s="37"/>
      <c r="F620" s="184" t="s">
        <v>917</v>
      </c>
      <c r="G620" s="37"/>
      <c r="H620" s="37"/>
      <c r="I620" s="185"/>
      <c r="J620" s="37"/>
      <c r="K620" s="37"/>
      <c r="L620" s="40"/>
      <c r="M620" s="186"/>
      <c r="N620" s="187"/>
      <c r="O620" s="65"/>
      <c r="P620" s="65"/>
      <c r="Q620" s="65"/>
      <c r="R620" s="65"/>
      <c r="S620" s="65"/>
      <c r="T620" s="66"/>
      <c r="U620" s="35"/>
      <c r="V620" s="35"/>
      <c r="W620" s="35"/>
      <c r="X620" s="35"/>
      <c r="Y620" s="35"/>
      <c r="Z620" s="35"/>
      <c r="AA620" s="35"/>
      <c r="AB620" s="35"/>
      <c r="AC620" s="35"/>
      <c r="AD620" s="35"/>
      <c r="AE620" s="35"/>
      <c r="AT620" s="18" t="s">
        <v>142</v>
      </c>
      <c r="AU620" s="18" t="s">
        <v>82</v>
      </c>
    </row>
    <row r="621" spans="1:65" s="2" customFormat="1" ht="14.45" customHeight="1">
      <c r="A621" s="35"/>
      <c r="B621" s="36"/>
      <c r="C621" s="221" t="s">
        <v>930</v>
      </c>
      <c r="D621" s="221" t="s">
        <v>196</v>
      </c>
      <c r="E621" s="222" t="s">
        <v>931</v>
      </c>
      <c r="F621" s="223" t="s">
        <v>932</v>
      </c>
      <c r="G621" s="224" t="s">
        <v>138</v>
      </c>
      <c r="H621" s="225">
        <v>1</v>
      </c>
      <c r="I621" s="226"/>
      <c r="J621" s="227">
        <f>ROUND(I621*H621,2)</f>
        <v>0</v>
      </c>
      <c r="K621" s="223" t="s">
        <v>19</v>
      </c>
      <c r="L621" s="228"/>
      <c r="M621" s="229" t="s">
        <v>19</v>
      </c>
      <c r="N621" s="230" t="s">
        <v>43</v>
      </c>
      <c r="O621" s="65"/>
      <c r="P621" s="179">
        <f>O621*H621</f>
        <v>0</v>
      </c>
      <c r="Q621" s="179">
        <v>2.4000000000000001E-4</v>
      </c>
      <c r="R621" s="179">
        <f>Q621*H621</f>
        <v>2.4000000000000001E-4</v>
      </c>
      <c r="S621" s="179">
        <v>0</v>
      </c>
      <c r="T621" s="180">
        <f>S621*H621</f>
        <v>0</v>
      </c>
      <c r="U621" s="35"/>
      <c r="V621" s="35"/>
      <c r="W621" s="35"/>
      <c r="X621" s="35"/>
      <c r="Y621" s="35"/>
      <c r="Z621" s="35"/>
      <c r="AA621" s="35"/>
      <c r="AB621" s="35"/>
      <c r="AC621" s="35"/>
      <c r="AD621" s="35"/>
      <c r="AE621" s="35"/>
      <c r="AR621" s="181" t="s">
        <v>353</v>
      </c>
      <c r="AT621" s="181" t="s">
        <v>196</v>
      </c>
      <c r="AU621" s="181" t="s">
        <v>82</v>
      </c>
      <c r="AY621" s="18" t="s">
        <v>132</v>
      </c>
      <c r="BE621" s="182">
        <f>IF(N621="základní",J621,0)</f>
        <v>0</v>
      </c>
      <c r="BF621" s="182">
        <f>IF(N621="snížená",J621,0)</f>
        <v>0</v>
      </c>
      <c r="BG621" s="182">
        <f>IF(N621="zákl. přenesená",J621,0)</f>
        <v>0</v>
      </c>
      <c r="BH621" s="182">
        <f>IF(N621="sníž. přenesená",J621,0)</f>
        <v>0</v>
      </c>
      <c r="BI621" s="182">
        <f>IF(N621="nulová",J621,0)</f>
        <v>0</v>
      </c>
      <c r="BJ621" s="18" t="s">
        <v>80</v>
      </c>
      <c r="BK621" s="182">
        <f>ROUND(I621*H621,2)</f>
        <v>0</v>
      </c>
      <c r="BL621" s="18" t="s">
        <v>261</v>
      </c>
      <c r="BM621" s="181" t="s">
        <v>933</v>
      </c>
    </row>
    <row r="622" spans="1:65" s="2" customFormat="1" ht="11.25">
      <c r="A622" s="35"/>
      <c r="B622" s="36"/>
      <c r="C622" s="37"/>
      <c r="D622" s="183" t="s">
        <v>142</v>
      </c>
      <c r="E622" s="37"/>
      <c r="F622" s="184" t="s">
        <v>932</v>
      </c>
      <c r="G622" s="37"/>
      <c r="H622" s="37"/>
      <c r="I622" s="185"/>
      <c r="J622" s="37"/>
      <c r="K622" s="37"/>
      <c r="L622" s="40"/>
      <c r="M622" s="186"/>
      <c r="N622" s="187"/>
      <c r="O622" s="65"/>
      <c r="P622" s="65"/>
      <c r="Q622" s="65"/>
      <c r="R622" s="65"/>
      <c r="S622" s="65"/>
      <c r="T622" s="66"/>
      <c r="U622" s="35"/>
      <c r="V622" s="35"/>
      <c r="W622" s="35"/>
      <c r="X622" s="35"/>
      <c r="Y622" s="35"/>
      <c r="Z622" s="35"/>
      <c r="AA622" s="35"/>
      <c r="AB622" s="35"/>
      <c r="AC622" s="35"/>
      <c r="AD622" s="35"/>
      <c r="AE622" s="35"/>
      <c r="AT622" s="18" t="s">
        <v>142</v>
      </c>
      <c r="AU622" s="18" t="s">
        <v>82</v>
      </c>
    </row>
    <row r="623" spans="1:65" s="2" customFormat="1" ht="24.2" customHeight="1">
      <c r="A623" s="35"/>
      <c r="B623" s="36"/>
      <c r="C623" s="170" t="s">
        <v>934</v>
      </c>
      <c r="D623" s="170" t="s">
        <v>135</v>
      </c>
      <c r="E623" s="171" t="s">
        <v>935</v>
      </c>
      <c r="F623" s="172" t="s">
        <v>936</v>
      </c>
      <c r="G623" s="173" t="s">
        <v>138</v>
      </c>
      <c r="H623" s="174">
        <v>4</v>
      </c>
      <c r="I623" s="175"/>
      <c r="J623" s="176">
        <f>ROUND(I623*H623,2)</f>
        <v>0</v>
      </c>
      <c r="K623" s="172" t="s">
        <v>139</v>
      </c>
      <c r="L623" s="40"/>
      <c r="M623" s="177" t="s">
        <v>19</v>
      </c>
      <c r="N623" s="178" t="s">
        <v>43</v>
      </c>
      <c r="O623" s="65"/>
      <c r="P623" s="179">
        <f>O623*H623</f>
        <v>0</v>
      </c>
      <c r="Q623" s="179">
        <v>0</v>
      </c>
      <c r="R623" s="179">
        <f>Q623*H623</f>
        <v>0</v>
      </c>
      <c r="S623" s="179">
        <v>0</v>
      </c>
      <c r="T623" s="180">
        <f>S623*H623</f>
        <v>0</v>
      </c>
      <c r="U623" s="35"/>
      <c r="V623" s="35"/>
      <c r="W623" s="35"/>
      <c r="X623" s="35"/>
      <c r="Y623" s="35"/>
      <c r="Z623" s="35"/>
      <c r="AA623" s="35"/>
      <c r="AB623" s="35"/>
      <c r="AC623" s="35"/>
      <c r="AD623" s="35"/>
      <c r="AE623" s="35"/>
      <c r="AR623" s="181" t="s">
        <v>261</v>
      </c>
      <c r="AT623" s="181" t="s">
        <v>135</v>
      </c>
      <c r="AU623" s="181" t="s">
        <v>82</v>
      </c>
      <c r="AY623" s="18" t="s">
        <v>132</v>
      </c>
      <c r="BE623" s="182">
        <f>IF(N623="základní",J623,0)</f>
        <v>0</v>
      </c>
      <c r="BF623" s="182">
        <f>IF(N623="snížená",J623,0)</f>
        <v>0</v>
      </c>
      <c r="BG623" s="182">
        <f>IF(N623="zákl. přenesená",J623,0)</f>
        <v>0</v>
      </c>
      <c r="BH623" s="182">
        <f>IF(N623="sníž. přenesená",J623,0)</f>
        <v>0</v>
      </c>
      <c r="BI623" s="182">
        <f>IF(N623="nulová",J623,0)</f>
        <v>0</v>
      </c>
      <c r="BJ623" s="18" t="s">
        <v>80</v>
      </c>
      <c r="BK623" s="182">
        <f>ROUND(I623*H623,2)</f>
        <v>0</v>
      </c>
      <c r="BL623" s="18" t="s">
        <v>261</v>
      </c>
      <c r="BM623" s="181" t="s">
        <v>937</v>
      </c>
    </row>
    <row r="624" spans="1:65" s="2" customFormat="1" ht="29.25">
      <c r="A624" s="35"/>
      <c r="B624" s="36"/>
      <c r="C624" s="37"/>
      <c r="D624" s="183" t="s">
        <v>142</v>
      </c>
      <c r="E624" s="37"/>
      <c r="F624" s="184" t="s">
        <v>938</v>
      </c>
      <c r="G624" s="37"/>
      <c r="H624" s="37"/>
      <c r="I624" s="185"/>
      <c r="J624" s="37"/>
      <c r="K624" s="37"/>
      <c r="L624" s="40"/>
      <c r="M624" s="186"/>
      <c r="N624" s="187"/>
      <c r="O624" s="65"/>
      <c r="P624" s="65"/>
      <c r="Q624" s="65"/>
      <c r="R624" s="65"/>
      <c r="S624" s="65"/>
      <c r="T624" s="66"/>
      <c r="U624" s="35"/>
      <c r="V624" s="35"/>
      <c r="W624" s="35"/>
      <c r="X624" s="35"/>
      <c r="Y624" s="35"/>
      <c r="Z624" s="35"/>
      <c r="AA624" s="35"/>
      <c r="AB624" s="35"/>
      <c r="AC624" s="35"/>
      <c r="AD624" s="35"/>
      <c r="AE624" s="35"/>
      <c r="AT624" s="18" t="s">
        <v>142</v>
      </c>
      <c r="AU624" s="18" t="s">
        <v>82</v>
      </c>
    </row>
    <row r="625" spans="1:65" s="2" customFormat="1" ht="14.45" customHeight="1">
      <c r="A625" s="35"/>
      <c r="B625" s="36"/>
      <c r="C625" s="221" t="s">
        <v>939</v>
      </c>
      <c r="D625" s="221" t="s">
        <v>196</v>
      </c>
      <c r="E625" s="222" t="s">
        <v>940</v>
      </c>
      <c r="F625" s="223" t="s">
        <v>941</v>
      </c>
      <c r="G625" s="224" t="s">
        <v>138</v>
      </c>
      <c r="H625" s="225">
        <v>4</v>
      </c>
      <c r="I625" s="226"/>
      <c r="J625" s="227">
        <f>ROUND(I625*H625,2)</f>
        <v>0</v>
      </c>
      <c r="K625" s="223" t="s">
        <v>19</v>
      </c>
      <c r="L625" s="228"/>
      <c r="M625" s="229" t="s">
        <v>19</v>
      </c>
      <c r="N625" s="230" t="s">
        <v>43</v>
      </c>
      <c r="O625" s="65"/>
      <c r="P625" s="179">
        <f>O625*H625</f>
        <v>0</v>
      </c>
      <c r="Q625" s="179">
        <v>2.4000000000000001E-4</v>
      </c>
      <c r="R625" s="179">
        <f>Q625*H625</f>
        <v>9.6000000000000002E-4</v>
      </c>
      <c r="S625" s="179">
        <v>0</v>
      </c>
      <c r="T625" s="180">
        <f>S625*H625</f>
        <v>0</v>
      </c>
      <c r="U625" s="35"/>
      <c r="V625" s="35"/>
      <c r="W625" s="35"/>
      <c r="X625" s="35"/>
      <c r="Y625" s="35"/>
      <c r="Z625" s="35"/>
      <c r="AA625" s="35"/>
      <c r="AB625" s="35"/>
      <c r="AC625" s="35"/>
      <c r="AD625" s="35"/>
      <c r="AE625" s="35"/>
      <c r="AR625" s="181" t="s">
        <v>353</v>
      </c>
      <c r="AT625" s="181" t="s">
        <v>196</v>
      </c>
      <c r="AU625" s="181" t="s">
        <v>82</v>
      </c>
      <c r="AY625" s="18" t="s">
        <v>132</v>
      </c>
      <c r="BE625" s="182">
        <f>IF(N625="základní",J625,0)</f>
        <v>0</v>
      </c>
      <c r="BF625" s="182">
        <f>IF(N625="snížená",J625,0)</f>
        <v>0</v>
      </c>
      <c r="BG625" s="182">
        <f>IF(N625="zákl. přenesená",J625,0)</f>
        <v>0</v>
      </c>
      <c r="BH625" s="182">
        <f>IF(N625="sníž. přenesená",J625,0)</f>
        <v>0</v>
      </c>
      <c r="BI625" s="182">
        <f>IF(N625="nulová",J625,0)</f>
        <v>0</v>
      </c>
      <c r="BJ625" s="18" t="s">
        <v>80</v>
      </c>
      <c r="BK625" s="182">
        <f>ROUND(I625*H625,2)</f>
        <v>0</v>
      </c>
      <c r="BL625" s="18" t="s">
        <v>261</v>
      </c>
      <c r="BM625" s="181" t="s">
        <v>942</v>
      </c>
    </row>
    <row r="626" spans="1:65" s="2" customFormat="1" ht="11.25">
      <c r="A626" s="35"/>
      <c r="B626" s="36"/>
      <c r="C626" s="37"/>
      <c r="D626" s="183" t="s">
        <v>142</v>
      </c>
      <c r="E626" s="37"/>
      <c r="F626" s="184" t="s">
        <v>941</v>
      </c>
      <c r="G626" s="37"/>
      <c r="H626" s="37"/>
      <c r="I626" s="185"/>
      <c r="J626" s="37"/>
      <c r="K626" s="37"/>
      <c r="L626" s="40"/>
      <c r="M626" s="186"/>
      <c r="N626" s="187"/>
      <c r="O626" s="65"/>
      <c r="P626" s="65"/>
      <c r="Q626" s="65"/>
      <c r="R626" s="65"/>
      <c r="S626" s="65"/>
      <c r="T626" s="66"/>
      <c r="U626" s="35"/>
      <c r="V626" s="35"/>
      <c r="W626" s="35"/>
      <c r="X626" s="35"/>
      <c r="Y626" s="35"/>
      <c r="Z626" s="35"/>
      <c r="AA626" s="35"/>
      <c r="AB626" s="35"/>
      <c r="AC626" s="35"/>
      <c r="AD626" s="35"/>
      <c r="AE626" s="35"/>
      <c r="AT626" s="18" t="s">
        <v>142</v>
      </c>
      <c r="AU626" s="18" t="s">
        <v>82</v>
      </c>
    </row>
    <row r="627" spans="1:65" s="2" customFormat="1" ht="14.45" customHeight="1">
      <c r="A627" s="35"/>
      <c r="B627" s="36"/>
      <c r="C627" s="221" t="s">
        <v>943</v>
      </c>
      <c r="D627" s="221" t="s">
        <v>196</v>
      </c>
      <c r="E627" s="222" t="s">
        <v>944</v>
      </c>
      <c r="F627" s="223" t="s">
        <v>945</v>
      </c>
      <c r="G627" s="224" t="s">
        <v>138</v>
      </c>
      <c r="H627" s="225">
        <v>4</v>
      </c>
      <c r="I627" s="226"/>
      <c r="J627" s="227">
        <f>ROUND(I627*H627,2)</f>
        <v>0</v>
      </c>
      <c r="K627" s="223" t="s">
        <v>19</v>
      </c>
      <c r="L627" s="228"/>
      <c r="M627" s="229" t="s">
        <v>19</v>
      </c>
      <c r="N627" s="230" t="s">
        <v>43</v>
      </c>
      <c r="O627" s="65"/>
      <c r="P627" s="179">
        <f>O627*H627</f>
        <v>0</v>
      </c>
      <c r="Q627" s="179">
        <v>2.4000000000000001E-4</v>
      </c>
      <c r="R627" s="179">
        <f>Q627*H627</f>
        <v>9.6000000000000002E-4</v>
      </c>
      <c r="S627" s="179">
        <v>0</v>
      </c>
      <c r="T627" s="180">
        <f>S627*H627</f>
        <v>0</v>
      </c>
      <c r="U627" s="35"/>
      <c r="V627" s="35"/>
      <c r="W627" s="35"/>
      <c r="X627" s="35"/>
      <c r="Y627" s="35"/>
      <c r="Z627" s="35"/>
      <c r="AA627" s="35"/>
      <c r="AB627" s="35"/>
      <c r="AC627" s="35"/>
      <c r="AD627" s="35"/>
      <c r="AE627" s="35"/>
      <c r="AR627" s="181" t="s">
        <v>353</v>
      </c>
      <c r="AT627" s="181" t="s">
        <v>196</v>
      </c>
      <c r="AU627" s="181" t="s">
        <v>82</v>
      </c>
      <c r="AY627" s="18" t="s">
        <v>132</v>
      </c>
      <c r="BE627" s="182">
        <f>IF(N627="základní",J627,0)</f>
        <v>0</v>
      </c>
      <c r="BF627" s="182">
        <f>IF(N627="snížená",J627,0)</f>
        <v>0</v>
      </c>
      <c r="BG627" s="182">
        <f>IF(N627="zákl. přenesená",J627,0)</f>
        <v>0</v>
      </c>
      <c r="BH627" s="182">
        <f>IF(N627="sníž. přenesená",J627,0)</f>
        <v>0</v>
      </c>
      <c r="BI627" s="182">
        <f>IF(N627="nulová",J627,0)</f>
        <v>0</v>
      </c>
      <c r="BJ627" s="18" t="s">
        <v>80</v>
      </c>
      <c r="BK627" s="182">
        <f>ROUND(I627*H627,2)</f>
        <v>0</v>
      </c>
      <c r="BL627" s="18" t="s">
        <v>261</v>
      </c>
      <c r="BM627" s="181" t="s">
        <v>946</v>
      </c>
    </row>
    <row r="628" spans="1:65" s="2" customFormat="1" ht="11.25">
      <c r="A628" s="35"/>
      <c r="B628" s="36"/>
      <c r="C628" s="37"/>
      <c r="D628" s="183" t="s">
        <v>142</v>
      </c>
      <c r="E628" s="37"/>
      <c r="F628" s="184" t="s">
        <v>945</v>
      </c>
      <c r="G628" s="37"/>
      <c r="H628" s="37"/>
      <c r="I628" s="185"/>
      <c r="J628" s="37"/>
      <c r="K628" s="37"/>
      <c r="L628" s="40"/>
      <c r="M628" s="186"/>
      <c r="N628" s="187"/>
      <c r="O628" s="65"/>
      <c r="P628" s="65"/>
      <c r="Q628" s="65"/>
      <c r="R628" s="65"/>
      <c r="S628" s="65"/>
      <c r="T628" s="66"/>
      <c r="U628" s="35"/>
      <c r="V628" s="35"/>
      <c r="W628" s="35"/>
      <c r="X628" s="35"/>
      <c r="Y628" s="35"/>
      <c r="Z628" s="35"/>
      <c r="AA628" s="35"/>
      <c r="AB628" s="35"/>
      <c r="AC628" s="35"/>
      <c r="AD628" s="35"/>
      <c r="AE628" s="35"/>
      <c r="AT628" s="18" t="s">
        <v>142</v>
      </c>
      <c r="AU628" s="18" t="s">
        <v>82</v>
      </c>
    </row>
    <row r="629" spans="1:65" s="2" customFormat="1" ht="14.45" customHeight="1">
      <c r="A629" s="35"/>
      <c r="B629" s="36"/>
      <c r="C629" s="221" t="s">
        <v>947</v>
      </c>
      <c r="D629" s="221" t="s">
        <v>196</v>
      </c>
      <c r="E629" s="222" t="s">
        <v>931</v>
      </c>
      <c r="F629" s="223" t="s">
        <v>932</v>
      </c>
      <c r="G629" s="224" t="s">
        <v>138</v>
      </c>
      <c r="H629" s="225">
        <v>4</v>
      </c>
      <c r="I629" s="226"/>
      <c r="J629" s="227">
        <f>ROUND(I629*H629,2)</f>
        <v>0</v>
      </c>
      <c r="K629" s="223" t="s">
        <v>19</v>
      </c>
      <c r="L629" s="228"/>
      <c r="M629" s="229" t="s">
        <v>19</v>
      </c>
      <c r="N629" s="230" t="s">
        <v>43</v>
      </c>
      <c r="O629" s="65"/>
      <c r="P629" s="179">
        <f>O629*H629</f>
        <v>0</v>
      </c>
      <c r="Q629" s="179">
        <v>2.4000000000000001E-4</v>
      </c>
      <c r="R629" s="179">
        <f>Q629*H629</f>
        <v>9.6000000000000002E-4</v>
      </c>
      <c r="S629" s="179">
        <v>0</v>
      </c>
      <c r="T629" s="180">
        <f>S629*H629</f>
        <v>0</v>
      </c>
      <c r="U629" s="35"/>
      <c r="V629" s="35"/>
      <c r="W629" s="35"/>
      <c r="X629" s="35"/>
      <c r="Y629" s="35"/>
      <c r="Z629" s="35"/>
      <c r="AA629" s="35"/>
      <c r="AB629" s="35"/>
      <c r="AC629" s="35"/>
      <c r="AD629" s="35"/>
      <c r="AE629" s="35"/>
      <c r="AR629" s="181" t="s">
        <v>353</v>
      </c>
      <c r="AT629" s="181" t="s">
        <v>196</v>
      </c>
      <c r="AU629" s="181" t="s">
        <v>82</v>
      </c>
      <c r="AY629" s="18" t="s">
        <v>132</v>
      </c>
      <c r="BE629" s="182">
        <f>IF(N629="základní",J629,0)</f>
        <v>0</v>
      </c>
      <c r="BF629" s="182">
        <f>IF(N629="snížená",J629,0)</f>
        <v>0</v>
      </c>
      <c r="BG629" s="182">
        <f>IF(N629="zákl. přenesená",J629,0)</f>
        <v>0</v>
      </c>
      <c r="BH629" s="182">
        <f>IF(N629="sníž. přenesená",J629,0)</f>
        <v>0</v>
      </c>
      <c r="BI629" s="182">
        <f>IF(N629="nulová",J629,0)</f>
        <v>0</v>
      </c>
      <c r="BJ629" s="18" t="s">
        <v>80</v>
      </c>
      <c r="BK629" s="182">
        <f>ROUND(I629*H629,2)</f>
        <v>0</v>
      </c>
      <c r="BL629" s="18" t="s">
        <v>261</v>
      </c>
      <c r="BM629" s="181" t="s">
        <v>948</v>
      </c>
    </row>
    <row r="630" spans="1:65" s="2" customFormat="1" ht="11.25">
      <c r="A630" s="35"/>
      <c r="B630" s="36"/>
      <c r="C630" s="37"/>
      <c r="D630" s="183" t="s">
        <v>142</v>
      </c>
      <c r="E630" s="37"/>
      <c r="F630" s="184" t="s">
        <v>932</v>
      </c>
      <c r="G630" s="37"/>
      <c r="H630" s="37"/>
      <c r="I630" s="185"/>
      <c r="J630" s="37"/>
      <c r="K630" s="37"/>
      <c r="L630" s="40"/>
      <c r="M630" s="186"/>
      <c r="N630" s="187"/>
      <c r="O630" s="65"/>
      <c r="P630" s="65"/>
      <c r="Q630" s="65"/>
      <c r="R630" s="65"/>
      <c r="S630" s="65"/>
      <c r="T630" s="66"/>
      <c r="U630" s="35"/>
      <c r="V630" s="35"/>
      <c r="W630" s="35"/>
      <c r="X630" s="35"/>
      <c r="Y630" s="35"/>
      <c r="Z630" s="35"/>
      <c r="AA630" s="35"/>
      <c r="AB630" s="35"/>
      <c r="AC630" s="35"/>
      <c r="AD630" s="35"/>
      <c r="AE630" s="35"/>
      <c r="AT630" s="18" t="s">
        <v>142</v>
      </c>
      <c r="AU630" s="18" t="s">
        <v>82</v>
      </c>
    </row>
    <row r="631" spans="1:65" s="2" customFormat="1" ht="49.15" customHeight="1">
      <c r="A631" s="35"/>
      <c r="B631" s="36"/>
      <c r="C631" s="170" t="s">
        <v>949</v>
      </c>
      <c r="D631" s="170" t="s">
        <v>135</v>
      </c>
      <c r="E631" s="171" t="s">
        <v>950</v>
      </c>
      <c r="F631" s="172" t="s">
        <v>951</v>
      </c>
      <c r="G631" s="173" t="s">
        <v>138</v>
      </c>
      <c r="H631" s="174">
        <v>1</v>
      </c>
      <c r="I631" s="175"/>
      <c r="J631" s="176">
        <f>ROUND(I631*H631,2)</f>
        <v>0</v>
      </c>
      <c r="K631" s="172" t="s">
        <v>19</v>
      </c>
      <c r="L631" s="40"/>
      <c r="M631" s="177" t="s">
        <v>19</v>
      </c>
      <c r="N631" s="178" t="s">
        <v>43</v>
      </c>
      <c r="O631" s="65"/>
      <c r="P631" s="179">
        <f>O631*H631</f>
        <v>0</v>
      </c>
      <c r="Q631" s="179">
        <v>0</v>
      </c>
      <c r="R631" s="179">
        <f>Q631*H631</f>
        <v>0</v>
      </c>
      <c r="S631" s="179">
        <v>0</v>
      </c>
      <c r="T631" s="180">
        <f>S631*H631</f>
        <v>0</v>
      </c>
      <c r="U631" s="35"/>
      <c r="V631" s="35"/>
      <c r="W631" s="35"/>
      <c r="X631" s="35"/>
      <c r="Y631" s="35"/>
      <c r="Z631" s="35"/>
      <c r="AA631" s="35"/>
      <c r="AB631" s="35"/>
      <c r="AC631" s="35"/>
      <c r="AD631" s="35"/>
      <c r="AE631" s="35"/>
      <c r="AR631" s="181" t="s">
        <v>261</v>
      </c>
      <c r="AT631" s="181" t="s">
        <v>135</v>
      </c>
      <c r="AU631" s="181" t="s">
        <v>82</v>
      </c>
      <c r="AY631" s="18" t="s">
        <v>132</v>
      </c>
      <c r="BE631" s="182">
        <f>IF(N631="základní",J631,0)</f>
        <v>0</v>
      </c>
      <c r="BF631" s="182">
        <f>IF(N631="snížená",J631,0)</f>
        <v>0</v>
      </c>
      <c r="BG631" s="182">
        <f>IF(N631="zákl. přenesená",J631,0)</f>
        <v>0</v>
      </c>
      <c r="BH631" s="182">
        <f>IF(N631="sníž. přenesená",J631,0)</f>
        <v>0</v>
      </c>
      <c r="BI631" s="182">
        <f>IF(N631="nulová",J631,0)</f>
        <v>0</v>
      </c>
      <c r="BJ631" s="18" t="s">
        <v>80</v>
      </c>
      <c r="BK631" s="182">
        <f>ROUND(I631*H631,2)</f>
        <v>0</v>
      </c>
      <c r="BL631" s="18" t="s">
        <v>261</v>
      </c>
      <c r="BM631" s="181" t="s">
        <v>952</v>
      </c>
    </row>
    <row r="632" spans="1:65" s="2" customFormat="1" ht="29.25">
      <c r="A632" s="35"/>
      <c r="B632" s="36"/>
      <c r="C632" s="37"/>
      <c r="D632" s="183" t="s">
        <v>142</v>
      </c>
      <c r="E632" s="37"/>
      <c r="F632" s="184" t="s">
        <v>951</v>
      </c>
      <c r="G632" s="37"/>
      <c r="H632" s="37"/>
      <c r="I632" s="185"/>
      <c r="J632" s="37"/>
      <c r="K632" s="37"/>
      <c r="L632" s="40"/>
      <c r="M632" s="186"/>
      <c r="N632" s="187"/>
      <c r="O632" s="65"/>
      <c r="P632" s="65"/>
      <c r="Q632" s="65"/>
      <c r="R632" s="65"/>
      <c r="S632" s="65"/>
      <c r="T632" s="66"/>
      <c r="U632" s="35"/>
      <c r="V632" s="35"/>
      <c r="W632" s="35"/>
      <c r="X632" s="35"/>
      <c r="Y632" s="35"/>
      <c r="Z632" s="35"/>
      <c r="AA632" s="35"/>
      <c r="AB632" s="35"/>
      <c r="AC632" s="35"/>
      <c r="AD632" s="35"/>
      <c r="AE632" s="35"/>
      <c r="AT632" s="18" t="s">
        <v>142</v>
      </c>
      <c r="AU632" s="18" t="s">
        <v>82</v>
      </c>
    </row>
    <row r="633" spans="1:65" s="2" customFormat="1" ht="37.9" customHeight="1">
      <c r="A633" s="35"/>
      <c r="B633" s="36"/>
      <c r="C633" s="221" t="s">
        <v>953</v>
      </c>
      <c r="D633" s="221" t="s">
        <v>196</v>
      </c>
      <c r="E633" s="222" t="s">
        <v>954</v>
      </c>
      <c r="F633" s="223" t="s">
        <v>955</v>
      </c>
      <c r="G633" s="224" t="s">
        <v>138</v>
      </c>
      <c r="H633" s="225">
        <v>1</v>
      </c>
      <c r="I633" s="226"/>
      <c r="J633" s="227">
        <f>ROUND(I633*H633,2)</f>
        <v>0</v>
      </c>
      <c r="K633" s="223" t="s">
        <v>19</v>
      </c>
      <c r="L633" s="228"/>
      <c r="M633" s="229" t="s">
        <v>19</v>
      </c>
      <c r="N633" s="230" t="s">
        <v>43</v>
      </c>
      <c r="O633" s="65"/>
      <c r="P633" s="179">
        <f>O633*H633</f>
        <v>0</v>
      </c>
      <c r="Q633" s="179">
        <v>2.4000000000000001E-4</v>
      </c>
      <c r="R633" s="179">
        <f>Q633*H633</f>
        <v>2.4000000000000001E-4</v>
      </c>
      <c r="S633" s="179">
        <v>0</v>
      </c>
      <c r="T633" s="180">
        <f>S633*H633</f>
        <v>0</v>
      </c>
      <c r="U633" s="35"/>
      <c r="V633" s="35"/>
      <c r="W633" s="35"/>
      <c r="X633" s="35"/>
      <c r="Y633" s="35"/>
      <c r="Z633" s="35"/>
      <c r="AA633" s="35"/>
      <c r="AB633" s="35"/>
      <c r="AC633" s="35"/>
      <c r="AD633" s="35"/>
      <c r="AE633" s="35"/>
      <c r="AR633" s="181" t="s">
        <v>353</v>
      </c>
      <c r="AT633" s="181" t="s">
        <v>196</v>
      </c>
      <c r="AU633" s="181" t="s">
        <v>82</v>
      </c>
      <c r="AY633" s="18" t="s">
        <v>132</v>
      </c>
      <c r="BE633" s="182">
        <f>IF(N633="základní",J633,0)</f>
        <v>0</v>
      </c>
      <c r="BF633" s="182">
        <f>IF(N633="snížená",J633,0)</f>
        <v>0</v>
      </c>
      <c r="BG633" s="182">
        <f>IF(N633="zákl. přenesená",J633,0)</f>
        <v>0</v>
      </c>
      <c r="BH633" s="182">
        <f>IF(N633="sníž. přenesená",J633,0)</f>
        <v>0</v>
      </c>
      <c r="BI633" s="182">
        <f>IF(N633="nulová",J633,0)</f>
        <v>0</v>
      </c>
      <c r="BJ633" s="18" t="s">
        <v>80</v>
      </c>
      <c r="BK633" s="182">
        <f>ROUND(I633*H633,2)</f>
        <v>0</v>
      </c>
      <c r="BL633" s="18" t="s">
        <v>261</v>
      </c>
      <c r="BM633" s="181" t="s">
        <v>956</v>
      </c>
    </row>
    <row r="634" spans="1:65" s="2" customFormat="1" ht="29.25">
      <c r="A634" s="35"/>
      <c r="B634" s="36"/>
      <c r="C634" s="37"/>
      <c r="D634" s="183" t="s">
        <v>142</v>
      </c>
      <c r="E634" s="37"/>
      <c r="F634" s="184" t="s">
        <v>955</v>
      </c>
      <c r="G634" s="37"/>
      <c r="H634" s="37"/>
      <c r="I634" s="185"/>
      <c r="J634" s="37"/>
      <c r="K634" s="37"/>
      <c r="L634" s="40"/>
      <c r="M634" s="186"/>
      <c r="N634" s="187"/>
      <c r="O634" s="65"/>
      <c r="P634" s="65"/>
      <c r="Q634" s="65"/>
      <c r="R634" s="65"/>
      <c r="S634" s="65"/>
      <c r="T634" s="66"/>
      <c r="U634" s="35"/>
      <c r="V634" s="35"/>
      <c r="W634" s="35"/>
      <c r="X634" s="35"/>
      <c r="Y634" s="35"/>
      <c r="Z634" s="35"/>
      <c r="AA634" s="35"/>
      <c r="AB634" s="35"/>
      <c r="AC634" s="35"/>
      <c r="AD634" s="35"/>
      <c r="AE634" s="35"/>
      <c r="AT634" s="18" t="s">
        <v>142</v>
      </c>
      <c r="AU634" s="18" t="s">
        <v>82</v>
      </c>
    </row>
    <row r="635" spans="1:65" s="2" customFormat="1" ht="24.2" customHeight="1">
      <c r="A635" s="35"/>
      <c r="B635" s="36"/>
      <c r="C635" s="170" t="s">
        <v>957</v>
      </c>
      <c r="D635" s="170" t="s">
        <v>135</v>
      </c>
      <c r="E635" s="171" t="s">
        <v>958</v>
      </c>
      <c r="F635" s="172" t="s">
        <v>959</v>
      </c>
      <c r="G635" s="173" t="s">
        <v>138</v>
      </c>
      <c r="H635" s="174">
        <v>2</v>
      </c>
      <c r="I635" s="175"/>
      <c r="J635" s="176">
        <f>ROUND(I635*H635,2)</f>
        <v>0</v>
      </c>
      <c r="K635" s="172" t="s">
        <v>139</v>
      </c>
      <c r="L635" s="40"/>
      <c r="M635" s="177" t="s">
        <v>19</v>
      </c>
      <c r="N635" s="178" t="s">
        <v>43</v>
      </c>
      <c r="O635" s="65"/>
      <c r="P635" s="179">
        <f>O635*H635</f>
        <v>0</v>
      </c>
      <c r="Q635" s="179">
        <v>0</v>
      </c>
      <c r="R635" s="179">
        <f>Q635*H635</f>
        <v>0</v>
      </c>
      <c r="S635" s="179">
        <v>0</v>
      </c>
      <c r="T635" s="180">
        <f>S635*H635</f>
        <v>0</v>
      </c>
      <c r="U635" s="35"/>
      <c r="V635" s="35"/>
      <c r="W635" s="35"/>
      <c r="X635" s="35"/>
      <c r="Y635" s="35"/>
      <c r="Z635" s="35"/>
      <c r="AA635" s="35"/>
      <c r="AB635" s="35"/>
      <c r="AC635" s="35"/>
      <c r="AD635" s="35"/>
      <c r="AE635" s="35"/>
      <c r="AR635" s="181" t="s">
        <v>261</v>
      </c>
      <c r="AT635" s="181" t="s">
        <v>135</v>
      </c>
      <c r="AU635" s="181" t="s">
        <v>82</v>
      </c>
      <c r="AY635" s="18" t="s">
        <v>132</v>
      </c>
      <c r="BE635" s="182">
        <f>IF(N635="základní",J635,0)</f>
        <v>0</v>
      </c>
      <c r="BF635" s="182">
        <f>IF(N635="snížená",J635,0)</f>
        <v>0</v>
      </c>
      <c r="BG635" s="182">
        <f>IF(N635="zákl. přenesená",J635,0)</f>
        <v>0</v>
      </c>
      <c r="BH635" s="182">
        <f>IF(N635="sníž. přenesená",J635,0)</f>
        <v>0</v>
      </c>
      <c r="BI635" s="182">
        <f>IF(N635="nulová",J635,0)</f>
        <v>0</v>
      </c>
      <c r="BJ635" s="18" t="s">
        <v>80</v>
      </c>
      <c r="BK635" s="182">
        <f>ROUND(I635*H635,2)</f>
        <v>0</v>
      </c>
      <c r="BL635" s="18" t="s">
        <v>261</v>
      </c>
      <c r="BM635" s="181" t="s">
        <v>960</v>
      </c>
    </row>
    <row r="636" spans="1:65" s="2" customFormat="1" ht="29.25">
      <c r="A636" s="35"/>
      <c r="B636" s="36"/>
      <c r="C636" s="37"/>
      <c r="D636" s="183" t="s">
        <v>142</v>
      </c>
      <c r="E636" s="37"/>
      <c r="F636" s="184" t="s">
        <v>961</v>
      </c>
      <c r="G636" s="37"/>
      <c r="H636" s="37"/>
      <c r="I636" s="185"/>
      <c r="J636" s="37"/>
      <c r="K636" s="37"/>
      <c r="L636" s="40"/>
      <c r="M636" s="186"/>
      <c r="N636" s="187"/>
      <c r="O636" s="65"/>
      <c r="P636" s="65"/>
      <c r="Q636" s="65"/>
      <c r="R636" s="65"/>
      <c r="S636" s="65"/>
      <c r="T636" s="66"/>
      <c r="U636" s="35"/>
      <c r="V636" s="35"/>
      <c r="W636" s="35"/>
      <c r="X636" s="35"/>
      <c r="Y636" s="35"/>
      <c r="Z636" s="35"/>
      <c r="AA636" s="35"/>
      <c r="AB636" s="35"/>
      <c r="AC636" s="35"/>
      <c r="AD636" s="35"/>
      <c r="AE636" s="35"/>
      <c r="AT636" s="18" t="s">
        <v>142</v>
      </c>
      <c r="AU636" s="18" t="s">
        <v>82</v>
      </c>
    </row>
    <row r="637" spans="1:65" s="2" customFormat="1" ht="24.2" customHeight="1">
      <c r="A637" s="35"/>
      <c r="B637" s="36"/>
      <c r="C637" s="221" t="s">
        <v>962</v>
      </c>
      <c r="D637" s="221" t="s">
        <v>196</v>
      </c>
      <c r="E637" s="222" t="s">
        <v>963</v>
      </c>
      <c r="F637" s="223" t="s">
        <v>964</v>
      </c>
      <c r="G637" s="224" t="s">
        <v>138</v>
      </c>
      <c r="H637" s="225">
        <v>2</v>
      </c>
      <c r="I637" s="226"/>
      <c r="J637" s="227">
        <f>ROUND(I637*H637,2)</f>
        <v>0</v>
      </c>
      <c r="K637" s="223" t="s">
        <v>19</v>
      </c>
      <c r="L637" s="228"/>
      <c r="M637" s="229" t="s">
        <v>19</v>
      </c>
      <c r="N637" s="230" t="s">
        <v>43</v>
      </c>
      <c r="O637" s="65"/>
      <c r="P637" s="179">
        <f>O637*H637</f>
        <v>0</v>
      </c>
      <c r="Q637" s="179">
        <v>2.4000000000000001E-4</v>
      </c>
      <c r="R637" s="179">
        <f>Q637*H637</f>
        <v>4.8000000000000001E-4</v>
      </c>
      <c r="S637" s="179">
        <v>0</v>
      </c>
      <c r="T637" s="180">
        <f>S637*H637</f>
        <v>0</v>
      </c>
      <c r="U637" s="35"/>
      <c r="V637" s="35"/>
      <c r="W637" s="35"/>
      <c r="X637" s="35"/>
      <c r="Y637" s="35"/>
      <c r="Z637" s="35"/>
      <c r="AA637" s="35"/>
      <c r="AB637" s="35"/>
      <c r="AC637" s="35"/>
      <c r="AD637" s="35"/>
      <c r="AE637" s="35"/>
      <c r="AR637" s="181" t="s">
        <v>353</v>
      </c>
      <c r="AT637" s="181" t="s">
        <v>196</v>
      </c>
      <c r="AU637" s="181" t="s">
        <v>82</v>
      </c>
      <c r="AY637" s="18" t="s">
        <v>132</v>
      </c>
      <c r="BE637" s="182">
        <f>IF(N637="základní",J637,0)</f>
        <v>0</v>
      </c>
      <c r="BF637" s="182">
        <f>IF(N637="snížená",J637,0)</f>
        <v>0</v>
      </c>
      <c r="BG637" s="182">
        <f>IF(N637="zákl. přenesená",J637,0)</f>
        <v>0</v>
      </c>
      <c r="BH637" s="182">
        <f>IF(N637="sníž. přenesená",J637,0)</f>
        <v>0</v>
      </c>
      <c r="BI637" s="182">
        <f>IF(N637="nulová",J637,0)</f>
        <v>0</v>
      </c>
      <c r="BJ637" s="18" t="s">
        <v>80</v>
      </c>
      <c r="BK637" s="182">
        <f>ROUND(I637*H637,2)</f>
        <v>0</v>
      </c>
      <c r="BL637" s="18" t="s">
        <v>261</v>
      </c>
      <c r="BM637" s="181" t="s">
        <v>965</v>
      </c>
    </row>
    <row r="638" spans="1:65" s="2" customFormat="1" ht="11.25">
      <c r="A638" s="35"/>
      <c r="B638" s="36"/>
      <c r="C638" s="37"/>
      <c r="D638" s="183" t="s">
        <v>142</v>
      </c>
      <c r="E638" s="37"/>
      <c r="F638" s="184" t="s">
        <v>964</v>
      </c>
      <c r="G638" s="37"/>
      <c r="H638" s="37"/>
      <c r="I638" s="185"/>
      <c r="J638" s="37"/>
      <c r="K638" s="37"/>
      <c r="L638" s="40"/>
      <c r="M638" s="186"/>
      <c r="N638" s="187"/>
      <c r="O638" s="65"/>
      <c r="P638" s="65"/>
      <c r="Q638" s="65"/>
      <c r="R638" s="65"/>
      <c r="S638" s="65"/>
      <c r="T638" s="66"/>
      <c r="U638" s="35"/>
      <c r="V638" s="35"/>
      <c r="W638" s="35"/>
      <c r="X638" s="35"/>
      <c r="Y638" s="35"/>
      <c r="Z638" s="35"/>
      <c r="AA638" s="35"/>
      <c r="AB638" s="35"/>
      <c r="AC638" s="35"/>
      <c r="AD638" s="35"/>
      <c r="AE638" s="35"/>
      <c r="AT638" s="18" t="s">
        <v>142</v>
      </c>
      <c r="AU638" s="18" t="s">
        <v>82</v>
      </c>
    </row>
    <row r="639" spans="1:65" s="2" customFormat="1" ht="24.2" customHeight="1">
      <c r="A639" s="35"/>
      <c r="B639" s="36"/>
      <c r="C639" s="221" t="s">
        <v>966</v>
      </c>
      <c r="D639" s="221" t="s">
        <v>196</v>
      </c>
      <c r="E639" s="222" t="s">
        <v>967</v>
      </c>
      <c r="F639" s="223" t="s">
        <v>968</v>
      </c>
      <c r="G639" s="224" t="s">
        <v>138</v>
      </c>
      <c r="H639" s="225">
        <v>2</v>
      </c>
      <c r="I639" s="226"/>
      <c r="J639" s="227">
        <f>ROUND(I639*H639,2)</f>
        <v>0</v>
      </c>
      <c r="K639" s="223" t="s">
        <v>19</v>
      </c>
      <c r="L639" s="228"/>
      <c r="M639" s="229" t="s">
        <v>19</v>
      </c>
      <c r="N639" s="230" t="s">
        <v>43</v>
      </c>
      <c r="O639" s="65"/>
      <c r="P639" s="179">
        <f>O639*H639</f>
        <v>0</v>
      </c>
      <c r="Q639" s="179">
        <v>2.4000000000000001E-4</v>
      </c>
      <c r="R639" s="179">
        <f>Q639*H639</f>
        <v>4.8000000000000001E-4</v>
      </c>
      <c r="S639" s="179">
        <v>0</v>
      </c>
      <c r="T639" s="180">
        <f>S639*H639</f>
        <v>0</v>
      </c>
      <c r="U639" s="35"/>
      <c r="V639" s="35"/>
      <c r="W639" s="35"/>
      <c r="X639" s="35"/>
      <c r="Y639" s="35"/>
      <c r="Z639" s="35"/>
      <c r="AA639" s="35"/>
      <c r="AB639" s="35"/>
      <c r="AC639" s="35"/>
      <c r="AD639" s="35"/>
      <c r="AE639" s="35"/>
      <c r="AR639" s="181" t="s">
        <v>353</v>
      </c>
      <c r="AT639" s="181" t="s">
        <v>196</v>
      </c>
      <c r="AU639" s="181" t="s">
        <v>82</v>
      </c>
      <c r="AY639" s="18" t="s">
        <v>132</v>
      </c>
      <c r="BE639" s="182">
        <f>IF(N639="základní",J639,0)</f>
        <v>0</v>
      </c>
      <c r="BF639" s="182">
        <f>IF(N639="snížená",J639,0)</f>
        <v>0</v>
      </c>
      <c r="BG639" s="182">
        <f>IF(N639="zákl. přenesená",J639,0)</f>
        <v>0</v>
      </c>
      <c r="BH639" s="182">
        <f>IF(N639="sníž. přenesená",J639,0)</f>
        <v>0</v>
      </c>
      <c r="BI639" s="182">
        <f>IF(N639="nulová",J639,0)</f>
        <v>0</v>
      </c>
      <c r="BJ639" s="18" t="s">
        <v>80</v>
      </c>
      <c r="BK639" s="182">
        <f>ROUND(I639*H639,2)</f>
        <v>0</v>
      </c>
      <c r="BL639" s="18" t="s">
        <v>261</v>
      </c>
      <c r="BM639" s="181" t="s">
        <v>969</v>
      </c>
    </row>
    <row r="640" spans="1:65" s="2" customFormat="1" ht="11.25">
      <c r="A640" s="35"/>
      <c r="B640" s="36"/>
      <c r="C640" s="37"/>
      <c r="D640" s="183" t="s">
        <v>142</v>
      </c>
      <c r="E640" s="37"/>
      <c r="F640" s="184" t="s">
        <v>968</v>
      </c>
      <c r="G640" s="37"/>
      <c r="H640" s="37"/>
      <c r="I640" s="185"/>
      <c r="J640" s="37"/>
      <c r="K640" s="37"/>
      <c r="L640" s="40"/>
      <c r="M640" s="186"/>
      <c r="N640" s="187"/>
      <c r="O640" s="65"/>
      <c r="P640" s="65"/>
      <c r="Q640" s="65"/>
      <c r="R640" s="65"/>
      <c r="S640" s="65"/>
      <c r="T640" s="66"/>
      <c r="U640" s="35"/>
      <c r="V640" s="35"/>
      <c r="W640" s="35"/>
      <c r="X640" s="35"/>
      <c r="Y640" s="35"/>
      <c r="Z640" s="35"/>
      <c r="AA640" s="35"/>
      <c r="AB640" s="35"/>
      <c r="AC640" s="35"/>
      <c r="AD640" s="35"/>
      <c r="AE640" s="35"/>
      <c r="AT640" s="18" t="s">
        <v>142</v>
      </c>
      <c r="AU640" s="18" t="s">
        <v>82</v>
      </c>
    </row>
    <row r="641" spans="1:65" s="2" customFormat="1" ht="14.45" customHeight="1">
      <c r="A641" s="35"/>
      <c r="B641" s="36"/>
      <c r="C641" s="221" t="s">
        <v>970</v>
      </c>
      <c r="D641" s="221" t="s">
        <v>196</v>
      </c>
      <c r="E641" s="222" t="s">
        <v>916</v>
      </c>
      <c r="F641" s="223" t="s">
        <v>917</v>
      </c>
      <c r="G641" s="224" t="s">
        <v>138</v>
      </c>
      <c r="H641" s="225">
        <v>2</v>
      </c>
      <c r="I641" s="226"/>
      <c r="J641" s="227">
        <f>ROUND(I641*H641,2)</f>
        <v>0</v>
      </c>
      <c r="K641" s="223" t="s">
        <v>19</v>
      </c>
      <c r="L641" s="228"/>
      <c r="M641" s="229" t="s">
        <v>19</v>
      </c>
      <c r="N641" s="230" t="s">
        <v>43</v>
      </c>
      <c r="O641" s="65"/>
      <c r="P641" s="179">
        <f>O641*H641</f>
        <v>0</v>
      </c>
      <c r="Q641" s="179">
        <v>2.4000000000000001E-4</v>
      </c>
      <c r="R641" s="179">
        <f>Q641*H641</f>
        <v>4.8000000000000001E-4</v>
      </c>
      <c r="S641" s="179">
        <v>0</v>
      </c>
      <c r="T641" s="180">
        <f>S641*H641</f>
        <v>0</v>
      </c>
      <c r="U641" s="35"/>
      <c r="V641" s="35"/>
      <c r="W641" s="35"/>
      <c r="X641" s="35"/>
      <c r="Y641" s="35"/>
      <c r="Z641" s="35"/>
      <c r="AA641" s="35"/>
      <c r="AB641" s="35"/>
      <c r="AC641" s="35"/>
      <c r="AD641" s="35"/>
      <c r="AE641" s="35"/>
      <c r="AR641" s="181" t="s">
        <v>353</v>
      </c>
      <c r="AT641" s="181" t="s">
        <v>196</v>
      </c>
      <c r="AU641" s="181" t="s">
        <v>82</v>
      </c>
      <c r="AY641" s="18" t="s">
        <v>132</v>
      </c>
      <c r="BE641" s="182">
        <f>IF(N641="základní",J641,0)</f>
        <v>0</v>
      </c>
      <c r="BF641" s="182">
        <f>IF(N641="snížená",J641,0)</f>
        <v>0</v>
      </c>
      <c r="BG641" s="182">
        <f>IF(N641="zákl. přenesená",J641,0)</f>
        <v>0</v>
      </c>
      <c r="BH641" s="182">
        <f>IF(N641="sníž. přenesená",J641,0)</f>
        <v>0</v>
      </c>
      <c r="BI641" s="182">
        <f>IF(N641="nulová",J641,0)</f>
        <v>0</v>
      </c>
      <c r="BJ641" s="18" t="s">
        <v>80</v>
      </c>
      <c r="BK641" s="182">
        <f>ROUND(I641*H641,2)</f>
        <v>0</v>
      </c>
      <c r="BL641" s="18" t="s">
        <v>261</v>
      </c>
      <c r="BM641" s="181" t="s">
        <v>971</v>
      </c>
    </row>
    <row r="642" spans="1:65" s="2" customFormat="1" ht="11.25">
      <c r="A642" s="35"/>
      <c r="B642" s="36"/>
      <c r="C642" s="37"/>
      <c r="D642" s="183" t="s">
        <v>142</v>
      </c>
      <c r="E642" s="37"/>
      <c r="F642" s="184" t="s">
        <v>917</v>
      </c>
      <c r="G642" s="37"/>
      <c r="H642" s="37"/>
      <c r="I642" s="185"/>
      <c r="J642" s="37"/>
      <c r="K642" s="37"/>
      <c r="L642" s="40"/>
      <c r="M642" s="186"/>
      <c r="N642" s="187"/>
      <c r="O642" s="65"/>
      <c r="P642" s="65"/>
      <c r="Q642" s="65"/>
      <c r="R642" s="65"/>
      <c r="S642" s="65"/>
      <c r="T642" s="66"/>
      <c r="U642" s="35"/>
      <c r="V642" s="35"/>
      <c r="W642" s="35"/>
      <c r="X642" s="35"/>
      <c r="Y642" s="35"/>
      <c r="Z642" s="35"/>
      <c r="AA642" s="35"/>
      <c r="AB642" s="35"/>
      <c r="AC642" s="35"/>
      <c r="AD642" s="35"/>
      <c r="AE642" s="35"/>
      <c r="AT642" s="18" t="s">
        <v>142</v>
      </c>
      <c r="AU642" s="18" t="s">
        <v>82</v>
      </c>
    </row>
    <row r="643" spans="1:65" s="2" customFormat="1" ht="24.2" customHeight="1">
      <c r="A643" s="35"/>
      <c r="B643" s="36"/>
      <c r="C643" s="170" t="s">
        <v>972</v>
      </c>
      <c r="D643" s="170" t="s">
        <v>135</v>
      </c>
      <c r="E643" s="171" t="s">
        <v>973</v>
      </c>
      <c r="F643" s="172" t="s">
        <v>974</v>
      </c>
      <c r="G643" s="173" t="s">
        <v>138</v>
      </c>
      <c r="H643" s="174">
        <v>14</v>
      </c>
      <c r="I643" s="175"/>
      <c r="J643" s="176">
        <f>ROUND(I643*H643,2)</f>
        <v>0</v>
      </c>
      <c r="K643" s="172" t="s">
        <v>139</v>
      </c>
      <c r="L643" s="40"/>
      <c r="M643" s="177" t="s">
        <v>19</v>
      </c>
      <c r="N643" s="178" t="s">
        <v>43</v>
      </c>
      <c r="O643" s="65"/>
      <c r="P643" s="179">
        <f>O643*H643</f>
        <v>0</v>
      </c>
      <c r="Q643" s="179">
        <v>0</v>
      </c>
      <c r="R643" s="179">
        <f>Q643*H643</f>
        <v>0</v>
      </c>
      <c r="S643" s="179">
        <v>0</v>
      </c>
      <c r="T643" s="180">
        <f>S643*H643</f>
        <v>0</v>
      </c>
      <c r="U643" s="35"/>
      <c r="V643" s="35"/>
      <c r="W643" s="35"/>
      <c r="X643" s="35"/>
      <c r="Y643" s="35"/>
      <c r="Z643" s="35"/>
      <c r="AA643" s="35"/>
      <c r="AB643" s="35"/>
      <c r="AC643" s="35"/>
      <c r="AD643" s="35"/>
      <c r="AE643" s="35"/>
      <c r="AR643" s="181" t="s">
        <v>261</v>
      </c>
      <c r="AT643" s="181" t="s">
        <v>135</v>
      </c>
      <c r="AU643" s="181" t="s">
        <v>82</v>
      </c>
      <c r="AY643" s="18" t="s">
        <v>132</v>
      </c>
      <c r="BE643" s="182">
        <f>IF(N643="základní",J643,0)</f>
        <v>0</v>
      </c>
      <c r="BF643" s="182">
        <f>IF(N643="snížená",J643,0)</f>
        <v>0</v>
      </c>
      <c r="BG643" s="182">
        <f>IF(N643="zákl. přenesená",J643,0)</f>
        <v>0</v>
      </c>
      <c r="BH643" s="182">
        <f>IF(N643="sníž. přenesená",J643,0)</f>
        <v>0</v>
      </c>
      <c r="BI643" s="182">
        <f>IF(N643="nulová",J643,0)</f>
        <v>0</v>
      </c>
      <c r="BJ643" s="18" t="s">
        <v>80</v>
      </c>
      <c r="BK643" s="182">
        <f>ROUND(I643*H643,2)</f>
        <v>0</v>
      </c>
      <c r="BL643" s="18" t="s">
        <v>261</v>
      </c>
      <c r="BM643" s="181" t="s">
        <v>975</v>
      </c>
    </row>
    <row r="644" spans="1:65" s="2" customFormat="1" ht="29.25">
      <c r="A644" s="35"/>
      <c r="B644" s="36"/>
      <c r="C644" s="37"/>
      <c r="D644" s="183" t="s">
        <v>142</v>
      </c>
      <c r="E644" s="37"/>
      <c r="F644" s="184" t="s">
        <v>976</v>
      </c>
      <c r="G644" s="37"/>
      <c r="H644" s="37"/>
      <c r="I644" s="185"/>
      <c r="J644" s="37"/>
      <c r="K644" s="37"/>
      <c r="L644" s="40"/>
      <c r="M644" s="186"/>
      <c r="N644" s="187"/>
      <c r="O644" s="65"/>
      <c r="P644" s="65"/>
      <c r="Q644" s="65"/>
      <c r="R644" s="65"/>
      <c r="S644" s="65"/>
      <c r="T644" s="66"/>
      <c r="U644" s="35"/>
      <c r="V644" s="35"/>
      <c r="W644" s="35"/>
      <c r="X644" s="35"/>
      <c r="Y644" s="35"/>
      <c r="Z644" s="35"/>
      <c r="AA644" s="35"/>
      <c r="AB644" s="35"/>
      <c r="AC644" s="35"/>
      <c r="AD644" s="35"/>
      <c r="AE644" s="35"/>
      <c r="AT644" s="18" t="s">
        <v>142</v>
      </c>
      <c r="AU644" s="18" t="s">
        <v>82</v>
      </c>
    </row>
    <row r="645" spans="1:65" s="2" customFormat="1" ht="24.2" customHeight="1">
      <c r="A645" s="35"/>
      <c r="B645" s="36"/>
      <c r="C645" s="221" t="s">
        <v>977</v>
      </c>
      <c r="D645" s="221" t="s">
        <v>196</v>
      </c>
      <c r="E645" s="222" t="s">
        <v>978</v>
      </c>
      <c r="F645" s="223" t="s">
        <v>979</v>
      </c>
      <c r="G645" s="224" t="s">
        <v>138</v>
      </c>
      <c r="H645" s="225">
        <v>14</v>
      </c>
      <c r="I645" s="226"/>
      <c r="J645" s="227">
        <f>ROUND(I645*H645,2)</f>
        <v>0</v>
      </c>
      <c r="K645" s="223" t="s">
        <v>19</v>
      </c>
      <c r="L645" s="228"/>
      <c r="M645" s="229" t="s">
        <v>19</v>
      </c>
      <c r="N645" s="230" t="s">
        <v>43</v>
      </c>
      <c r="O645" s="65"/>
      <c r="P645" s="179">
        <f>O645*H645</f>
        <v>0</v>
      </c>
      <c r="Q645" s="179">
        <v>6.0000000000000002E-5</v>
      </c>
      <c r="R645" s="179">
        <f>Q645*H645</f>
        <v>8.4000000000000003E-4</v>
      </c>
      <c r="S645" s="179">
        <v>0</v>
      </c>
      <c r="T645" s="180">
        <f>S645*H645</f>
        <v>0</v>
      </c>
      <c r="U645" s="35"/>
      <c r="V645" s="35"/>
      <c r="W645" s="35"/>
      <c r="X645" s="35"/>
      <c r="Y645" s="35"/>
      <c r="Z645" s="35"/>
      <c r="AA645" s="35"/>
      <c r="AB645" s="35"/>
      <c r="AC645" s="35"/>
      <c r="AD645" s="35"/>
      <c r="AE645" s="35"/>
      <c r="AR645" s="181" t="s">
        <v>353</v>
      </c>
      <c r="AT645" s="181" t="s">
        <v>196</v>
      </c>
      <c r="AU645" s="181" t="s">
        <v>82</v>
      </c>
      <c r="AY645" s="18" t="s">
        <v>132</v>
      </c>
      <c r="BE645" s="182">
        <f>IF(N645="základní",J645,0)</f>
        <v>0</v>
      </c>
      <c r="BF645" s="182">
        <f>IF(N645="snížená",J645,0)</f>
        <v>0</v>
      </c>
      <c r="BG645" s="182">
        <f>IF(N645="zákl. přenesená",J645,0)</f>
        <v>0</v>
      </c>
      <c r="BH645" s="182">
        <f>IF(N645="sníž. přenesená",J645,0)</f>
        <v>0</v>
      </c>
      <c r="BI645" s="182">
        <f>IF(N645="nulová",J645,0)</f>
        <v>0</v>
      </c>
      <c r="BJ645" s="18" t="s">
        <v>80</v>
      </c>
      <c r="BK645" s="182">
        <f>ROUND(I645*H645,2)</f>
        <v>0</v>
      </c>
      <c r="BL645" s="18" t="s">
        <v>261</v>
      </c>
      <c r="BM645" s="181" t="s">
        <v>980</v>
      </c>
    </row>
    <row r="646" spans="1:65" s="2" customFormat="1" ht="11.25">
      <c r="A646" s="35"/>
      <c r="B646" s="36"/>
      <c r="C646" s="37"/>
      <c r="D646" s="183" t="s">
        <v>142</v>
      </c>
      <c r="E646" s="37"/>
      <c r="F646" s="184" t="s">
        <v>979</v>
      </c>
      <c r="G646" s="37"/>
      <c r="H646" s="37"/>
      <c r="I646" s="185"/>
      <c r="J646" s="37"/>
      <c r="K646" s="37"/>
      <c r="L646" s="40"/>
      <c r="M646" s="186"/>
      <c r="N646" s="187"/>
      <c r="O646" s="65"/>
      <c r="P646" s="65"/>
      <c r="Q646" s="65"/>
      <c r="R646" s="65"/>
      <c r="S646" s="65"/>
      <c r="T646" s="66"/>
      <c r="U646" s="35"/>
      <c r="V646" s="35"/>
      <c r="W646" s="35"/>
      <c r="X646" s="35"/>
      <c r="Y646" s="35"/>
      <c r="Z646" s="35"/>
      <c r="AA646" s="35"/>
      <c r="AB646" s="35"/>
      <c r="AC646" s="35"/>
      <c r="AD646" s="35"/>
      <c r="AE646" s="35"/>
      <c r="AT646" s="18" t="s">
        <v>142</v>
      </c>
      <c r="AU646" s="18" t="s">
        <v>82</v>
      </c>
    </row>
    <row r="647" spans="1:65" s="2" customFormat="1" ht="37.9" customHeight="1">
      <c r="A647" s="35"/>
      <c r="B647" s="36"/>
      <c r="C647" s="170" t="s">
        <v>981</v>
      </c>
      <c r="D647" s="170" t="s">
        <v>135</v>
      </c>
      <c r="E647" s="171" t="s">
        <v>982</v>
      </c>
      <c r="F647" s="172" t="s">
        <v>983</v>
      </c>
      <c r="G647" s="173" t="s">
        <v>138</v>
      </c>
      <c r="H647" s="174">
        <v>3</v>
      </c>
      <c r="I647" s="175"/>
      <c r="J647" s="176">
        <f>ROUND(I647*H647,2)</f>
        <v>0</v>
      </c>
      <c r="K647" s="172" t="s">
        <v>19</v>
      </c>
      <c r="L647" s="40"/>
      <c r="M647" s="177" t="s">
        <v>19</v>
      </c>
      <c r="N647" s="178" t="s">
        <v>43</v>
      </c>
      <c r="O647" s="65"/>
      <c r="P647" s="179">
        <f>O647*H647</f>
        <v>0</v>
      </c>
      <c r="Q647" s="179">
        <v>0</v>
      </c>
      <c r="R647" s="179">
        <f>Q647*H647</f>
        <v>0</v>
      </c>
      <c r="S647" s="179">
        <v>0</v>
      </c>
      <c r="T647" s="180">
        <f>S647*H647</f>
        <v>0</v>
      </c>
      <c r="U647" s="35"/>
      <c r="V647" s="35"/>
      <c r="W647" s="35"/>
      <c r="X647" s="35"/>
      <c r="Y647" s="35"/>
      <c r="Z647" s="35"/>
      <c r="AA647" s="35"/>
      <c r="AB647" s="35"/>
      <c r="AC647" s="35"/>
      <c r="AD647" s="35"/>
      <c r="AE647" s="35"/>
      <c r="AR647" s="181" t="s">
        <v>261</v>
      </c>
      <c r="AT647" s="181" t="s">
        <v>135</v>
      </c>
      <c r="AU647" s="181" t="s">
        <v>82</v>
      </c>
      <c r="AY647" s="18" t="s">
        <v>132</v>
      </c>
      <c r="BE647" s="182">
        <f>IF(N647="základní",J647,0)</f>
        <v>0</v>
      </c>
      <c r="BF647" s="182">
        <f>IF(N647="snížená",J647,0)</f>
        <v>0</v>
      </c>
      <c r="BG647" s="182">
        <f>IF(N647="zákl. přenesená",J647,0)</f>
        <v>0</v>
      </c>
      <c r="BH647" s="182">
        <f>IF(N647="sníž. přenesená",J647,0)</f>
        <v>0</v>
      </c>
      <c r="BI647" s="182">
        <f>IF(N647="nulová",J647,0)</f>
        <v>0</v>
      </c>
      <c r="BJ647" s="18" t="s">
        <v>80</v>
      </c>
      <c r="BK647" s="182">
        <f>ROUND(I647*H647,2)</f>
        <v>0</v>
      </c>
      <c r="BL647" s="18" t="s">
        <v>261</v>
      </c>
      <c r="BM647" s="181" t="s">
        <v>984</v>
      </c>
    </row>
    <row r="648" spans="1:65" s="2" customFormat="1" ht="29.25">
      <c r="A648" s="35"/>
      <c r="B648" s="36"/>
      <c r="C648" s="37"/>
      <c r="D648" s="183" t="s">
        <v>142</v>
      </c>
      <c r="E648" s="37"/>
      <c r="F648" s="184" t="s">
        <v>983</v>
      </c>
      <c r="G648" s="37"/>
      <c r="H648" s="37"/>
      <c r="I648" s="185"/>
      <c r="J648" s="37"/>
      <c r="K648" s="37"/>
      <c r="L648" s="40"/>
      <c r="M648" s="186"/>
      <c r="N648" s="187"/>
      <c r="O648" s="65"/>
      <c r="P648" s="65"/>
      <c r="Q648" s="65"/>
      <c r="R648" s="65"/>
      <c r="S648" s="65"/>
      <c r="T648" s="66"/>
      <c r="U648" s="35"/>
      <c r="V648" s="35"/>
      <c r="W648" s="35"/>
      <c r="X648" s="35"/>
      <c r="Y648" s="35"/>
      <c r="Z648" s="35"/>
      <c r="AA648" s="35"/>
      <c r="AB648" s="35"/>
      <c r="AC648" s="35"/>
      <c r="AD648" s="35"/>
      <c r="AE648" s="35"/>
      <c r="AT648" s="18" t="s">
        <v>142</v>
      </c>
      <c r="AU648" s="18" t="s">
        <v>82</v>
      </c>
    </row>
    <row r="649" spans="1:65" s="2" customFormat="1" ht="14.45" customHeight="1">
      <c r="A649" s="35"/>
      <c r="B649" s="36"/>
      <c r="C649" s="221" t="s">
        <v>985</v>
      </c>
      <c r="D649" s="221" t="s">
        <v>196</v>
      </c>
      <c r="E649" s="222" t="s">
        <v>986</v>
      </c>
      <c r="F649" s="223" t="s">
        <v>987</v>
      </c>
      <c r="G649" s="224" t="s">
        <v>138</v>
      </c>
      <c r="H649" s="225">
        <v>3</v>
      </c>
      <c r="I649" s="226"/>
      <c r="J649" s="227">
        <f>ROUND(I649*H649,2)</f>
        <v>0</v>
      </c>
      <c r="K649" s="223" t="s">
        <v>19</v>
      </c>
      <c r="L649" s="228"/>
      <c r="M649" s="229" t="s">
        <v>19</v>
      </c>
      <c r="N649" s="230" t="s">
        <v>43</v>
      </c>
      <c r="O649" s="65"/>
      <c r="P649" s="179">
        <f>O649*H649</f>
        <v>0</v>
      </c>
      <c r="Q649" s="179">
        <v>6.0000000000000002E-5</v>
      </c>
      <c r="R649" s="179">
        <f>Q649*H649</f>
        <v>1.8000000000000001E-4</v>
      </c>
      <c r="S649" s="179">
        <v>0</v>
      </c>
      <c r="T649" s="180">
        <f>S649*H649</f>
        <v>0</v>
      </c>
      <c r="U649" s="35"/>
      <c r="V649" s="35"/>
      <c r="W649" s="35"/>
      <c r="X649" s="35"/>
      <c r="Y649" s="35"/>
      <c r="Z649" s="35"/>
      <c r="AA649" s="35"/>
      <c r="AB649" s="35"/>
      <c r="AC649" s="35"/>
      <c r="AD649" s="35"/>
      <c r="AE649" s="35"/>
      <c r="AR649" s="181" t="s">
        <v>353</v>
      </c>
      <c r="AT649" s="181" t="s">
        <v>196</v>
      </c>
      <c r="AU649" s="181" t="s">
        <v>82</v>
      </c>
      <c r="AY649" s="18" t="s">
        <v>132</v>
      </c>
      <c r="BE649" s="182">
        <f>IF(N649="základní",J649,0)</f>
        <v>0</v>
      </c>
      <c r="BF649" s="182">
        <f>IF(N649="snížená",J649,0)</f>
        <v>0</v>
      </c>
      <c r="BG649" s="182">
        <f>IF(N649="zákl. přenesená",J649,0)</f>
        <v>0</v>
      </c>
      <c r="BH649" s="182">
        <f>IF(N649="sníž. přenesená",J649,0)</f>
        <v>0</v>
      </c>
      <c r="BI649" s="182">
        <f>IF(N649="nulová",J649,0)</f>
        <v>0</v>
      </c>
      <c r="BJ649" s="18" t="s">
        <v>80</v>
      </c>
      <c r="BK649" s="182">
        <f>ROUND(I649*H649,2)</f>
        <v>0</v>
      </c>
      <c r="BL649" s="18" t="s">
        <v>261</v>
      </c>
      <c r="BM649" s="181" t="s">
        <v>988</v>
      </c>
    </row>
    <row r="650" spans="1:65" s="2" customFormat="1" ht="11.25">
      <c r="A650" s="35"/>
      <c r="B650" s="36"/>
      <c r="C650" s="37"/>
      <c r="D650" s="183" t="s">
        <v>142</v>
      </c>
      <c r="E650" s="37"/>
      <c r="F650" s="184" t="s">
        <v>987</v>
      </c>
      <c r="G650" s="37"/>
      <c r="H650" s="37"/>
      <c r="I650" s="185"/>
      <c r="J650" s="37"/>
      <c r="K650" s="37"/>
      <c r="L650" s="40"/>
      <c r="M650" s="186"/>
      <c r="N650" s="187"/>
      <c r="O650" s="65"/>
      <c r="P650" s="65"/>
      <c r="Q650" s="65"/>
      <c r="R650" s="65"/>
      <c r="S650" s="65"/>
      <c r="T650" s="66"/>
      <c r="U650" s="35"/>
      <c r="V650" s="35"/>
      <c r="W650" s="35"/>
      <c r="X650" s="35"/>
      <c r="Y650" s="35"/>
      <c r="Z650" s="35"/>
      <c r="AA650" s="35"/>
      <c r="AB650" s="35"/>
      <c r="AC650" s="35"/>
      <c r="AD650" s="35"/>
      <c r="AE650" s="35"/>
      <c r="AT650" s="18" t="s">
        <v>142</v>
      </c>
      <c r="AU650" s="18" t="s">
        <v>82</v>
      </c>
    </row>
    <row r="651" spans="1:65" s="2" customFormat="1" ht="24.2" customHeight="1">
      <c r="A651" s="35"/>
      <c r="B651" s="36"/>
      <c r="C651" s="170" t="s">
        <v>989</v>
      </c>
      <c r="D651" s="170" t="s">
        <v>135</v>
      </c>
      <c r="E651" s="171" t="s">
        <v>990</v>
      </c>
      <c r="F651" s="172" t="s">
        <v>991</v>
      </c>
      <c r="G651" s="173" t="s">
        <v>138</v>
      </c>
      <c r="H651" s="174">
        <v>1</v>
      </c>
      <c r="I651" s="175"/>
      <c r="J651" s="176">
        <f>ROUND(I651*H651,2)</f>
        <v>0</v>
      </c>
      <c r="K651" s="172" t="s">
        <v>139</v>
      </c>
      <c r="L651" s="40"/>
      <c r="M651" s="177" t="s">
        <v>19</v>
      </c>
      <c r="N651" s="178" t="s">
        <v>43</v>
      </c>
      <c r="O651" s="65"/>
      <c r="P651" s="179">
        <f>O651*H651</f>
        <v>0</v>
      </c>
      <c r="Q651" s="179">
        <v>0</v>
      </c>
      <c r="R651" s="179">
        <f>Q651*H651</f>
        <v>0</v>
      </c>
      <c r="S651" s="179">
        <v>0</v>
      </c>
      <c r="T651" s="180">
        <f>S651*H651</f>
        <v>0</v>
      </c>
      <c r="U651" s="35"/>
      <c r="V651" s="35"/>
      <c r="W651" s="35"/>
      <c r="X651" s="35"/>
      <c r="Y651" s="35"/>
      <c r="Z651" s="35"/>
      <c r="AA651" s="35"/>
      <c r="AB651" s="35"/>
      <c r="AC651" s="35"/>
      <c r="AD651" s="35"/>
      <c r="AE651" s="35"/>
      <c r="AR651" s="181" t="s">
        <v>261</v>
      </c>
      <c r="AT651" s="181" t="s">
        <v>135</v>
      </c>
      <c r="AU651" s="181" t="s">
        <v>82</v>
      </c>
      <c r="AY651" s="18" t="s">
        <v>132</v>
      </c>
      <c r="BE651" s="182">
        <f>IF(N651="základní",J651,0)</f>
        <v>0</v>
      </c>
      <c r="BF651" s="182">
        <f>IF(N651="snížená",J651,0)</f>
        <v>0</v>
      </c>
      <c r="BG651" s="182">
        <f>IF(N651="zákl. přenesená",J651,0)</f>
        <v>0</v>
      </c>
      <c r="BH651" s="182">
        <f>IF(N651="sníž. přenesená",J651,0)</f>
        <v>0</v>
      </c>
      <c r="BI651" s="182">
        <f>IF(N651="nulová",J651,0)</f>
        <v>0</v>
      </c>
      <c r="BJ651" s="18" t="s">
        <v>80</v>
      </c>
      <c r="BK651" s="182">
        <f>ROUND(I651*H651,2)</f>
        <v>0</v>
      </c>
      <c r="BL651" s="18" t="s">
        <v>261</v>
      </c>
      <c r="BM651" s="181" t="s">
        <v>992</v>
      </c>
    </row>
    <row r="652" spans="1:65" s="2" customFormat="1" ht="19.5">
      <c r="A652" s="35"/>
      <c r="B652" s="36"/>
      <c r="C652" s="37"/>
      <c r="D652" s="183" t="s">
        <v>142</v>
      </c>
      <c r="E652" s="37"/>
      <c r="F652" s="184" t="s">
        <v>993</v>
      </c>
      <c r="G652" s="37"/>
      <c r="H652" s="37"/>
      <c r="I652" s="185"/>
      <c r="J652" s="37"/>
      <c r="K652" s="37"/>
      <c r="L652" s="40"/>
      <c r="M652" s="186"/>
      <c r="N652" s="187"/>
      <c r="O652" s="65"/>
      <c r="P652" s="65"/>
      <c r="Q652" s="65"/>
      <c r="R652" s="65"/>
      <c r="S652" s="65"/>
      <c r="T652" s="66"/>
      <c r="U652" s="35"/>
      <c r="V652" s="35"/>
      <c r="W652" s="35"/>
      <c r="X652" s="35"/>
      <c r="Y652" s="35"/>
      <c r="Z652" s="35"/>
      <c r="AA652" s="35"/>
      <c r="AB652" s="35"/>
      <c r="AC652" s="35"/>
      <c r="AD652" s="35"/>
      <c r="AE652" s="35"/>
      <c r="AT652" s="18" t="s">
        <v>142</v>
      </c>
      <c r="AU652" s="18" t="s">
        <v>82</v>
      </c>
    </row>
    <row r="653" spans="1:65" s="2" customFormat="1" ht="24.2" customHeight="1">
      <c r="A653" s="35"/>
      <c r="B653" s="36"/>
      <c r="C653" s="221" t="s">
        <v>994</v>
      </c>
      <c r="D653" s="221" t="s">
        <v>196</v>
      </c>
      <c r="E653" s="222" t="s">
        <v>995</v>
      </c>
      <c r="F653" s="223" t="s">
        <v>996</v>
      </c>
      <c r="G653" s="224" t="s">
        <v>138</v>
      </c>
      <c r="H653" s="225">
        <v>1</v>
      </c>
      <c r="I653" s="226"/>
      <c r="J653" s="227">
        <f>ROUND(I653*H653,2)</f>
        <v>0</v>
      </c>
      <c r="K653" s="223" t="s">
        <v>19</v>
      </c>
      <c r="L653" s="228"/>
      <c r="M653" s="229" t="s">
        <v>19</v>
      </c>
      <c r="N653" s="230" t="s">
        <v>43</v>
      </c>
      <c r="O653" s="65"/>
      <c r="P653" s="179">
        <f>O653*H653</f>
        <v>0</v>
      </c>
      <c r="Q653" s="179">
        <v>6.4999999999999997E-3</v>
      </c>
      <c r="R653" s="179">
        <f>Q653*H653</f>
        <v>6.4999999999999997E-3</v>
      </c>
      <c r="S653" s="179">
        <v>0</v>
      </c>
      <c r="T653" s="180">
        <f>S653*H653</f>
        <v>0</v>
      </c>
      <c r="U653" s="35"/>
      <c r="V653" s="35"/>
      <c r="W653" s="35"/>
      <c r="X653" s="35"/>
      <c r="Y653" s="35"/>
      <c r="Z653" s="35"/>
      <c r="AA653" s="35"/>
      <c r="AB653" s="35"/>
      <c r="AC653" s="35"/>
      <c r="AD653" s="35"/>
      <c r="AE653" s="35"/>
      <c r="AR653" s="181" t="s">
        <v>353</v>
      </c>
      <c r="AT653" s="181" t="s">
        <v>196</v>
      </c>
      <c r="AU653" s="181" t="s">
        <v>82</v>
      </c>
      <c r="AY653" s="18" t="s">
        <v>132</v>
      </c>
      <c r="BE653" s="182">
        <f>IF(N653="základní",J653,0)</f>
        <v>0</v>
      </c>
      <c r="BF653" s="182">
        <f>IF(N653="snížená",J653,0)</f>
        <v>0</v>
      </c>
      <c r="BG653" s="182">
        <f>IF(N653="zákl. přenesená",J653,0)</f>
        <v>0</v>
      </c>
      <c r="BH653" s="182">
        <f>IF(N653="sníž. přenesená",J653,0)</f>
        <v>0</v>
      </c>
      <c r="BI653" s="182">
        <f>IF(N653="nulová",J653,0)</f>
        <v>0</v>
      </c>
      <c r="BJ653" s="18" t="s">
        <v>80</v>
      </c>
      <c r="BK653" s="182">
        <f>ROUND(I653*H653,2)</f>
        <v>0</v>
      </c>
      <c r="BL653" s="18" t="s">
        <v>261</v>
      </c>
      <c r="BM653" s="181" t="s">
        <v>997</v>
      </c>
    </row>
    <row r="654" spans="1:65" s="2" customFormat="1" ht="19.5">
      <c r="A654" s="35"/>
      <c r="B654" s="36"/>
      <c r="C654" s="37"/>
      <c r="D654" s="183" t="s">
        <v>142</v>
      </c>
      <c r="E654" s="37"/>
      <c r="F654" s="184" t="s">
        <v>996</v>
      </c>
      <c r="G654" s="37"/>
      <c r="H654" s="37"/>
      <c r="I654" s="185"/>
      <c r="J654" s="37"/>
      <c r="K654" s="37"/>
      <c r="L654" s="40"/>
      <c r="M654" s="186"/>
      <c r="N654" s="187"/>
      <c r="O654" s="65"/>
      <c r="P654" s="65"/>
      <c r="Q654" s="65"/>
      <c r="R654" s="65"/>
      <c r="S654" s="65"/>
      <c r="T654" s="66"/>
      <c r="U654" s="35"/>
      <c r="V654" s="35"/>
      <c r="W654" s="35"/>
      <c r="X654" s="35"/>
      <c r="Y654" s="35"/>
      <c r="Z654" s="35"/>
      <c r="AA654" s="35"/>
      <c r="AB654" s="35"/>
      <c r="AC654" s="35"/>
      <c r="AD654" s="35"/>
      <c r="AE654" s="35"/>
      <c r="AT654" s="18" t="s">
        <v>142</v>
      </c>
      <c r="AU654" s="18" t="s">
        <v>82</v>
      </c>
    </row>
    <row r="655" spans="1:65" s="2" customFormat="1" ht="24.2" customHeight="1">
      <c r="A655" s="35"/>
      <c r="B655" s="36"/>
      <c r="C655" s="170" t="s">
        <v>998</v>
      </c>
      <c r="D655" s="170" t="s">
        <v>135</v>
      </c>
      <c r="E655" s="171" t="s">
        <v>999</v>
      </c>
      <c r="F655" s="172" t="s">
        <v>1000</v>
      </c>
      <c r="G655" s="173" t="s">
        <v>138</v>
      </c>
      <c r="H655" s="174">
        <v>17</v>
      </c>
      <c r="I655" s="175"/>
      <c r="J655" s="176">
        <f>ROUND(I655*H655,2)</f>
        <v>0</v>
      </c>
      <c r="K655" s="172" t="s">
        <v>139</v>
      </c>
      <c r="L655" s="40"/>
      <c r="M655" s="177" t="s">
        <v>19</v>
      </c>
      <c r="N655" s="178" t="s">
        <v>43</v>
      </c>
      <c r="O655" s="65"/>
      <c r="P655" s="179">
        <f>O655*H655</f>
        <v>0</v>
      </c>
      <c r="Q655" s="179">
        <v>0</v>
      </c>
      <c r="R655" s="179">
        <f>Q655*H655</f>
        <v>0</v>
      </c>
      <c r="S655" s="179">
        <v>0</v>
      </c>
      <c r="T655" s="180">
        <f>S655*H655</f>
        <v>0</v>
      </c>
      <c r="U655" s="35"/>
      <c r="V655" s="35"/>
      <c r="W655" s="35"/>
      <c r="X655" s="35"/>
      <c r="Y655" s="35"/>
      <c r="Z655" s="35"/>
      <c r="AA655" s="35"/>
      <c r="AB655" s="35"/>
      <c r="AC655" s="35"/>
      <c r="AD655" s="35"/>
      <c r="AE655" s="35"/>
      <c r="AR655" s="181" t="s">
        <v>261</v>
      </c>
      <c r="AT655" s="181" t="s">
        <v>135</v>
      </c>
      <c r="AU655" s="181" t="s">
        <v>82</v>
      </c>
      <c r="AY655" s="18" t="s">
        <v>132</v>
      </c>
      <c r="BE655" s="182">
        <f>IF(N655="základní",J655,0)</f>
        <v>0</v>
      </c>
      <c r="BF655" s="182">
        <f>IF(N655="snížená",J655,0)</f>
        <v>0</v>
      </c>
      <c r="BG655" s="182">
        <f>IF(N655="zákl. přenesená",J655,0)</f>
        <v>0</v>
      </c>
      <c r="BH655" s="182">
        <f>IF(N655="sníž. přenesená",J655,0)</f>
        <v>0</v>
      </c>
      <c r="BI655" s="182">
        <f>IF(N655="nulová",J655,0)</f>
        <v>0</v>
      </c>
      <c r="BJ655" s="18" t="s">
        <v>80</v>
      </c>
      <c r="BK655" s="182">
        <f>ROUND(I655*H655,2)</f>
        <v>0</v>
      </c>
      <c r="BL655" s="18" t="s">
        <v>261</v>
      </c>
      <c r="BM655" s="181" t="s">
        <v>1001</v>
      </c>
    </row>
    <row r="656" spans="1:65" s="2" customFormat="1" ht="19.5">
      <c r="A656" s="35"/>
      <c r="B656" s="36"/>
      <c r="C656" s="37"/>
      <c r="D656" s="183" t="s">
        <v>142</v>
      </c>
      <c r="E656" s="37"/>
      <c r="F656" s="184" t="s">
        <v>1002</v>
      </c>
      <c r="G656" s="37"/>
      <c r="H656" s="37"/>
      <c r="I656" s="185"/>
      <c r="J656" s="37"/>
      <c r="K656" s="37"/>
      <c r="L656" s="40"/>
      <c r="M656" s="186"/>
      <c r="N656" s="187"/>
      <c r="O656" s="65"/>
      <c r="P656" s="65"/>
      <c r="Q656" s="65"/>
      <c r="R656" s="65"/>
      <c r="S656" s="65"/>
      <c r="T656" s="66"/>
      <c r="U656" s="35"/>
      <c r="V656" s="35"/>
      <c r="W656" s="35"/>
      <c r="X656" s="35"/>
      <c r="Y656" s="35"/>
      <c r="Z656" s="35"/>
      <c r="AA656" s="35"/>
      <c r="AB656" s="35"/>
      <c r="AC656" s="35"/>
      <c r="AD656" s="35"/>
      <c r="AE656" s="35"/>
      <c r="AT656" s="18" t="s">
        <v>142</v>
      </c>
      <c r="AU656" s="18" t="s">
        <v>82</v>
      </c>
    </row>
    <row r="657" spans="1:65" s="2" customFormat="1" ht="24.2" customHeight="1">
      <c r="A657" s="35"/>
      <c r="B657" s="36"/>
      <c r="C657" s="221" t="s">
        <v>1003</v>
      </c>
      <c r="D657" s="221" t="s">
        <v>196</v>
      </c>
      <c r="E657" s="222" t="s">
        <v>1004</v>
      </c>
      <c r="F657" s="223" t="s">
        <v>1005</v>
      </c>
      <c r="G657" s="224" t="s">
        <v>138</v>
      </c>
      <c r="H657" s="225">
        <v>12</v>
      </c>
      <c r="I657" s="226"/>
      <c r="J657" s="227">
        <f>ROUND(I657*H657,2)</f>
        <v>0</v>
      </c>
      <c r="K657" s="223" t="s">
        <v>19</v>
      </c>
      <c r="L657" s="228"/>
      <c r="M657" s="229" t="s">
        <v>19</v>
      </c>
      <c r="N657" s="230" t="s">
        <v>43</v>
      </c>
      <c r="O657" s="65"/>
      <c r="P657" s="179">
        <f>O657*H657</f>
        <v>0</v>
      </c>
      <c r="Q657" s="179">
        <v>6.4999999999999997E-3</v>
      </c>
      <c r="R657" s="179">
        <f>Q657*H657</f>
        <v>7.8E-2</v>
      </c>
      <c r="S657" s="179">
        <v>0</v>
      </c>
      <c r="T657" s="180">
        <f>S657*H657</f>
        <v>0</v>
      </c>
      <c r="U657" s="35"/>
      <c r="V657" s="35"/>
      <c r="W657" s="35"/>
      <c r="X657" s="35"/>
      <c r="Y657" s="35"/>
      <c r="Z657" s="35"/>
      <c r="AA657" s="35"/>
      <c r="AB657" s="35"/>
      <c r="AC657" s="35"/>
      <c r="AD657" s="35"/>
      <c r="AE657" s="35"/>
      <c r="AR657" s="181" t="s">
        <v>353</v>
      </c>
      <c r="AT657" s="181" t="s">
        <v>196</v>
      </c>
      <c r="AU657" s="181" t="s">
        <v>82</v>
      </c>
      <c r="AY657" s="18" t="s">
        <v>132</v>
      </c>
      <c r="BE657" s="182">
        <f>IF(N657="základní",J657,0)</f>
        <v>0</v>
      </c>
      <c r="BF657" s="182">
        <f>IF(N657="snížená",J657,0)</f>
        <v>0</v>
      </c>
      <c r="BG657" s="182">
        <f>IF(N657="zákl. přenesená",J657,0)</f>
        <v>0</v>
      </c>
      <c r="BH657" s="182">
        <f>IF(N657="sníž. přenesená",J657,0)</f>
        <v>0</v>
      </c>
      <c r="BI657" s="182">
        <f>IF(N657="nulová",J657,0)</f>
        <v>0</v>
      </c>
      <c r="BJ657" s="18" t="s">
        <v>80</v>
      </c>
      <c r="BK657" s="182">
        <f>ROUND(I657*H657,2)</f>
        <v>0</v>
      </c>
      <c r="BL657" s="18" t="s">
        <v>261</v>
      </c>
      <c r="BM657" s="181" t="s">
        <v>1006</v>
      </c>
    </row>
    <row r="658" spans="1:65" s="2" customFormat="1" ht="19.5">
      <c r="A658" s="35"/>
      <c r="B658" s="36"/>
      <c r="C658" s="37"/>
      <c r="D658" s="183" t="s">
        <v>142</v>
      </c>
      <c r="E658" s="37"/>
      <c r="F658" s="184" t="s">
        <v>1005</v>
      </c>
      <c r="G658" s="37"/>
      <c r="H658" s="37"/>
      <c r="I658" s="185"/>
      <c r="J658" s="37"/>
      <c r="K658" s="37"/>
      <c r="L658" s="40"/>
      <c r="M658" s="186"/>
      <c r="N658" s="187"/>
      <c r="O658" s="65"/>
      <c r="P658" s="65"/>
      <c r="Q658" s="65"/>
      <c r="R658" s="65"/>
      <c r="S658" s="65"/>
      <c r="T658" s="66"/>
      <c r="U658" s="35"/>
      <c r="V658" s="35"/>
      <c r="W658" s="35"/>
      <c r="X658" s="35"/>
      <c r="Y658" s="35"/>
      <c r="Z658" s="35"/>
      <c r="AA658" s="35"/>
      <c r="AB658" s="35"/>
      <c r="AC658" s="35"/>
      <c r="AD658" s="35"/>
      <c r="AE658" s="35"/>
      <c r="AT658" s="18" t="s">
        <v>142</v>
      </c>
      <c r="AU658" s="18" t="s">
        <v>82</v>
      </c>
    </row>
    <row r="659" spans="1:65" s="2" customFormat="1" ht="24.2" customHeight="1">
      <c r="A659" s="35"/>
      <c r="B659" s="36"/>
      <c r="C659" s="221" t="s">
        <v>1007</v>
      </c>
      <c r="D659" s="221" t="s">
        <v>196</v>
      </c>
      <c r="E659" s="222" t="s">
        <v>1008</v>
      </c>
      <c r="F659" s="223" t="s">
        <v>1009</v>
      </c>
      <c r="G659" s="224" t="s">
        <v>138</v>
      </c>
      <c r="H659" s="225">
        <v>5</v>
      </c>
      <c r="I659" s="226"/>
      <c r="J659" s="227">
        <f>ROUND(I659*H659,2)</f>
        <v>0</v>
      </c>
      <c r="K659" s="223" t="s">
        <v>19</v>
      </c>
      <c r="L659" s="228"/>
      <c r="M659" s="229" t="s">
        <v>19</v>
      </c>
      <c r="N659" s="230" t="s">
        <v>43</v>
      </c>
      <c r="O659" s="65"/>
      <c r="P659" s="179">
        <f>O659*H659</f>
        <v>0</v>
      </c>
      <c r="Q659" s="179">
        <v>6.4999999999999997E-3</v>
      </c>
      <c r="R659" s="179">
        <f>Q659*H659</f>
        <v>3.2500000000000001E-2</v>
      </c>
      <c r="S659" s="179">
        <v>0</v>
      </c>
      <c r="T659" s="180">
        <f>S659*H659</f>
        <v>0</v>
      </c>
      <c r="U659" s="35"/>
      <c r="V659" s="35"/>
      <c r="W659" s="35"/>
      <c r="X659" s="35"/>
      <c r="Y659" s="35"/>
      <c r="Z659" s="35"/>
      <c r="AA659" s="35"/>
      <c r="AB659" s="35"/>
      <c r="AC659" s="35"/>
      <c r="AD659" s="35"/>
      <c r="AE659" s="35"/>
      <c r="AR659" s="181" t="s">
        <v>353</v>
      </c>
      <c r="AT659" s="181" t="s">
        <v>196</v>
      </c>
      <c r="AU659" s="181" t="s">
        <v>82</v>
      </c>
      <c r="AY659" s="18" t="s">
        <v>132</v>
      </c>
      <c r="BE659" s="182">
        <f>IF(N659="základní",J659,0)</f>
        <v>0</v>
      </c>
      <c r="BF659" s="182">
        <f>IF(N659="snížená",J659,0)</f>
        <v>0</v>
      </c>
      <c r="BG659" s="182">
        <f>IF(N659="zákl. přenesená",J659,0)</f>
        <v>0</v>
      </c>
      <c r="BH659" s="182">
        <f>IF(N659="sníž. přenesená",J659,0)</f>
        <v>0</v>
      </c>
      <c r="BI659" s="182">
        <f>IF(N659="nulová",J659,0)</f>
        <v>0</v>
      </c>
      <c r="BJ659" s="18" t="s">
        <v>80</v>
      </c>
      <c r="BK659" s="182">
        <f>ROUND(I659*H659,2)</f>
        <v>0</v>
      </c>
      <c r="BL659" s="18" t="s">
        <v>261</v>
      </c>
      <c r="BM659" s="181" t="s">
        <v>1010</v>
      </c>
    </row>
    <row r="660" spans="1:65" s="2" customFormat="1" ht="19.5">
      <c r="A660" s="35"/>
      <c r="B660" s="36"/>
      <c r="C660" s="37"/>
      <c r="D660" s="183" t="s">
        <v>142</v>
      </c>
      <c r="E660" s="37"/>
      <c r="F660" s="184" t="s">
        <v>1009</v>
      </c>
      <c r="G660" s="37"/>
      <c r="H660" s="37"/>
      <c r="I660" s="185"/>
      <c r="J660" s="37"/>
      <c r="K660" s="37"/>
      <c r="L660" s="40"/>
      <c r="M660" s="186"/>
      <c r="N660" s="187"/>
      <c r="O660" s="65"/>
      <c r="P660" s="65"/>
      <c r="Q660" s="65"/>
      <c r="R660" s="65"/>
      <c r="S660" s="65"/>
      <c r="T660" s="66"/>
      <c r="U660" s="35"/>
      <c r="V660" s="35"/>
      <c r="W660" s="35"/>
      <c r="X660" s="35"/>
      <c r="Y660" s="35"/>
      <c r="Z660" s="35"/>
      <c r="AA660" s="35"/>
      <c r="AB660" s="35"/>
      <c r="AC660" s="35"/>
      <c r="AD660" s="35"/>
      <c r="AE660" s="35"/>
      <c r="AT660" s="18" t="s">
        <v>142</v>
      </c>
      <c r="AU660" s="18" t="s">
        <v>82</v>
      </c>
    </row>
    <row r="661" spans="1:65" s="2" customFormat="1" ht="24.2" customHeight="1">
      <c r="A661" s="35"/>
      <c r="B661" s="36"/>
      <c r="C661" s="170" t="s">
        <v>1011</v>
      </c>
      <c r="D661" s="170" t="s">
        <v>135</v>
      </c>
      <c r="E661" s="171" t="s">
        <v>1012</v>
      </c>
      <c r="F661" s="172" t="s">
        <v>1013</v>
      </c>
      <c r="G661" s="173" t="s">
        <v>138</v>
      </c>
      <c r="H661" s="174">
        <v>2</v>
      </c>
      <c r="I661" s="175"/>
      <c r="J661" s="176">
        <f>ROUND(I661*H661,2)</f>
        <v>0</v>
      </c>
      <c r="K661" s="172" t="s">
        <v>139</v>
      </c>
      <c r="L661" s="40"/>
      <c r="M661" s="177" t="s">
        <v>19</v>
      </c>
      <c r="N661" s="178" t="s">
        <v>43</v>
      </c>
      <c r="O661" s="65"/>
      <c r="P661" s="179">
        <f>O661*H661</f>
        <v>0</v>
      </c>
      <c r="Q661" s="179">
        <v>0</v>
      </c>
      <c r="R661" s="179">
        <f>Q661*H661</f>
        <v>0</v>
      </c>
      <c r="S661" s="179">
        <v>0</v>
      </c>
      <c r="T661" s="180">
        <f>S661*H661</f>
        <v>0</v>
      </c>
      <c r="U661" s="35"/>
      <c r="V661" s="35"/>
      <c r="W661" s="35"/>
      <c r="X661" s="35"/>
      <c r="Y661" s="35"/>
      <c r="Z661" s="35"/>
      <c r="AA661" s="35"/>
      <c r="AB661" s="35"/>
      <c r="AC661" s="35"/>
      <c r="AD661" s="35"/>
      <c r="AE661" s="35"/>
      <c r="AR661" s="181" t="s">
        <v>261</v>
      </c>
      <c r="AT661" s="181" t="s">
        <v>135</v>
      </c>
      <c r="AU661" s="181" t="s">
        <v>82</v>
      </c>
      <c r="AY661" s="18" t="s">
        <v>132</v>
      </c>
      <c r="BE661" s="182">
        <f>IF(N661="základní",J661,0)</f>
        <v>0</v>
      </c>
      <c r="BF661" s="182">
        <f>IF(N661="snížená",J661,0)</f>
        <v>0</v>
      </c>
      <c r="BG661" s="182">
        <f>IF(N661="zákl. přenesená",J661,0)</f>
        <v>0</v>
      </c>
      <c r="BH661" s="182">
        <f>IF(N661="sníž. přenesená",J661,0)</f>
        <v>0</v>
      </c>
      <c r="BI661" s="182">
        <f>IF(N661="nulová",J661,0)</f>
        <v>0</v>
      </c>
      <c r="BJ661" s="18" t="s">
        <v>80</v>
      </c>
      <c r="BK661" s="182">
        <f>ROUND(I661*H661,2)</f>
        <v>0</v>
      </c>
      <c r="BL661" s="18" t="s">
        <v>261</v>
      </c>
      <c r="BM661" s="181" t="s">
        <v>1014</v>
      </c>
    </row>
    <row r="662" spans="1:65" s="2" customFormat="1" ht="19.5">
      <c r="A662" s="35"/>
      <c r="B662" s="36"/>
      <c r="C662" s="37"/>
      <c r="D662" s="183" t="s">
        <v>142</v>
      </c>
      <c r="E662" s="37"/>
      <c r="F662" s="184" t="s">
        <v>1015</v>
      </c>
      <c r="G662" s="37"/>
      <c r="H662" s="37"/>
      <c r="I662" s="185"/>
      <c r="J662" s="37"/>
      <c r="K662" s="37"/>
      <c r="L662" s="40"/>
      <c r="M662" s="186"/>
      <c r="N662" s="187"/>
      <c r="O662" s="65"/>
      <c r="P662" s="65"/>
      <c r="Q662" s="65"/>
      <c r="R662" s="65"/>
      <c r="S662" s="65"/>
      <c r="T662" s="66"/>
      <c r="U662" s="35"/>
      <c r="V662" s="35"/>
      <c r="W662" s="35"/>
      <c r="X662" s="35"/>
      <c r="Y662" s="35"/>
      <c r="Z662" s="35"/>
      <c r="AA662" s="35"/>
      <c r="AB662" s="35"/>
      <c r="AC662" s="35"/>
      <c r="AD662" s="35"/>
      <c r="AE662" s="35"/>
      <c r="AT662" s="18" t="s">
        <v>142</v>
      </c>
      <c r="AU662" s="18" t="s">
        <v>82</v>
      </c>
    </row>
    <row r="663" spans="1:65" s="2" customFormat="1" ht="24.2" customHeight="1">
      <c r="A663" s="35"/>
      <c r="B663" s="36"/>
      <c r="C663" s="221" t="s">
        <v>1016</v>
      </c>
      <c r="D663" s="221" t="s">
        <v>196</v>
      </c>
      <c r="E663" s="222" t="s">
        <v>1017</v>
      </c>
      <c r="F663" s="223" t="s">
        <v>1018</v>
      </c>
      <c r="G663" s="224" t="s">
        <v>138</v>
      </c>
      <c r="H663" s="225">
        <v>2</v>
      </c>
      <c r="I663" s="226"/>
      <c r="J663" s="227">
        <f>ROUND(I663*H663,2)</f>
        <v>0</v>
      </c>
      <c r="K663" s="223" t="s">
        <v>19</v>
      </c>
      <c r="L663" s="228"/>
      <c r="M663" s="229" t="s">
        <v>19</v>
      </c>
      <c r="N663" s="230" t="s">
        <v>43</v>
      </c>
      <c r="O663" s="65"/>
      <c r="P663" s="179">
        <f>O663*H663</f>
        <v>0</v>
      </c>
      <c r="Q663" s="179">
        <v>4.1000000000000003E-3</v>
      </c>
      <c r="R663" s="179">
        <f>Q663*H663</f>
        <v>8.2000000000000007E-3</v>
      </c>
      <c r="S663" s="179">
        <v>0</v>
      </c>
      <c r="T663" s="180">
        <f>S663*H663</f>
        <v>0</v>
      </c>
      <c r="U663" s="35"/>
      <c r="V663" s="35"/>
      <c r="W663" s="35"/>
      <c r="X663" s="35"/>
      <c r="Y663" s="35"/>
      <c r="Z663" s="35"/>
      <c r="AA663" s="35"/>
      <c r="AB663" s="35"/>
      <c r="AC663" s="35"/>
      <c r="AD663" s="35"/>
      <c r="AE663" s="35"/>
      <c r="AR663" s="181" t="s">
        <v>353</v>
      </c>
      <c r="AT663" s="181" t="s">
        <v>196</v>
      </c>
      <c r="AU663" s="181" t="s">
        <v>82</v>
      </c>
      <c r="AY663" s="18" t="s">
        <v>132</v>
      </c>
      <c r="BE663" s="182">
        <f>IF(N663="základní",J663,0)</f>
        <v>0</v>
      </c>
      <c r="BF663" s="182">
        <f>IF(N663="snížená",J663,0)</f>
        <v>0</v>
      </c>
      <c r="BG663" s="182">
        <f>IF(N663="zákl. přenesená",J663,0)</f>
        <v>0</v>
      </c>
      <c r="BH663" s="182">
        <f>IF(N663="sníž. přenesená",J663,0)</f>
        <v>0</v>
      </c>
      <c r="BI663" s="182">
        <f>IF(N663="nulová",J663,0)</f>
        <v>0</v>
      </c>
      <c r="BJ663" s="18" t="s">
        <v>80</v>
      </c>
      <c r="BK663" s="182">
        <f>ROUND(I663*H663,2)</f>
        <v>0</v>
      </c>
      <c r="BL663" s="18" t="s">
        <v>261</v>
      </c>
      <c r="BM663" s="181" t="s">
        <v>1019</v>
      </c>
    </row>
    <row r="664" spans="1:65" s="2" customFormat="1" ht="19.5">
      <c r="A664" s="35"/>
      <c r="B664" s="36"/>
      <c r="C664" s="37"/>
      <c r="D664" s="183" t="s">
        <v>142</v>
      </c>
      <c r="E664" s="37"/>
      <c r="F664" s="184" t="s">
        <v>1018</v>
      </c>
      <c r="G664" s="37"/>
      <c r="H664" s="37"/>
      <c r="I664" s="185"/>
      <c r="J664" s="37"/>
      <c r="K664" s="37"/>
      <c r="L664" s="40"/>
      <c r="M664" s="186"/>
      <c r="N664" s="187"/>
      <c r="O664" s="65"/>
      <c r="P664" s="65"/>
      <c r="Q664" s="65"/>
      <c r="R664" s="65"/>
      <c r="S664" s="65"/>
      <c r="T664" s="66"/>
      <c r="U664" s="35"/>
      <c r="V664" s="35"/>
      <c r="W664" s="35"/>
      <c r="X664" s="35"/>
      <c r="Y664" s="35"/>
      <c r="Z664" s="35"/>
      <c r="AA664" s="35"/>
      <c r="AB664" s="35"/>
      <c r="AC664" s="35"/>
      <c r="AD664" s="35"/>
      <c r="AE664" s="35"/>
      <c r="AT664" s="18" t="s">
        <v>142</v>
      </c>
      <c r="AU664" s="18" t="s">
        <v>82</v>
      </c>
    </row>
    <row r="665" spans="1:65" s="2" customFormat="1" ht="14.45" customHeight="1">
      <c r="A665" s="35"/>
      <c r="B665" s="36"/>
      <c r="C665" s="170" t="s">
        <v>1020</v>
      </c>
      <c r="D665" s="170" t="s">
        <v>135</v>
      </c>
      <c r="E665" s="171" t="s">
        <v>1021</v>
      </c>
      <c r="F665" s="172" t="s">
        <v>1022</v>
      </c>
      <c r="G665" s="173" t="s">
        <v>138</v>
      </c>
      <c r="H665" s="174">
        <v>1</v>
      </c>
      <c r="I665" s="175"/>
      <c r="J665" s="176">
        <f>ROUND(I665*H665,2)</f>
        <v>0</v>
      </c>
      <c r="K665" s="172" t="s">
        <v>19</v>
      </c>
      <c r="L665" s="40"/>
      <c r="M665" s="177" t="s">
        <v>19</v>
      </c>
      <c r="N665" s="178" t="s">
        <v>43</v>
      </c>
      <c r="O665" s="65"/>
      <c r="P665" s="179">
        <f>O665*H665</f>
        <v>0</v>
      </c>
      <c r="Q665" s="179">
        <v>0</v>
      </c>
      <c r="R665" s="179">
        <f>Q665*H665</f>
        <v>0</v>
      </c>
      <c r="S665" s="179">
        <v>0</v>
      </c>
      <c r="T665" s="180">
        <f>S665*H665</f>
        <v>0</v>
      </c>
      <c r="U665" s="35"/>
      <c r="V665" s="35"/>
      <c r="W665" s="35"/>
      <c r="X665" s="35"/>
      <c r="Y665" s="35"/>
      <c r="Z665" s="35"/>
      <c r="AA665" s="35"/>
      <c r="AB665" s="35"/>
      <c r="AC665" s="35"/>
      <c r="AD665" s="35"/>
      <c r="AE665" s="35"/>
      <c r="AR665" s="181" t="s">
        <v>261</v>
      </c>
      <c r="AT665" s="181" t="s">
        <v>135</v>
      </c>
      <c r="AU665" s="181" t="s">
        <v>82</v>
      </c>
      <c r="AY665" s="18" t="s">
        <v>132</v>
      </c>
      <c r="BE665" s="182">
        <f>IF(N665="základní",J665,0)</f>
        <v>0</v>
      </c>
      <c r="BF665" s="182">
        <f>IF(N665="snížená",J665,0)</f>
        <v>0</v>
      </c>
      <c r="BG665" s="182">
        <f>IF(N665="zákl. přenesená",J665,0)</f>
        <v>0</v>
      </c>
      <c r="BH665" s="182">
        <f>IF(N665="sníž. přenesená",J665,0)</f>
        <v>0</v>
      </c>
      <c r="BI665" s="182">
        <f>IF(N665="nulová",J665,0)</f>
        <v>0</v>
      </c>
      <c r="BJ665" s="18" t="s">
        <v>80</v>
      </c>
      <c r="BK665" s="182">
        <f>ROUND(I665*H665,2)</f>
        <v>0</v>
      </c>
      <c r="BL665" s="18" t="s">
        <v>261</v>
      </c>
      <c r="BM665" s="181" t="s">
        <v>1023</v>
      </c>
    </row>
    <row r="666" spans="1:65" s="2" customFormat="1" ht="11.25">
      <c r="A666" s="35"/>
      <c r="B666" s="36"/>
      <c r="C666" s="37"/>
      <c r="D666" s="183" t="s">
        <v>142</v>
      </c>
      <c r="E666" s="37"/>
      <c r="F666" s="184" t="s">
        <v>1022</v>
      </c>
      <c r="G666" s="37"/>
      <c r="H666" s="37"/>
      <c r="I666" s="185"/>
      <c r="J666" s="37"/>
      <c r="K666" s="37"/>
      <c r="L666" s="40"/>
      <c r="M666" s="186"/>
      <c r="N666" s="187"/>
      <c r="O666" s="65"/>
      <c r="P666" s="65"/>
      <c r="Q666" s="65"/>
      <c r="R666" s="65"/>
      <c r="S666" s="65"/>
      <c r="T666" s="66"/>
      <c r="U666" s="35"/>
      <c r="V666" s="35"/>
      <c r="W666" s="35"/>
      <c r="X666" s="35"/>
      <c r="Y666" s="35"/>
      <c r="Z666" s="35"/>
      <c r="AA666" s="35"/>
      <c r="AB666" s="35"/>
      <c r="AC666" s="35"/>
      <c r="AD666" s="35"/>
      <c r="AE666" s="35"/>
      <c r="AT666" s="18" t="s">
        <v>142</v>
      </c>
      <c r="AU666" s="18" t="s">
        <v>82</v>
      </c>
    </row>
    <row r="667" spans="1:65" s="2" customFormat="1" ht="24.2" customHeight="1">
      <c r="A667" s="35"/>
      <c r="B667" s="36"/>
      <c r="C667" s="221" t="s">
        <v>1024</v>
      </c>
      <c r="D667" s="221" t="s">
        <v>196</v>
      </c>
      <c r="E667" s="222" t="s">
        <v>1025</v>
      </c>
      <c r="F667" s="223" t="s">
        <v>1026</v>
      </c>
      <c r="G667" s="224" t="s">
        <v>138</v>
      </c>
      <c r="H667" s="225">
        <v>1</v>
      </c>
      <c r="I667" s="226"/>
      <c r="J667" s="227">
        <f>ROUND(I667*H667,2)</f>
        <v>0</v>
      </c>
      <c r="K667" s="223" t="s">
        <v>19</v>
      </c>
      <c r="L667" s="228"/>
      <c r="M667" s="229" t="s">
        <v>19</v>
      </c>
      <c r="N667" s="230" t="s">
        <v>43</v>
      </c>
      <c r="O667" s="65"/>
      <c r="P667" s="179">
        <f>O667*H667</f>
        <v>0</v>
      </c>
      <c r="Q667" s="179">
        <v>1.6000000000000001E-3</v>
      </c>
      <c r="R667" s="179">
        <f>Q667*H667</f>
        <v>1.6000000000000001E-3</v>
      </c>
      <c r="S667" s="179">
        <v>0</v>
      </c>
      <c r="T667" s="180">
        <f>S667*H667</f>
        <v>0</v>
      </c>
      <c r="U667" s="35"/>
      <c r="V667" s="35"/>
      <c r="W667" s="35"/>
      <c r="X667" s="35"/>
      <c r="Y667" s="35"/>
      <c r="Z667" s="35"/>
      <c r="AA667" s="35"/>
      <c r="AB667" s="35"/>
      <c r="AC667" s="35"/>
      <c r="AD667" s="35"/>
      <c r="AE667" s="35"/>
      <c r="AR667" s="181" t="s">
        <v>353</v>
      </c>
      <c r="AT667" s="181" t="s">
        <v>196</v>
      </c>
      <c r="AU667" s="181" t="s">
        <v>82</v>
      </c>
      <c r="AY667" s="18" t="s">
        <v>132</v>
      </c>
      <c r="BE667" s="182">
        <f>IF(N667="základní",J667,0)</f>
        <v>0</v>
      </c>
      <c r="BF667" s="182">
        <f>IF(N667="snížená",J667,0)</f>
        <v>0</v>
      </c>
      <c r="BG667" s="182">
        <f>IF(N667="zákl. přenesená",J667,0)</f>
        <v>0</v>
      </c>
      <c r="BH667" s="182">
        <f>IF(N667="sníž. přenesená",J667,0)</f>
        <v>0</v>
      </c>
      <c r="BI667" s="182">
        <f>IF(N667="nulová",J667,0)</f>
        <v>0</v>
      </c>
      <c r="BJ667" s="18" t="s">
        <v>80</v>
      </c>
      <c r="BK667" s="182">
        <f>ROUND(I667*H667,2)</f>
        <v>0</v>
      </c>
      <c r="BL667" s="18" t="s">
        <v>261</v>
      </c>
      <c r="BM667" s="181" t="s">
        <v>1027</v>
      </c>
    </row>
    <row r="668" spans="1:65" s="2" customFormat="1" ht="19.5">
      <c r="A668" s="35"/>
      <c r="B668" s="36"/>
      <c r="C668" s="37"/>
      <c r="D668" s="183" t="s">
        <v>142</v>
      </c>
      <c r="E668" s="37"/>
      <c r="F668" s="184" t="s">
        <v>1026</v>
      </c>
      <c r="G668" s="37"/>
      <c r="H668" s="37"/>
      <c r="I668" s="185"/>
      <c r="J668" s="37"/>
      <c r="K668" s="37"/>
      <c r="L668" s="40"/>
      <c r="M668" s="186"/>
      <c r="N668" s="187"/>
      <c r="O668" s="65"/>
      <c r="P668" s="65"/>
      <c r="Q668" s="65"/>
      <c r="R668" s="65"/>
      <c r="S668" s="65"/>
      <c r="T668" s="66"/>
      <c r="U668" s="35"/>
      <c r="V668" s="35"/>
      <c r="W668" s="35"/>
      <c r="X668" s="35"/>
      <c r="Y668" s="35"/>
      <c r="Z668" s="35"/>
      <c r="AA668" s="35"/>
      <c r="AB668" s="35"/>
      <c r="AC668" s="35"/>
      <c r="AD668" s="35"/>
      <c r="AE668" s="35"/>
      <c r="AT668" s="18" t="s">
        <v>142</v>
      </c>
      <c r="AU668" s="18" t="s">
        <v>82</v>
      </c>
    </row>
    <row r="669" spans="1:65" s="2" customFormat="1" ht="37.9" customHeight="1">
      <c r="A669" s="35"/>
      <c r="B669" s="36"/>
      <c r="C669" s="170" t="s">
        <v>1028</v>
      </c>
      <c r="D669" s="170" t="s">
        <v>135</v>
      </c>
      <c r="E669" s="171" t="s">
        <v>1029</v>
      </c>
      <c r="F669" s="172" t="s">
        <v>1030</v>
      </c>
      <c r="G669" s="173" t="s">
        <v>138</v>
      </c>
      <c r="H669" s="174">
        <v>9</v>
      </c>
      <c r="I669" s="175"/>
      <c r="J669" s="176">
        <f>ROUND(I669*H669,2)</f>
        <v>0</v>
      </c>
      <c r="K669" s="172" t="s">
        <v>19</v>
      </c>
      <c r="L669" s="40"/>
      <c r="M669" s="177" t="s">
        <v>19</v>
      </c>
      <c r="N669" s="178" t="s">
        <v>43</v>
      </c>
      <c r="O669" s="65"/>
      <c r="P669" s="179">
        <f>O669*H669</f>
        <v>0</v>
      </c>
      <c r="Q669" s="179">
        <v>0</v>
      </c>
      <c r="R669" s="179">
        <f>Q669*H669</f>
        <v>0</v>
      </c>
      <c r="S669" s="179">
        <v>0</v>
      </c>
      <c r="T669" s="180">
        <f>S669*H669</f>
        <v>0</v>
      </c>
      <c r="U669" s="35"/>
      <c r="V669" s="35"/>
      <c r="W669" s="35"/>
      <c r="X669" s="35"/>
      <c r="Y669" s="35"/>
      <c r="Z669" s="35"/>
      <c r="AA669" s="35"/>
      <c r="AB669" s="35"/>
      <c r="AC669" s="35"/>
      <c r="AD669" s="35"/>
      <c r="AE669" s="35"/>
      <c r="AR669" s="181" t="s">
        <v>261</v>
      </c>
      <c r="AT669" s="181" t="s">
        <v>135</v>
      </c>
      <c r="AU669" s="181" t="s">
        <v>82</v>
      </c>
      <c r="AY669" s="18" t="s">
        <v>132</v>
      </c>
      <c r="BE669" s="182">
        <f>IF(N669="základní",J669,0)</f>
        <v>0</v>
      </c>
      <c r="BF669" s="182">
        <f>IF(N669="snížená",J669,0)</f>
        <v>0</v>
      </c>
      <c r="BG669" s="182">
        <f>IF(N669="zákl. přenesená",J669,0)</f>
        <v>0</v>
      </c>
      <c r="BH669" s="182">
        <f>IF(N669="sníž. přenesená",J669,0)</f>
        <v>0</v>
      </c>
      <c r="BI669" s="182">
        <f>IF(N669="nulová",J669,0)</f>
        <v>0</v>
      </c>
      <c r="BJ669" s="18" t="s">
        <v>80</v>
      </c>
      <c r="BK669" s="182">
        <f>ROUND(I669*H669,2)</f>
        <v>0</v>
      </c>
      <c r="BL669" s="18" t="s">
        <v>261</v>
      </c>
      <c r="BM669" s="181" t="s">
        <v>1031</v>
      </c>
    </row>
    <row r="670" spans="1:65" s="2" customFormat="1" ht="19.5">
      <c r="A670" s="35"/>
      <c r="B670" s="36"/>
      <c r="C670" s="37"/>
      <c r="D670" s="183" t="s">
        <v>142</v>
      </c>
      <c r="E670" s="37"/>
      <c r="F670" s="184" t="s">
        <v>1030</v>
      </c>
      <c r="G670" s="37"/>
      <c r="H670" s="37"/>
      <c r="I670" s="185"/>
      <c r="J670" s="37"/>
      <c r="K670" s="37"/>
      <c r="L670" s="40"/>
      <c r="M670" s="186"/>
      <c r="N670" s="187"/>
      <c r="O670" s="65"/>
      <c r="P670" s="65"/>
      <c r="Q670" s="65"/>
      <c r="R670" s="65"/>
      <c r="S670" s="65"/>
      <c r="T670" s="66"/>
      <c r="U670" s="35"/>
      <c r="V670" s="35"/>
      <c r="W670" s="35"/>
      <c r="X670" s="35"/>
      <c r="Y670" s="35"/>
      <c r="Z670" s="35"/>
      <c r="AA670" s="35"/>
      <c r="AB670" s="35"/>
      <c r="AC670" s="35"/>
      <c r="AD670" s="35"/>
      <c r="AE670" s="35"/>
      <c r="AT670" s="18" t="s">
        <v>142</v>
      </c>
      <c r="AU670" s="18" t="s">
        <v>82</v>
      </c>
    </row>
    <row r="671" spans="1:65" s="2" customFormat="1" ht="14.45" customHeight="1">
      <c r="A671" s="35"/>
      <c r="B671" s="36"/>
      <c r="C671" s="221" t="s">
        <v>1032</v>
      </c>
      <c r="D671" s="221" t="s">
        <v>196</v>
      </c>
      <c r="E671" s="222" t="s">
        <v>1033</v>
      </c>
      <c r="F671" s="223" t="s">
        <v>1034</v>
      </c>
      <c r="G671" s="224" t="s">
        <v>190</v>
      </c>
      <c r="H671" s="225">
        <v>6</v>
      </c>
      <c r="I671" s="226"/>
      <c r="J671" s="227">
        <f>ROUND(I671*H671,2)</f>
        <v>0</v>
      </c>
      <c r="K671" s="223" t="s">
        <v>19</v>
      </c>
      <c r="L671" s="228"/>
      <c r="M671" s="229" t="s">
        <v>19</v>
      </c>
      <c r="N671" s="230" t="s">
        <v>43</v>
      </c>
      <c r="O671" s="65"/>
      <c r="P671" s="179">
        <f>O671*H671</f>
        <v>0</v>
      </c>
      <c r="Q671" s="179">
        <v>5.0000000000000001E-4</v>
      </c>
      <c r="R671" s="179">
        <f>Q671*H671</f>
        <v>3.0000000000000001E-3</v>
      </c>
      <c r="S671" s="179">
        <v>0</v>
      </c>
      <c r="T671" s="180">
        <f>S671*H671</f>
        <v>0</v>
      </c>
      <c r="U671" s="35"/>
      <c r="V671" s="35"/>
      <c r="W671" s="35"/>
      <c r="X671" s="35"/>
      <c r="Y671" s="35"/>
      <c r="Z671" s="35"/>
      <c r="AA671" s="35"/>
      <c r="AB671" s="35"/>
      <c r="AC671" s="35"/>
      <c r="AD671" s="35"/>
      <c r="AE671" s="35"/>
      <c r="AR671" s="181" t="s">
        <v>353</v>
      </c>
      <c r="AT671" s="181" t="s">
        <v>196</v>
      </c>
      <c r="AU671" s="181" t="s">
        <v>82</v>
      </c>
      <c r="AY671" s="18" t="s">
        <v>132</v>
      </c>
      <c r="BE671" s="182">
        <f>IF(N671="základní",J671,0)</f>
        <v>0</v>
      </c>
      <c r="BF671" s="182">
        <f>IF(N671="snížená",J671,0)</f>
        <v>0</v>
      </c>
      <c r="BG671" s="182">
        <f>IF(N671="zákl. přenesená",J671,0)</f>
        <v>0</v>
      </c>
      <c r="BH671" s="182">
        <f>IF(N671="sníž. přenesená",J671,0)</f>
        <v>0</v>
      </c>
      <c r="BI671" s="182">
        <f>IF(N671="nulová",J671,0)</f>
        <v>0</v>
      </c>
      <c r="BJ671" s="18" t="s">
        <v>80</v>
      </c>
      <c r="BK671" s="182">
        <f>ROUND(I671*H671,2)</f>
        <v>0</v>
      </c>
      <c r="BL671" s="18" t="s">
        <v>261</v>
      </c>
      <c r="BM671" s="181" t="s">
        <v>1035</v>
      </c>
    </row>
    <row r="672" spans="1:65" s="2" customFormat="1" ht="11.25">
      <c r="A672" s="35"/>
      <c r="B672" s="36"/>
      <c r="C672" s="37"/>
      <c r="D672" s="183" t="s">
        <v>142</v>
      </c>
      <c r="E672" s="37"/>
      <c r="F672" s="184" t="s">
        <v>1034</v>
      </c>
      <c r="G672" s="37"/>
      <c r="H672" s="37"/>
      <c r="I672" s="185"/>
      <c r="J672" s="37"/>
      <c r="K672" s="37"/>
      <c r="L672" s="40"/>
      <c r="M672" s="186"/>
      <c r="N672" s="187"/>
      <c r="O672" s="65"/>
      <c r="P672" s="65"/>
      <c r="Q672" s="65"/>
      <c r="R672" s="65"/>
      <c r="S672" s="65"/>
      <c r="T672" s="66"/>
      <c r="U672" s="35"/>
      <c r="V672" s="35"/>
      <c r="W672" s="35"/>
      <c r="X672" s="35"/>
      <c r="Y672" s="35"/>
      <c r="Z672" s="35"/>
      <c r="AA672" s="35"/>
      <c r="AB672" s="35"/>
      <c r="AC672" s="35"/>
      <c r="AD672" s="35"/>
      <c r="AE672" s="35"/>
      <c r="AT672" s="18" t="s">
        <v>142</v>
      </c>
      <c r="AU672" s="18" t="s">
        <v>82</v>
      </c>
    </row>
    <row r="673" spans="1:65" s="2" customFormat="1" ht="14.45" customHeight="1">
      <c r="A673" s="35"/>
      <c r="B673" s="36"/>
      <c r="C673" s="221" t="s">
        <v>1036</v>
      </c>
      <c r="D673" s="221" t="s">
        <v>196</v>
      </c>
      <c r="E673" s="222" t="s">
        <v>1037</v>
      </c>
      <c r="F673" s="223" t="s">
        <v>1038</v>
      </c>
      <c r="G673" s="224" t="s">
        <v>138</v>
      </c>
      <c r="H673" s="225">
        <v>3</v>
      </c>
      <c r="I673" s="226"/>
      <c r="J673" s="227">
        <f>ROUND(I673*H673,2)</f>
        <v>0</v>
      </c>
      <c r="K673" s="223" t="s">
        <v>19</v>
      </c>
      <c r="L673" s="228"/>
      <c r="M673" s="229" t="s">
        <v>19</v>
      </c>
      <c r="N673" s="230" t="s">
        <v>43</v>
      </c>
      <c r="O673" s="65"/>
      <c r="P673" s="179">
        <f>O673*H673</f>
        <v>0</v>
      </c>
      <c r="Q673" s="179">
        <v>5.0000000000000001E-4</v>
      </c>
      <c r="R673" s="179">
        <f>Q673*H673</f>
        <v>1.5E-3</v>
      </c>
      <c r="S673" s="179">
        <v>0</v>
      </c>
      <c r="T673" s="180">
        <f>S673*H673</f>
        <v>0</v>
      </c>
      <c r="U673" s="35"/>
      <c r="V673" s="35"/>
      <c r="W673" s="35"/>
      <c r="X673" s="35"/>
      <c r="Y673" s="35"/>
      <c r="Z673" s="35"/>
      <c r="AA673" s="35"/>
      <c r="AB673" s="35"/>
      <c r="AC673" s="35"/>
      <c r="AD673" s="35"/>
      <c r="AE673" s="35"/>
      <c r="AR673" s="181" t="s">
        <v>353</v>
      </c>
      <c r="AT673" s="181" t="s">
        <v>196</v>
      </c>
      <c r="AU673" s="181" t="s">
        <v>82</v>
      </c>
      <c r="AY673" s="18" t="s">
        <v>132</v>
      </c>
      <c r="BE673" s="182">
        <f>IF(N673="základní",J673,0)</f>
        <v>0</v>
      </c>
      <c r="BF673" s="182">
        <f>IF(N673="snížená",J673,0)</f>
        <v>0</v>
      </c>
      <c r="BG673" s="182">
        <f>IF(N673="zákl. přenesená",J673,0)</f>
        <v>0</v>
      </c>
      <c r="BH673" s="182">
        <f>IF(N673="sníž. přenesená",J673,0)</f>
        <v>0</v>
      </c>
      <c r="BI673" s="182">
        <f>IF(N673="nulová",J673,0)</f>
        <v>0</v>
      </c>
      <c r="BJ673" s="18" t="s">
        <v>80</v>
      </c>
      <c r="BK673" s="182">
        <f>ROUND(I673*H673,2)</f>
        <v>0</v>
      </c>
      <c r="BL673" s="18" t="s">
        <v>261</v>
      </c>
      <c r="BM673" s="181" t="s">
        <v>1039</v>
      </c>
    </row>
    <row r="674" spans="1:65" s="2" customFormat="1" ht="11.25">
      <c r="A674" s="35"/>
      <c r="B674" s="36"/>
      <c r="C674" s="37"/>
      <c r="D674" s="183" t="s">
        <v>142</v>
      </c>
      <c r="E674" s="37"/>
      <c r="F674" s="184" t="s">
        <v>1038</v>
      </c>
      <c r="G674" s="37"/>
      <c r="H674" s="37"/>
      <c r="I674" s="185"/>
      <c r="J674" s="37"/>
      <c r="K674" s="37"/>
      <c r="L674" s="40"/>
      <c r="M674" s="186"/>
      <c r="N674" s="187"/>
      <c r="O674" s="65"/>
      <c r="P674" s="65"/>
      <c r="Q674" s="65"/>
      <c r="R674" s="65"/>
      <c r="S674" s="65"/>
      <c r="T674" s="66"/>
      <c r="U674" s="35"/>
      <c r="V674" s="35"/>
      <c r="W674" s="35"/>
      <c r="X674" s="35"/>
      <c r="Y674" s="35"/>
      <c r="Z674" s="35"/>
      <c r="AA674" s="35"/>
      <c r="AB674" s="35"/>
      <c r="AC674" s="35"/>
      <c r="AD674" s="35"/>
      <c r="AE674" s="35"/>
      <c r="AT674" s="18" t="s">
        <v>142</v>
      </c>
      <c r="AU674" s="18" t="s">
        <v>82</v>
      </c>
    </row>
    <row r="675" spans="1:65" s="2" customFormat="1" ht="14.45" customHeight="1">
      <c r="A675" s="35"/>
      <c r="B675" s="36"/>
      <c r="C675" s="221" t="s">
        <v>1040</v>
      </c>
      <c r="D675" s="221" t="s">
        <v>196</v>
      </c>
      <c r="E675" s="222" t="s">
        <v>1041</v>
      </c>
      <c r="F675" s="223" t="s">
        <v>1042</v>
      </c>
      <c r="G675" s="224" t="s">
        <v>138</v>
      </c>
      <c r="H675" s="225">
        <v>6</v>
      </c>
      <c r="I675" s="226"/>
      <c r="J675" s="227">
        <f>ROUND(I675*H675,2)</f>
        <v>0</v>
      </c>
      <c r="K675" s="223" t="s">
        <v>19</v>
      </c>
      <c r="L675" s="228"/>
      <c r="M675" s="229" t="s">
        <v>19</v>
      </c>
      <c r="N675" s="230" t="s">
        <v>43</v>
      </c>
      <c r="O675" s="65"/>
      <c r="P675" s="179">
        <f>O675*H675</f>
        <v>0</v>
      </c>
      <c r="Q675" s="179">
        <v>5.0000000000000001E-4</v>
      </c>
      <c r="R675" s="179">
        <f>Q675*H675</f>
        <v>3.0000000000000001E-3</v>
      </c>
      <c r="S675" s="179">
        <v>0</v>
      </c>
      <c r="T675" s="180">
        <f>S675*H675</f>
        <v>0</v>
      </c>
      <c r="U675" s="35"/>
      <c r="V675" s="35"/>
      <c r="W675" s="35"/>
      <c r="X675" s="35"/>
      <c r="Y675" s="35"/>
      <c r="Z675" s="35"/>
      <c r="AA675" s="35"/>
      <c r="AB675" s="35"/>
      <c r="AC675" s="35"/>
      <c r="AD675" s="35"/>
      <c r="AE675" s="35"/>
      <c r="AR675" s="181" t="s">
        <v>353</v>
      </c>
      <c r="AT675" s="181" t="s">
        <v>196</v>
      </c>
      <c r="AU675" s="181" t="s">
        <v>82</v>
      </c>
      <c r="AY675" s="18" t="s">
        <v>132</v>
      </c>
      <c r="BE675" s="182">
        <f>IF(N675="základní",J675,0)</f>
        <v>0</v>
      </c>
      <c r="BF675" s="182">
        <f>IF(N675="snížená",J675,0)</f>
        <v>0</v>
      </c>
      <c r="BG675" s="182">
        <f>IF(N675="zákl. přenesená",J675,0)</f>
        <v>0</v>
      </c>
      <c r="BH675" s="182">
        <f>IF(N675="sníž. přenesená",J675,0)</f>
        <v>0</v>
      </c>
      <c r="BI675" s="182">
        <f>IF(N675="nulová",J675,0)</f>
        <v>0</v>
      </c>
      <c r="BJ675" s="18" t="s">
        <v>80</v>
      </c>
      <c r="BK675" s="182">
        <f>ROUND(I675*H675,2)</f>
        <v>0</v>
      </c>
      <c r="BL675" s="18" t="s">
        <v>261</v>
      </c>
      <c r="BM675" s="181" t="s">
        <v>1043</v>
      </c>
    </row>
    <row r="676" spans="1:65" s="2" customFormat="1" ht="11.25">
      <c r="A676" s="35"/>
      <c r="B676" s="36"/>
      <c r="C676" s="37"/>
      <c r="D676" s="183" t="s">
        <v>142</v>
      </c>
      <c r="E676" s="37"/>
      <c r="F676" s="184" t="s">
        <v>1042</v>
      </c>
      <c r="G676" s="37"/>
      <c r="H676" s="37"/>
      <c r="I676" s="185"/>
      <c r="J676" s="37"/>
      <c r="K676" s="37"/>
      <c r="L676" s="40"/>
      <c r="M676" s="186"/>
      <c r="N676" s="187"/>
      <c r="O676" s="65"/>
      <c r="P676" s="65"/>
      <c r="Q676" s="65"/>
      <c r="R676" s="65"/>
      <c r="S676" s="65"/>
      <c r="T676" s="66"/>
      <c r="U676" s="35"/>
      <c r="V676" s="35"/>
      <c r="W676" s="35"/>
      <c r="X676" s="35"/>
      <c r="Y676" s="35"/>
      <c r="Z676" s="35"/>
      <c r="AA676" s="35"/>
      <c r="AB676" s="35"/>
      <c r="AC676" s="35"/>
      <c r="AD676" s="35"/>
      <c r="AE676" s="35"/>
      <c r="AT676" s="18" t="s">
        <v>142</v>
      </c>
      <c r="AU676" s="18" t="s">
        <v>82</v>
      </c>
    </row>
    <row r="677" spans="1:65" s="2" customFormat="1" ht="14.45" customHeight="1">
      <c r="A677" s="35"/>
      <c r="B677" s="36"/>
      <c r="C677" s="170" t="s">
        <v>1044</v>
      </c>
      <c r="D677" s="170" t="s">
        <v>135</v>
      </c>
      <c r="E677" s="171" t="s">
        <v>1045</v>
      </c>
      <c r="F677" s="172" t="s">
        <v>1046</v>
      </c>
      <c r="G677" s="173" t="s">
        <v>138</v>
      </c>
      <c r="H677" s="174">
        <v>1</v>
      </c>
      <c r="I677" s="175"/>
      <c r="J677" s="176">
        <f>ROUND(I677*H677,2)</f>
        <v>0</v>
      </c>
      <c r="K677" s="172" t="s">
        <v>19</v>
      </c>
      <c r="L677" s="40"/>
      <c r="M677" s="177" t="s">
        <v>19</v>
      </c>
      <c r="N677" s="178" t="s">
        <v>43</v>
      </c>
      <c r="O677" s="65"/>
      <c r="P677" s="179">
        <f>O677*H677</f>
        <v>0</v>
      </c>
      <c r="Q677" s="179">
        <v>0</v>
      </c>
      <c r="R677" s="179">
        <f>Q677*H677</f>
        <v>0</v>
      </c>
      <c r="S677" s="179">
        <v>0</v>
      </c>
      <c r="T677" s="180">
        <f>S677*H677</f>
        <v>0</v>
      </c>
      <c r="U677" s="35"/>
      <c r="V677" s="35"/>
      <c r="W677" s="35"/>
      <c r="X677" s="35"/>
      <c r="Y677" s="35"/>
      <c r="Z677" s="35"/>
      <c r="AA677" s="35"/>
      <c r="AB677" s="35"/>
      <c r="AC677" s="35"/>
      <c r="AD677" s="35"/>
      <c r="AE677" s="35"/>
      <c r="AR677" s="181" t="s">
        <v>261</v>
      </c>
      <c r="AT677" s="181" t="s">
        <v>135</v>
      </c>
      <c r="AU677" s="181" t="s">
        <v>82</v>
      </c>
      <c r="AY677" s="18" t="s">
        <v>132</v>
      </c>
      <c r="BE677" s="182">
        <f>IF(N677="základní",J677,0)</f>
        <v>0</v>
      </c>
      <c r="BF677" s="182">
        <f>IF(N677="snížená",J677,0)</f>
        <v>0</v>
      </c>
      <c r="BG677" s="182">
        <f>IF(N677="zákl. přenesená",J677,0)</f>
        <v>0</v>
      </c>
      <c r="BH677" s="182">
        <f>IF(N677="sníž. přenesená",J677,0)</f>
        <v>0</v>
      </c>
      <c r="BI677" s="182">
        <f>IF(N677="nulová",J677,0)</f>
        <v>0</v>
      </c>
      <c r="BJ677" s="18" t="s">
        <v>80</v>
      </c>
      <c r="BK677" s="182">
        <f>ROUND(I677*H677,2)</f>
        <v>0</v>
      </c>
      <c r="BL677" s="18" t="s">
        <v>261</v>
      </c>
      <c r="BM677" s="181" t="s">
        <v>1047</v>
      </c>
    </row>
    <row r="678" spans="1:65" s="2" customFormat="1" ht="11.25">
      <c r="A678" s="35"/>
      <c r="B678" s="36"/>
      <c r="C678" s="37"/>
      <c r="D678" s="183" t="s">
        <v>142</v>
      </c>
      <c r="E678" s="37"/>
      <c r="F678" s="184" t="s">
        <v>1046</v>
      </c>
      <c r="G678" s="37"/>
      <c r="H678" s="37"/>
      <c r="I678" s="185"/>
      <c r="J678" s="37"/>
      <c r="K678" s="37"/>
      <c r="L678" s="40"/>
      <c r="M678" s="186"/>
      <c r="N678" s="187"/>
      <c r="O678" s="65"/>
      <c r="P678" s="65"/>
      <c r="Q678" s="65"/>
      <c r="R678" s="65"/>
      <c r="S678" s="65"/>
      <c r="T678" s="66"/>
      <c r="U678" s="35"/>
      <c r="V678" s="35"/>
      <c r="W678" s="35"/>
      <c r="X678" s="35"/>
      <c r="Y678" s="35"/>
      <c r="Z678" s="35"/>
      <c r="AA678" s="35"/>
      <c r="AB678" s="35"/>
      <c r="AC678" s="35"/>
      <c r="AD678" s="35"/>
      <c r="AE678" s="35"/>
      <c r="AT678" s="18" t="s">
        <v>142</v>
      </c>
      <c r="AU678" s="18" t="s">
        <v>82</v>
      </c>
    </row>
    <row r="679" spans="1:65" s="2" customFormat="1" ht="24.2" customHeight="1">
      <c r="A679" s="35"/>
      <c r="B679" s="36"/>
      <c r="C679" s="170" t="s">
        <v>1048</v>
      </c>
      <c r="D679" s="170" t="s">
        <v>135</v>
      </c>
      <c r="E679" s="171" t="s">
        <v>1049</v>
      </c>
      <c r="F679" s="172" t="s">
        <v>1050</v>
      </c>
      <c r="G679" s="173" t="s">
        <v>138</v>
      </c>
      <c r="H679" s="174">
        <v>1</v>
      </c>
      <c r="I679" s="175"/>
      <c r="J679" s="176">
        <f>ROUND(I679*H679,2)</f>
        <v>0</v>
      </c>
      <c r="K679" s="172" t="s">
        <v>19</v>
      </c>
      <c r="L679" s="40"/>
      <c r="M679" s="177" t="s">
        <v>19</v>
      </c>
      <c r="N679" s="178" t="s">
        <v>43</v>
      </c>
      <c r="O679" s="65"/>
      <c r="P679" s="179">
        <f>O679*H679</f>
        <v>0</v>
      </c>
      <c r="Q679" s="179">
        <v>0</v>
      </c>
      <c r="R679" s="179">
        <f>Q679*H679</f>
        <v>0</v>
      </c>
      <c r="S679" s="179">
        <v>0</v>
      </c>
      <c r="T679" s="180">
        <f>S679*H679</f>
        <v>0</v>
      </c>
      <c r="U679" s="35"/>
      <c r="V679" s="35"/>
      <c r="W679" s="35"/>
      <c r="X679" s="35"/>
      <c r="Y679" s="35"/>
      <c r="Z679" s="35"/>
      <c r="AA679" s="35"/>
      <c r="AB679" s="35"/>
      <c r="AC679" s="35"/>
      <c r="AD679" s="35"/>
      <c r="AE679" s="35"/>
      <c r="AR679" s="181" t="s">
        <v>261</v>
      </c>
      <c r="AT679" s="181" t="s">
        <v>135</v>
      </c>
      <c r="AU679" s="181" t="s">
        <v>82</v>
      </c>
      <c r="AY679" s="18" t="s">
        <v>132</v>
      </c>
      <c r="BE679" s="182">
        <f>IF(N679="základní",J679,0)</f>
        <v>0</v>
      </c>
      <c r="BF679" s="182">
        <f>IF(N679="snížená",J679,0)</f>
        <v>0</v>
      </c>
      <c r="BG679" s="182">
        <f>IF(N679="zákl. přenesená",J679,0)</f>
        <v>0</v>
      </c>
      <c r="BH679" s="182">
        <f>IF(N679="sníž. přenesená",J679,0)</f>
        <v>0</v>
      </c>
      <c r="BI679" s="182">
        <f>IF(N679="nulová",J679,0)</f>
        <v>0</v>
      </c>
      <c r="BJ679" s="18" t="s">
        <v>80</v>
      </c>
      <c r="BK679" s="182">
        <f>ROUND(I679*H679,2)</f>
        <v>0</v>
      </c>
      <c r="BL679" s="18" t="s">
        <v>261</v>
      </c>
      <c r="BM679" s="181" t="s">
        <v>1051</v>
      </c>
    </row>
    <row r="680" spans="1:65" s="2" customFormat="1" ht="11.25">
      <c r="A680" s="35"/>
      <c r="B680" s="36"/>
      <c r="C680" s="37"/>
      <c r="D680" s="183" t="s">
        <v>142</v>
      </c>
      <c r="E680" s="37"/>
      <c r="F680" s="184" t="s">
        <v>1050</v>
      </c>
      <c r="G680" s="37"/>
      <c r="H680" s="37"/>
      <c r="I680" s="185"/>
      <c r="J680" s="37"/>
      <c r="K680" s="37"/>
      <c r="L680" s="40"/>
      <c r="M680" s="186"/>
      <c r="N680" s="187"/>
      <c r="O680" s="65"/>
      <c r="P680" s="65"/>
      <c r="Q680" s="65"/>
      <c r="R680" s="65"/>
      <c r="S680" s="65"/>
      <c r="T680" s="66"/>
      <c r="U680" s="35"/>
      <c r="V680" s="35"/>
      <c r="W680" s="35"/>
      <c r="X680" s="35"/>
      <c r="Y680" s="35"/>
      <c r="Z680" s="35"/>
      <c r="AA680" s="35"/>
      <c r="AB680" s="35"/>
      <c r="AC680" s="35"/>
      <c r="AD680" s="35"/>
      <c r="AE680" s="35"/>
      <c r="AT680" s="18" t="s">
        <v>142</v>
      </c>
      <c r="AU680" s="18" t="s">
        <v>82</v>
      </c>
    </row>
    <row r="681" spans="1:65" s="2" customFormat="1" ht="24.2" customHeight="1">
      <c r="A681" s="35"/>
      <c r="B681" s="36"/>
      <c r="C681" s="170" t="s">
        <v>1052</v>
      </c>
      <c r="D681" s="170" t="s">
        <v>135</v>
      </c>
      <c r="E681" s="171" t="s">
        <v>1053</v>
      </c>
      <c r="F681" s="172" t="s">
        <v>1054</v>
      </c>
      <c r="G681" s="173" t="s">
        <v>450</v>
      </c>
      <c r="H681" s="174">
        <v>0.26200000000000001</v>
      </c>
      <c r="I681" s="175"/>
      <c r="J681" s="176">
        <f>ROUND(I681*H681,2)</f>
        <v>0</v>
      </c>
      <c r="K681" s="172" t="s">
        <v>139</v>
      </c>
      <c r="L681" s="40"/>
      <c r="M681" s="177" t="s">
        <v>19</v>
      </c>
      <c r="N681" s="178" t="s">
        <v>43</v>
      </c>
      <c r="O681" s="65"/>
      <c r="P681" s="179">
        <f>O681*H681</f>
        <v>0</v>
      </c>
      <c r="Q681" s="179">
        <v>0</v>
      </c>
      <c r="R681" s="179">
        <f>Q681*H681</f>
        <v>0</v>
      </c>
      <c r="S681" s="179">
        <v>0</v>
      </c>
      <c r="T681" s="180">
        <f>S681*H681</f>
        <v>0</v>
      </c>
      <c r="U681" s="35"/>
      <c r="V681" s="35"/>
      <c r="W681" s="35"/>
      <c r="X681" s="35"/>
      <c r="Y681" s="35"/>
      <c r="Z681" s="35"/>
      <c r="AA681" s="35"/>
      <c r="AB681" s="35"/>
      <c r="AC681" s="35"/>
      <c r="AD681" s="35"/>
      <c r="AE681" s="35"/>
      <c r="AR681" s="181" t="s">
        <v>261</v>
      </c>
      <c r="AT681" s="181" t="s">
        <v>135</v>
      </c>
      <c r="AU681" s="181" t="s">
        <v>82</v>
      </c>
      <c r="AY681" s="18" t="s">
        <v>132</v>
      </c>
      <c r="BE681" s="182">
        <f>IF(N681="základní",J681,0)</f>
        <v>0</v>
      </c>
      <c r="BF681" s="182">
        <f>IF(N681="snížená",J681,0)</f>
        <v>0</v>
      </c>
      <c r="BG681" s="182">
        <f>IF(N681="zákl. přenesená",J681,0)</f>
        <v>0</v>
      </c>
      <c r="BH681" s="182">
        <f>IF(N681="sníž. přenesená",J681,0)</f>
        <v>0</v>
      </c>
      <c r="BI681" s="182">
        <f>IF(N681="nulová",J681,0)</f>
        <v>0</v>
      </c>
      <c r="BJ681" s="18" t="s">
        <v>80</v>
      </c>
      <c r="BK681" s="182">
        <f>ROUND(I681*H681,2)</f>
        <v>0</v>
      </c>
      <c r="BL681" s="18" t="s">
        <v>261</v>
      </c>
      <c r="BM681" s="181" t="s">
        <v>1055</v>
      </c>
    </row>
    <row r="682" spans="1:65" s="2" customFormat="1" ht="29.25">
      <c r="A682" s="35"/>
      <c r="B682" s="36"/>
      <c r="C682" s="37"/>
      <c r="D682" s="183" t="s">
        <v>142</v>
      </c>
      <c r="E682" s="37"/>
      <c r="F682" s="184" t="s">
        <v>1056</v>
      </c>
      <c r="G682" s="37"/>
      <c r="H682" s="37"/>
      <c r="I682" s="185"/>
      <c r="J682" s="37"/>
      <c r="K682" s="37"/>
      <c r="L682" s="40"/>
      <c r="M682" s="186"/>
      <c r="N682" s="187"/>
      <c r="O682" s="65"/>
      <c r="P682" s="65"/>
      <c r="Q682" s="65"/>
      <c r="R682" s="65"/>
      <c r="S682" s="65"/>
      <c r="T682" s="66"/>
      <c r="U682" s="35"/>
      <c r="V682" s="35"/>
      <c r="W682" s="35"/>
      <c r="X682" s="35"/>
      <c r="Y682" s="35"/>
      <c r="Z682" s="35"/>
      <c r="AA682" s="35"/>
      <c r="AB682" s="35"/>
      <c r="AC682" s="35"/>
      <c r="AD682" s="35"/>
      <c r="AE682" s="35"/>
      <c r="AT682" s="18" t="s">
        <v>142</v>
      </c>
      <c r="AU682" s="18" t="s">
        <v>82</v>
      </c>
    </row>
    <row r="683" spans="1:65" s="2" customFormat="1" ht="126.75">
      <c r="A683" s="35"/>
      <c r="B683" s="36"/>
      <c r="C683" s="37"/>
      <c r="D683" s="183" t="s">
        <v>159</v>
      </c>
      <c r="E683" s="37"/>
      <c r="F683" s="220" t="s">
        <v>493</v>
      </c>
      <c r="G683" s="37"/>
      <c r="H683" s="37"/>
      <c r="I683" s="185"/>
      <c r="J683" s="37"/>
      <c r="K683" s="37"/>
      <c r="L683" s="40"/>
      <c r="M683" s="186"/>
      <c r="N683" s="187"/>
      <c r="O683" s="65"/>
      <c r="P683" s="65"/>
      <c r="Q683" s="65"/>
      <c r="R683" s="65"/>
      <c r="S683" s="65"/>
      <c r="T683" s="66"/>
      <c r="U683" s="35"/>
      <c r="V683" s="35"/>
      <c r="W683" s="35"/>
      <c r="X683" s="35"/>
      <c r="Y683" s="35"/>
      <c r="Z683" s="35"/>
      <c r="AA683" s="35"/>
      <c r="AB683" s="35"/>
      <c r="AC683" s="35"/>
      <c r="AD683" s="35"/>
      <c r="AE683" s="35"/>
      <c r="AT683" s="18" t="s">
        <v>159</v>
      </c>
      <c r="AU683" s="18" t="s">
        <v>82</v>
      </c>
    </row>
    <row r="684" spans="1:65" s="12" customFormat="1" ht="22.9" customHeight="1">
      <c r="B684" s="154"/>
      <c r="C684" s="155"/>
      <c r="D684" s="156" t="s">
        <v>71</v>
      </c>
      <c r="E684" s="168" t="s">
        <v>1057</v>
      </c>
      <c r="F684" s="168" t="s">
        <v>1058</v>
      </c>
      <c r="G684" s="155"/>
      <c r="H684" s="155"/>
      <c r="I684" s="158"/>
      <c r="J684" s="169">
        <f>BK684</f>
        <v>0</v>
      </c>
      <c r="K684" s="155"/>
      <c r="L684" s="160"/>
      <c r="M684" s="161"/>
      <c r="N684" s="162"/>
      <c r="O684" s="162"/>
      <c r="P684" s="163">
        <f>SUM(P685:P708)</f>
        <v>0</v>
      </c>
      <c r="Q684" s="162"/>
      <c r="R684" s="163">
        <f>SUM(R685:R708)</f>
        <v>6.3800000000000011E-3</v>
      </c>
      <c r="S684" s="162"/>
      <c r="T684" s="164">
        <f>SUM(T685:T708)</f>
        <v>0</v>
      </c>
      <c r="AR684" s="165" t="s">
        <v>82</v>
      </c>
      <c r="AT684" s="166" t="s">
        <v>71</v>
      </c>
      <c r="AU684" s="166" t="s">
        <v>80</v>
      </c>
      <c r="AY684" s="165" t="s">
        <v>132</v>
      </c>
      <c r="BK684" s="167">
        <f>SUM(BK685:BK708)</f>
        <v>0</v>
      </c>
    </row>
    <row r="685" spans="1:65" s="2" customFormat="1" ht="14.45" customHeight="1">
      <c r="A685" s="35"/>
      <c r="B685" s="36"/>
      <c r="C685" s="170" t="s">
        <v>1059</v>
      </c>
      <c r="D685" s="170" t="s">
        <v>135</v>
      </c>
      <c r="E685" s="171" t="s">
        <v>1060</v>
      </c>
      <c r="F685" s="172" t="s">
        <v>1061</v>
      </c>
      <c r="G685" s="173" t="s">
        <v>190</v>
      </c>
      <c r="H685" s="174">
        <v>145</v>
      </c>
      <c r="I685" s="175"/>
      <c r="J685" s="176">
        <f>ROUND(I685*H685,2)</f>
        <v>0</v>
      </c>
      <c r="K685" s="172" t="s">
        <v>139</v>
      </c>
      <c r="L685" s="40"/>
      <c r="M685" s="177" t="s">
        <v>19</v>
      </c>
      <c r="N685" s="178" t="s">
        <v>43</v>
      </c>
      <c r="O685" s="65"/>
      <c r="P685" s="179">
        <f>O685*H685</f>
        <v>0</v>
      </c>
      <c r="Q685" s="179">
        <v>0</v>
      </c>
      <c r="R685" s="179">
        <f>Q685*H685</f>
        <v>0</v>
      </c>
      <c r="S685" s="179">
        <v>0</v>
      </c>
      <c r="T685" s="180">
        <f>S685*H685</f>
        <v>0</v>
      </c>
      <c r="U685" s="35"/>
      <c r="V685" s="35"/>
      <c r="W685" s="35"/>
      <c r="X685" s="35"/>
      <c r="Y685" s="35"/>
      <c r="Z685" s="35"/>
      <c r="AA685" s="35"/>
      <c r="AB685" s="35"/>
      <c r="AC685" s="35"/>
      <c r="AD685" s="35"/>
      <c r="AE685" s="35"/>
      <c r="AR685" s="181" t="s">
        <v>261</v>
      </c>
      <c r="AT685" s="181" t="s">
        <v>135</v>
      </c>
      <c r="AU685" s="181" t="s">
        <v>82</v>
      </c>
      <c r="AY685" s="18" t="s">
        <v>132</v>
      </c>
      <c r="BE685" s="182">
        <f>IF(N685="základní",J685,0)</f>
        <v>0</v>
      </c>
      <c r="BF685" s="182">
        <f>IF(N685="snížená",J685,0)</f>
        <v>0</v>
      </c>
      <c r="BG685" s="182">
        <f>IF(N685="zákl. přenesená",J685,0)</f>
        <v>0</v>
      </c>
      <c r="BH685" s="182">
        <f>IF(N685="sníž. přenesená",J685,0)</f>
        <v>0</v>
      </c>
      <c r="BI685" s="182">
        <f>IF(N685="nulová",J685,0)</f>
        <v>0</v>
      </c>
      <c r="BJ685" s="18" t="s">
        <v>80</v>
      </c>
      <c r="BK685" s="182">
        <f>ROUND(I685*H685,2)</f>
        <v>0</v>
      </c>
      <c r="BL685" s="18" t="s">
        <v>261</v>
      </c>
      <c r="BM685" s="181" t="s">
        <v>1062</v>
      </c>
    </row>
    <row r="686" spans="1:65" s="2" customFormat="1" ht="11.25">
      <c r="A686" s="35"/>
      <c r="B686" s="36"/>
      <c r="C686" s="37"/>
      <c r="D686" s="183" t="s">
        <v>142</v>
      </c>
      <c r="E686" s="37"/>
      <c r="F686" s="184" t="s">
        <v>1063</v>
      </c>
      <c r="G686" s="37"/>
      <c r="H686" s="37"/>
      <c r="I686" s="185"/>
      <c r="J686" s="37"/>
      <c r="K686" s="37"/>
      <c r="L686" s="40"/>
      <c r="M686" s="186"/>
      <c r="N686" s="187"/>
      <c r="O686" s="65"/>
      <c r="P686" s="65"/>
      <c r="Q686" s="65"/>
      <c r="R686" s="65"/>
      <c r="S686" s="65"/>
      <c r="T686" s="66"/>
      <c r="U686" s="35"/>
      <c r="V686" s="35"/>
      <c r="W686" s="35"/>
      <c r="X686" s="35"/>
      <c r="Y686" s="35"/>
      <c r="Z686" s="35"/>
      <c r="AA686" s="35"/>
      <c r="AB686" s="35"/>
      <c r="AC686" s="35"/>
      <c r="AD686" s="35"/>
      <c r="AE686" s="35"/>
      <c r="AT686" s="18" t="s">
        <v>142</v>
      </c>
      <c r="AU686" s="18" t="s">
        <v>82</v>
      </c>
    </row>
    <row r="687" spans="1:65" s="2" customFormat="1" ht="29.25">
      <c r="A687" s="35"/>
      <c r="B687" s="36"/>
      <c r="C687" s="37"/>
      <c r="D687" s="183" t="s">
        <v>159</v>
      </c>
      <c r="E687" s="37"/>
      <c r="F687" s="220" t="s">
        <v>1064</v>
      </c>
      <c r="G687" s="37"/>
      <c r="H687" s="37"/>
      <c r="I687" s="185"/>
      <c r="J687" s="37"/>
      <c r="K687" s="37"/>
      <c r="L687" s="40"/>
      <c r="M687" s="186"/>
      <c r="N687" s="187"/>
      <c r="O687" s="65"/>
      <c r="P687" s="65"/>
      <c r="Q687" s="65"/>
      <c r="R687" s="65"/>
      <c r="S687" s="65"/>
      <c r="T687" s="66"/>
      <c r="U687" s="35"/>
      <c r="V687" s="35"/>
      <c r="W687" s="35"/>
      <c r="X687" s="35"/>
      <c r="Y687" s="35"/>
      <c r="Z687" s="35"/>
      <c r="AA687" s="35"/>
      <c r="AB687" s="35"/>
      <c r="AC687" s="35"/>
      <c r="AD687" s="35"/>
      <c r="AE687" s="35"/>
      <c r="AT687" s="18" t="s">
        <v>159</v>
      </c>
      <c r="AU687" s="18" t="s">
        <v>82</v>
      </c>
    </row>
    <row r="688" spans="1:65" s="2" customFormat="1" ht="14.45" customHeight="1">
      <c r="A688" s="35"/>
      <c r="B688" s="36"/>
      <c r="C688" s="221" t="s">
        <v>1065</v>
      </c>
      <c r="D688" s="221" t="s">
        <v>196</v>
      </c>
      <c r="E688" s="222" t="s">
        <v>1066</v>
      </c>
      <c r="F688" s="223" t="s">
        <v>1067</v>
      </c>
      <c r="G688" s="224" t="s">
        <v>190</v>
      </c>
      <c r="H688" s="225">
        <v>100</v>
      </c>
      <c r="I688" s="226"/>
      <c r="J688" s="227">
        <f>ROUND(I688*H688,2)</f>
        <v>0</v>
      </c>
      <c r="K688" s="223" t="s">
        <v>19</v>
      </c>
      <c r="L688" s="228"/>
      <c r="M688" s="229" t="s">
        <v>19</v>
      </c>
      <c r="N688" s="230" t="s">
        <v>43</v>
      </c>
      <c r="O688" s="65"/>
      <c r="P688" s="179">
        <f>O688*H688</f>
        <v>0</v>
      </c>
      <c r="Q688" s="179">
        <v>5.0000000000000002E-5</v>
      </c>
      <c r="R688" s="179">
        <f>Q688*H688</f>
        <v>5.0000000000000001E-3</v>
      </c>
      <c r="S688" s="179">
        <v>0</v>
      </c>
      <c r="T688" s="180">
        <f>S688*H688</f>
        <v>0</v>
      </c>
      <c r="U688" s="35"/>
      <c r="V688" s="35"/>
      <c r="W688" s="35"/>
      <c r="X688" s="35"/>
      <c r="Y688" s="35"/>
      <c r="Z688" s="35"/>
      <c r="AA688" s="35"/>
      <c r="AB688" s="35"/>
      <c r="AC688" s="35"/>
      <c r="AD688" s="35"/>
      <c r="AE688" s="35"/>
      <c r="AR688" s="181" t="s">
        <v>353</v>
      </c>
      <c r="AT688" s="181" t="s">
        <v>196</v>
      </c>
      <c r="AU688" s="181" t="s">
        <v>82</v>
      </c>
      <c r="AY688" s="18" t="s">
        <v>132</v>
      </c>
      <c r="BE688" s="182">
        <f>IF(N688="základní",J688,0)</f>
        <v>0</v>
      </c>
      <c r="BF688" s="182">
        <f>IF(N688="snížená",J688,0)</f>
        <v>0</v>
      </c>
      <c r="BG688" s="182">
        <f>IF(N688="zákl. přenesená",J688,0)</f>
        <v>0</v>
      </c>
      <c r="BH688" s="182">
        <f>IF(N688="sníž. přenesená",J688,0)</f>
        <v>0</v>
      </c>
      <c r="BI688" s="182">
        <f>IF(N688="nulová",J688,0)</f>
        <v>0</v>
      </c>
      <c r="BJ688" s="18" t="s">
        <v>80</v>
      </c>
      <c r="BK688" s="182">
        <f>ROUND(I688*H688,2)</f>
        <v>0</v>
      </c>
      <c r="BL688" s="18" t="s">
        <v>261</v>
      </c>
      <c r="BM688" s="181" t="s">
        <v>1068</v>
      </c>
    </row>
    <row r="689" spans="1:65" s="2" customFormat="1" ht="11.25">
      <c r="A689" s="35"/>
      <c r="B689" s="36"/>
      <c r="C689" s="37"/>
      <c r="D689" s="183" t="s">
        <v>142</v>
      </c>
      <c r="E689" s="37"/>
      <c r="F689" s="184" t="s">
        <v>1067</v>
      </c>
      <c r="G689" s="37"/>
      <c r="H689" s="37"/>
      <c r="I689" s="185"/>
      <c r="J689" s="37"/>
      <c r="K689" s="37"/>
      <c r="L689" s="40"/>
      <c r="M689" s="186"/>
      <c r="N689" s="187"/>
      <c r="O689" s="65"/>
      <c r="P689" s="65"/>
      <c r="Q689" s="65"/>
      <c r="R689" s="65"/>
      <c r="S689" s="65"/>
      <c r="T689" s="66"/>
      <c r="U689" s="35"/>
      <c r="V689" s="35"/>
      <c r="W689" s="35"/>
      <c r="X689" s="35"/>
      <c r="Y689" s="35"/>
      <c r="Z689" s="35"/>
      <c r="AA689" s="35"/>
      <c r="AB689" s="35"/>
      <c r="AC689" s="35"/>
      <c r="AD689" s="35"/>
      <c r="AE689" s="35"/>
      <c r="AT689" s="18" t="s">
        <v>142</v>
      </c>
      <c r="AU689" s="18" t="s">
        <v>82</v>
      </c>
    </row>
    <row r="690" spans="1:65" s="2" customFormat="1" ht="14.45" customHeight="1">
      <c r="A690" s="35"/>
      <c r="B690" s="36"/>
      <c r="C690" s="221" t="s">
        <v>1069</v>
      </c>
      <c r="D690" s="221" t="s">
        <v>196</v>
      </c>
      <c r="E690" s="222" t="s">
        <v>1070</v>
      </c>
      <c r="F690" s="223" t="s">
        <v>1071</v>
      </c>
      <c r="G690" s="224" t="s">
        <v>138</v>
      </c>
      <c r="H690" s="225">
        <v>1</v>
      </c>
      <c r="I690" s="226"/>
      <c r="J690" s="227">
        <f>ROUND(I690*H690,2)</f>
        <v>0</v>
      </c>
      <c r="K690" s="223" t="s">
        <v>19</v>
      </c>
      <c r="L690" s="228"/>
      <c r="M690" s="229" t="s">
        <v>19</v>
      </c>
      <c r="N690" s="230" t="s">
        <v>43</v>
      </c>
      <c r="O690" s="65"/>
      <c r="P690" s="179">
        <f>O690*H690</f>
        <v>0</v>
      </c>
      <c r="Q690" s="179">
        <v>5.0000000000000002E-5</v>
      </c>
      <c r="R690" s="179">
        <f>Q690*H690</f>
        <v>5.0000000000000002E-5</v>
      </c>
      <c r="S690" s="179">
        <v>0</v>
      </c>
      <c r="T690" s="180">
        <f>S690*H690</f>
        <v>0</v>
      </c>
      <c r="U690" s="35"/>
      <c r="V690" s="35"/>
      <c r="W690" s="35"/>
      <c r="X690" s="35"/>
      <c r="Y690" s="35"/>
      <c r="Z690" s="35"/>
      <c r="AA690" s="35"/>
      <c r="AB690" s="35"/>
      <c r="AC690" s="35"/>
      <c r="AD690" s="35"/>
      <c r="AE690" s="35"/>
      <c r="AR690" s="181" t="s">
        <v>353</v>
      </c>
      <c r="AT690" s="181" t="s">
        <v>196</v>
      </c>
      <c r="AU690" s="181" t="s">
        <v>82</v>
      </c>
      <c r="AY690" s="18" t="s">
        <v>132</v>
      </c>
      <c r="BE690" s="182">
        <f>IF(N690="základní",J690,0)</f>
        <v>0</v>
      </c>
      <c r="BF690" s="182">
        <f>IF(N690="snížená",J690,0)</f>
        <v>0</v>
      </c>
      <c r="BG690" s="182">
        <f>IF(N690="zákl. přenesená",J690,0)</f>
        <v>0</v>
      </c>
      <c r="BH690" s="182">
        <f>IF(N690="sníž. přenesená",J690,0)</f>
        <v>0</v>
      </c>
      <c r="BI690" s="182">
        <f>IF(N690="nulová",J690,0)</f>
        <v>0</v>
      </c>
      <c r="BJ690" s="18" t="s">
        <v>80</v>
      </c>
      <c r="BK690" s="182">
        <f>ROUND(I690*H690,2)</f>
        <v>0</v>
      </c>
      <c r="BL690" s="18" t="s">
        <v>261</v>
      </c>
      <c r="BM690" s="181" t="s">
        <v>1072</v>
      </c>
    </row>
    <row r="691" spans="1:65" s="2" customFormat="1" ht="11.25">
      <c r="A691" s="35"/>
      <c r="B691" s="36"/>
      <c r="C691" s="37"/>
      <c r="D691" s="183" t="s">
        <v>142</v>
      </c>
      <c r="E691" s="37"/>
      <c r="F691" s="184" t="s">
        <v>1071</v>
      </c>
      <c r="G691" s="37"/>
      <c r="H691" s="37"/>
      <c r="I691" s="185"/>
      <c r="J691" s="37"/>
      <c r="K691" s="37"/>
      <c r="L691" s="40"/>
      <c r="M691" s="186"/>
      <c r="N691" s="187"/>
      <c r="O691" s="65"/>
      <c r="P691" s="65"/>
      <c r="Q691" s="65"/>
      <c r="R691" s="65"/>
      <c r="S691" s="65"/>
      <c r="T691" s="66"/>
      <c r="U691" s="35"/>
      <c r="V691" s="35"/>
      <c r="W691" s="35"/>
      <c r="X691" s="35"/>
      <c r="Y691" s="35"/>
      <c r="Z691" s="35"/>
      <c r="AA691" s="35"/>
      <c r="AB691" s="35"/>
      <c r="AC691" s="35"/>
      <c r="AD691" s="35"/>
      <c r="AE691" s="35"/>
      <c r="AT691" s="18" t="s">
        <v>142</v>
      </c>
      <c r="AU691" s="18" t="s">
        <v>82</v>
      </c>
    </row>
    <row r="692" spans="1:65" s="2" customFormat="1" ht="14.45" customHeight="1">
      <c r="A692" s="35"/>
      <c r="B692" s="36"/>
      <c r="C692" s="221" t="s">
        <v>1073</v>
      </c>
      <c r="D692" s="221" t="s">
        <v>196</v>
      </c>
      <c r="E692" s="222" t="s">
        <v>1074</v>
      </c>
      <c r="F692" s="223" t="s">
        <v>1075</v>
      </c>
      <c r="G692" s="224" t="s">
        <v>138</v>
      </c>
      <c r="H692" s="225">
        <v>1</v>
      </c>
      <c r="I692" s="226"/>
      <c r="J692" s="227">
        <f>ROUND(I692*H692,2)</f>
        <v>0</v>
      </c>
      <c r="K692" s="223" t="s">
        <v>19</v>
      </c>
      <c r="L692" s="228"/>
      <c r="M692" s="229" t="s">
        <v>19</v>
      </c>
      <c r="N692" s="230" t="s">
        <v>43</v>
      </c>
      <c r="O692" s="65"/>
      <c r="P692" s="179">
        <f>O692*H692</f>
        <v>0</v>
      </c>
      <c r="Q692" s="179">
        <v>5.0000000000000002E-5</v>
      </c>
      <c r="R692" s="179">
        <f>Q692*H692</f>
        <v>5.0000000000000002E-5</v>
      </c>
      <c r="S692" s="179">
        <v>0</v>
      </c>
      <c r="T692" s="180">
        <f>S692*H692</f>
        <v>0</v>
      </c>
      <c r="U692" s="35"/>
      <c r="V692" s="35"/>
      <c r="W692" s="35"/>
      <c r="X692" s="35"/>
      <c r="Y692" s="35"/>
      <c r="Z692" s="35"/>
      <c r="AA692" s="35"/>
      <c r="AB692" s="35"/>
      <c r="AC692" s="35"/>
      <c r="AD692" s="35"/>
      <c r="AE692" s="35"/>
      <c r="AR692" s="181" t="s">
        <v>353</v>
      </c>
      <c r="AT692" s="181" t="s">
        <v>196</v>
      </c>
      <c r="AU692" s="181" t="s">
        <v>82</v>
      </c>
      <c r="AY692" s="18" t="s">
        <v>132</v>
      </c>
      <c r="BE692" s="182">
        <f>IF(N692="základní",J692,0)</f>
        <v>0</v>
      </c>
      <c r="BF692" s="182">
        <f>IF(N692="snížená",J692,0)</f>
        <v>0</v>
      </c>
      <c r="BG692" s="182">
        <f>IF(N692="zákl. přenesená",J692,0)</f>
        <v>0</v>
      </c>
      <c r="BH692" s="182">
        <f>IF(N692="sníž. přenesená",J692,0)</f>
        <v>0</v>
      </c>
      <c r="BI692" s="182">
        <f>IF(N692="nulová",J692,0)</f>
        <v>0</v>
      </c>
      <c r="BJ692" s="18" t="s">
        <v>80</v>
      </c>
      <c r="BK692" s="182">
        <f>ROUND(I692*H692,2)</f>
        <v>0</v>
      </c>
      <c r="BL692" s="18" t="s">
        <v>261</v>
      </c>
      <c r="BM692" s="181" t="s">
        <v>1076</v>
      </c>
    </row>
    <row r="693" spans="1:65" s="2" customFormat="1" ht="11.25">
      <c r="A693" s="35"/>
      <c r="B693" s="36"/>
      <c r="C693" s="37"/>
      <c r="D693" s="183" t="s">
        <v>142</v>
      </c>
      <c r="E693" s="37"/>
      <c r="F693" s="184" t="s">
        <v>1075</v>
      </c>
      <c r="G693" s="37"/>
      <c r="H693" s="37"/>
      <c r="I693" s="185"/>
      <c r="J693" s="37"/>
      <c r="K693" s="37"/>
      <c r="L693" s="40"/>
      <c r="M693" s="186"/>
      <c r="N693" s="187"/>
      <c r="O693" s="65"/>
      <c r="P693" s="65"/>
      <c r="Q693" s="65"/>
      <c r="R693" s="65"/>
      <c r="S693" s="65"/>
      <c r="T693" s="66"/>
      <c r="U693" s="35"/>
      <c r="V693" s="35"/>
      <c r="W693" s="35"/>
      <c r="X693" s="35"/>
      <c r="Y693" s="35"/>
      <c r="Z693" s="35"/>
      <c r="AA693" s="35"/>
      <c r="AB693" s="35"/>
      <c r="AC693" s="35"/>
      <c r="AD693" s="35"/>
      <c r="AE693" s="35"/>
      <c r="AT693" s="18" t="s">
        <v>142</v>
      </c>
      <c r="AU693" s="18" t="s">
        <v>82</v>
      </c>
    </row>
    <row r="694" spans="1:65" s="2" customFormat="1" ht="14.45" customHeight="1">
      <c r="A694" s="35"/>
      <c r="B694" s="36"/>
      <c r="C694" s="170" t="s">
        <v>1077</v>
      </c>
      <c r="D694" s="170" t="s">
        <v>135</v>
      </c>
      <c r="E694" s="171" t="s">
        <v>1078</v>
      </c>
      <c r="F694" s="172" t="s">
        <v>1079</v>
      </c>
      <c r="G694" s="173" t="s">
        <v>138</v>
      </c>
      <c r="H694" s="174">
        <v>2</v>
      </c>
      <c r="I694" s="175"/>
      <c r="J694" s="176">
        <f>ROUND(I694*H694,2)</f>
        <v>0</v>
      </c>
      <c r="K694" s="172" t="s">
        <v>139</v>
      </c>
      <c r="L694" s="40"/>
      <c r="M694" s="177" t="s">
        <v>19</v>
      </c>
      <c r="N694" s="178" t="s">
        <v>43</v>
      </c>
      <c r="O694" s="65"/>
      <c r="P694" s="179">
        <f>O694*H694</f>
        <v>0</v>
      </c>
      <c r="Q694" s="179">
        <v>0</v>
      </c>
      <c r="R694" s="179">
        <f>Q694*H694</f>
        <v>0</v>
      </c>
      <c r="S694" s="179">
        <v>0</v>
      </c>
      <c r="T694" s="180">
        <f>S694*H694</f>
        <v>0</v>
      </c>
      <c r="U694" s="35"/>
      <c r="V694" s="35"/>
      <c r="W694" s="35"/>
      <c r="X694" s="35"/>
      <c r="Y694" s="35"/>
      <c r="Z694" s="35"/>
      <c r="AA694" s="35"/>
      <c r="AB694" s="35"/>
      <c r="AC694" s="35"/>
      <c r="AD694" s="35"/>
      <c r="AE694" s="35"/>
      <c r="AR694" s="181" t="s">
        <v>261</v>
      </c>
      <c r="AT694" s="181" t="s">
        <v>135</v>
      </c>
      <c r="AU694" s="181" t="s">
        <v>82</v>
      </c>
      <c r="AY694" s="18" t="s">
        <v>132</v>
      </c>
      <c r="BE694" s="182">
        <f>IF(N694="základní",J694,0)</f>
        <v>0</v>
      </c>
      <c r="BF694" s="182">
        <f>IF(N694="snížená",J694,0)</f>
        <v>0</v>
      </c>
      <c r="BG694" s="182">
        <f>IF(N694="zákl. přenesená",J694,0)</f>
        <v>0</v>
      </c>
      <c r="BH694" s="182">
        <f>IF(N694="sníž. přenesená",J694,0)</f>
        <v>0</v>
      </c>
      <c r="BI694" s="182">
        <f>IF(N694="nulová",J694,0)</f>
        <v>0</v>
      </c>
      <c r="BJ694" s="18" t="s">
        <v>80</v>
      </c>
      <c r="BK694" s="182">
        <f>ROUND(I694*H694,2)</f>
        <v>0</v>
      </c>
      <c r="BL694" s="18" t="s">
        <v>261</v>
      </c>
      <c r="BM694" s="181" t="s">
        <v>1080</v>
      </c>
    </row>
    <row r="695" spans="1:65" s="2" customFormat="1" ht="19.5">
      <c r="A695" s="35"/>
      <c r="B695" s="36"/>
      <c r="C695" s="37"/>
      <c r="D695" s="183" t="s">
        <v>142</v>
      </c>
      <c r="E695" s="37"/>
      <c r="F695" s="184" t="s">
        <v>1081</v>
      </c>
      <c r="G695" s="37"/>
      <c r="H695" s="37"/>
      <c r="I695" s="185"/>
      <c r="J695" s="37"/>
      <c r="K695" s="37"/>
      <c r="L695" s="40"/>
      <c r="M695" s="186"/>
      <c r="N695" s="187"/>
      <c r="O695" s="65"/>
      <c r="P695" s="65"/>
      <c r="Q695" s="65"/>
      <c r="R695" s="65"/>
      <c r="S695" s="65"/>
      <c r="T695" s="66"/>
      <c r="U695" s="35"/>
      <c r="V695" s="35"/>
      <c r="W695" s="35"/>
      <c r="X695" s="35"/>
      <c r="Y695" s="35"/>
      <c r="Z695" s="35"/>
      <c r="AA695" s="35"/>
      <c r="AB695" s="35"/>
      <c r="AC695" s="35"/>
      <c r="AD695" s="35"/>
      <c r="AE695" s="35"/>
      <c r="AT695" s="18" t="s">
        <v>142</v>
      </c>
      <c r="AU695" s="18" t="s">
        <v>82</v>
      </c>
    </row>
    <row r="696" spans="1:65" s="2" customFormat="1" ht="14.45" customHeight="1">
      <c r="A696" s="35"/>
      <c r="B696" s="36"/>
      <c r="C696" s="221" t="s">
        <v>1082</v>
      </c>
      <c r="D696" s="221" t="s">
        <v>196</v>
      </c>
      <c r="E696" s="222" t="s">
        <v>1083</v>
      </c>
      <c r="F696" s="223" t="s">
        <v>1084</v>
      </c>
      <c r="G696" s="224" t="s">
        <v>138</v>
      </c>
      <c r="H696" s="225">
        <v>2</v>
      </c>
      <c r="I696" s="226"/>
      <c r="J696" s="227">
        <f>ROUND(I696*H696,2)</f>
        <v>0</v>
      </c>
      <c r="K696" s="223" t="s">
        <v>19</v>
      </c>
      <c r="L696" s="228"/>
      <c r="M696" s="229" t="s">
        <v>19</v>
      </c>
      <c r="N696" s="230" t="s">
        <v>43</v>
      </c>
      <c r="O696" s="65"/>
      <c r="P696" s="179">
        <f>O696*H696</f>
        <v>0</v>
      </c>
      <c r="Q696" s="179">
        <v>2.4000000000000001E-4</v>
      </c>
      <c r="R696" s="179">
        <f>Q696*H696</f>
        <v>4.8000000000000001E-4</v>
      </c>
      <c r="S696" s="179">
        <v>0</v>
      </c>
      <c r="T696" s="180">
        <f>S696*H696</f>
        <v>0</v>
      </c>
      <c r="U696" s="35"/>
      <c r="V696" s="35"/>
      <c r="W696" s="35"/>
      <c r="X696" s="35"/>
      <c r="Y696" s="35"/>
      <c r="Z696" s="35"/>
      <c r="AA696" s="35"/>
      <c r="AB696" s="35"/>
      <c r="AC696" s="35"/>
      <c r="AD696" s="35"/>
      <c r="AE696" s="35"/>
      <c r="AR696" s="181" t="s">
        <v>353</v>
      </c>
      <c r="AT696" s="181" t="s">
        <v>196</v>
      </c>
      <c r="AU696" s="181" t="s">
        <v>82</v>
      </c>
      <c r="AY696" s="18" t="s">
        <v>132</v>
      </c>
      <c r="BE696" s="182">
        <f>IF(N696="základní",J696,0)</f>
        <v>0</v>
      </c>
      <c r="BF696" s="182">
        <f>IF(N696="snížená",J696,0)</f>
        <v>0</v>
      </c>
      <c r="BG696" s="182">
        <f>IF(N696="zákl. přenesená",J696,0)</f>
        <v>0</v>
      </c>
      <c r="BH696" s="182">
        <f>IF(N696="sníž. přenesená",J696,0)</f>
        <v>0</v>
      </c>
      <c r="BI696" s="182">
        <f>IF(N696="nulová",J696,0)</f>
        <v>0</v>
      </c>
      <c r="BJ696" s="18" t="s">
        <v>80</v>
      </c>
      <c r="BK696" s="182">
        <f>ROUND(I696*H696,2)</f>
        <v>0</v>
      </c>
      <c r="BL696" s="18" t="s">
        <v>261</v>
      </c>
      <c r="BM696" s="181" t="s">
        <v>1085</v>
      </c>
    </row>
    <row r="697" spans="1:65" s="2" customFormat="1" ht="11.25">
      <c r="A697" s="35"/>
      <c r="B697" s="36"/>
      <c r="C697" s="37"/>
      <c r="D697" s="183" t="s">
        <v>142</v>
      </c>
      <c r="E697" s="37"/>
      <c r="F697" s="184" t="s">
        <v>1084</v>
      </c>
      <c r="G697" s="37"/>
      <c r="H697" s="37"/>
      <c r="I697" s="185"/>
      <c r="J697" s="37"/>
      <c r="K697" s="37"/>
      <c r="L697" s="40"/>
      <c r="M697" s="186"/>
      <c r="N697" s="187"/>
      <c r="O697" s="65"/>
      <c r="P697" s="65"/>
      <c r="Q697" s="65"/>
      <c r="R697" s="65"/>
      <c r="S697" s="65"/>
      <c r="T697" s="66"/>
      <c r="U697" s="35"/>
      <c r="V697" s="35"/>
      <c r="W697" s="35"/>
      <c r="X697" s="35"/>
      <c r="Y697" s="35"/>
      <c r="Z697" s="35"/>
      <c r="AA697" s="35"/>
      <c r="AB697" s="35"/>
      <c r="AC697" s="35"/>
      <c r="AD697" s="35"/>
      <c r="AE697" s="35"/>
      <c r="AT697" s="18" t="s">
        <v>142</v>
      </c>
      <c r="AU697" s="18" t="s">
        <v>82</v>
      </c>
    </row>
    <row r="698" spans="1:65" s="2" customFormat="1" ht="24.2" customHeight="1">
      <c r="A698" s="35"/>
      <c r="B698" s="36"/>
      <c r="C698" s="221" t="s">
        <v>1086</v>
      </c>
      <c r="D698" s="221" t="s">
        <v>196</v>
      </c>
      <c r="E698" s="222" t="s">
        <v>1087</v>
      </c>
      <c r="F698" s="223" t="s">
        <v>1088</v>
      </c>
      <c r="G698" s="224" t="s">
        <v>138</v>
      </c>
      <c r="H698" s="225">
        <v>4</v>
      </c>
      <c r="I698" s="226"/>
      <c r="J698" s="227">
        <f>ROUND(I698*H698,2)</f>
        <v>0</v>
      </c>
      <c r="K698" s="223" t="s">
        <v>19</v>
      </c>
      <c r="L698" s="228"/>
      <c r="M698" s="229" t="s">
        <v>19</v>
      </c>
      <c r="N698" s="230" t="s">
        <v>43</v>
      </c>
      <c r="O698" s="65"/>
      <c r="P698" s="179">
        <f>O698*H698</f>
        <v>0</v>
      </c>
      <c r="Q698" s="179">
        <v>4.0000000000000003E-5</v>
      </c>
      <c r="R698" s="179">
        <f>Q698*H698</f>
        <v>1.6000000000000001E-4</v>
      </c>
      <c r="S698" s="179">
        <v>0</v>
      </c>
      <c r="T698" s="180">
        <f>S698*H698</f>
        <v>0</v>
      </c>
      <c r="U698" s="35"/>
      <c r="V698" s="35"/>
      <c r="W698" s="35"/>
      <c r="X698" s="35"/>
      <c r="Y698" s="35"/>
      <c r="Z698" s="35"/>
      <c r="AA698" s="35"/>
      <c r="AB698" s="35"/>
      <c r="AC698" s="35"/>
      <c r="AD698" s="35"/>
      <c r="AE698" s="35"/>
      <c r="AR698" s="181" t="s">
        <v>353</v>
      </c>
      <c r="AT698" s="181" t="s">
        <v>196</v>
      </c>
      <c r="AU698" s="181" t="s">
        <v>82</v>
      </c>
      <c r="AY698" s="18" t="s">
        <v>132</v>
      </c>
      <c r="BE698" s="182">
        <f>IF(N698="základní",J698,0)</f>
        <v>0</v>
      </c>
      <c r="BF698" s="182">
        <f>IF(N698="snížená",J698,0)</f>
        <v>0</v>
      </c>
      <c r="BG698" s="182">
        <f>IF(N698="zákl. přenesená",J698,0)</f>
        <v>0</v>
      </c>
      <c r="BH698" s="182">
        <f>IF(N698="sníž. přenesená",J698,0)</f>
        <v>0</v>
      </c>
      <c r="BI698" s="182">
        <f>IF(N698="nulová",J698,0)</f>
        <v>0</v>
      </c>
      <c r="BJ698" s="18" t="s">
        <v>80</v>
      </c>
      <c r="BK698" s="182">
        <f>ROUND(I698*H698,2)</f>
        <v>0</v>
      </c>
      <c r="BL698" s="18" t="s">
        <v>261</v>
      </c>
      <c r="BM698" s="181" t="s">
        <v>1089</v>
      </c>
    </row>
    <row r="699" spans="1:65" s="2" customFormat="1" ht="19.5">
      <c r="A699" s="35"/>
      <c r="B699" s="36"/>
      <c r="C699" s="37"/>
      <c r="D699" s="183" t="s">
        <v>142</v>
      </c>
      <c r="E699" s="37"/>
      <c r="F699" s="184" t="s">
        <v>1088</v>
      </c>
      <c r="G699" s="37"/>
      <c r="H699" s="37"/>
      <c r="I699" s="185"/>
      <c r="J699" s="37"/>
      <c r="K699" s="37"/>
      <c r="L699" s="40"/>
      <c r="M699" s="186"/>
      <c r="N699" s="187"/>
      <c r="O699" s="65"/>
      <c r="P699" s="65"/>
      <c r="Q699" s="65"/>
      <c r="R699" s="65"/>
      <c r="S699" s="65"/>
      <c r="T699" s="66"/>
      <c r="U699" s="35"/>
      <c r="V699" s="35"/>
      <c r="W699" s="35"/>
      <c r="X699" s="35"/>
      <c r="Y699" s="35"/>
      <c r="Z699" s="35"/>
      <c r="AA699" s="35"/>
      <c r="AB699" s="35"/>
      <c r="AC699" s="35"/>
      <c r="AD699" s="35"/>
      <c r="AE699" s="35"/>
      <c r="AT699" s="18" t="s">
        <v>142</v>
      </c>
      <c r="AU699" s="18" t="s">
        <v>82</v>
      </c>
    </row>
    <row r="700" spans="1:65" s="2" customFormat="1" ht="14.45" customHeight="1">
      <c r="A700" s="35"/>
      <c r="B700" s="36"/>
      <c r="C700" s="221" t="s">
        <v>1090</v>
      </c>
      <c r="D700" s="221" t="s">
        <v>196</v>
      </c>
      <c r="E700" s="222" t="s">
        <v>1091</v>
      </c>
      <c r="F700" s="223" t="s">
        <v>1092</v>
      </c>
      <c r="G700" s="224" t="s">
        <v>138</v>
      </c>
      <c r="H700" s="225">
        <v>4</v>
      </c>
      <c r="I700" s="226"/>
      <c r="J700" s="227">
        <f>ROUND(I700*H700,2)</f>
        <v>0</v>
      </c>
      <c r="K700" s="223" t="s">
        <v>19</v>
      </c>
      <c r="L700" s="228"/>
      <c r="M700" s="229" t="s">
        <v>19</v>
      </c>
      <c r="N700" s="230" t="s">
        <v>43</v>
      </c>
      <c r="O700" s="65"/>
      <c r="P700" s="179">
        <f>O700*H700</f>
        <v>0</v>
      </c>
      <c r="Q700" s="179">
        <v>4.0000000000000003E-5</v>
      </c>
      <c r="R700" s="179">
        <f>Q700*H700</f>
        <v>1.6000000000000001E-4</v>
      </c>
      <c r="S700" s="179">
        <v>0</v>
      </c>
      <c r="T700" s="180">
        <f>S700*H700</f>
        <v>0</v>
      </c>
      <c r="U700" s="35"/>
      <c r="V700" s="35"/>
      <c r="W700" s="35"/>
      <c r="X700" s="35"/>
      <c r="Y700" s="35"/>
      <c r="Z700" s="35"/>
      <c r="AA700" s="35"/>
      <c r="AB700" s="35"/>
      <c r="AC700" s="35"/>
      <c r="AD700" s="35"/>
      <c r="AE700" s="35"/>
      <c r="AR700" s="181" t="s">
        <v>353</v>
      </c>
      <c r="AT700" s="181" t="s">
        <v>196</v>
      </c>
      <c r="AU700" s="181" t="s">
        <v>82</v>
      </c>
      <c r="AY700" s="18" t="s">
        <v>132</v>
      </c>
      <c r="BE700" s="182">
        <f>IF(N700="základní",J700,0)</f>
        <v>0</v>
      </c>
      <c r="BF700" s="182">
        <f>IF(N700="snížená",J700,0)</f>
        <v>0</v>
      </c>
      <c r="BG700" s="182">
        <f>IF(N700="zákl. přenesená",J700,0)</f>
        <v>0</v>
      </c>
      <c r="BH700" s="182">
        <f>IF(N700="sníž. přenesená",J700,0)</f>
        <v>0</v>
      </c>
      <c r="BI700" s="182">
        <f>IF(N700="nulová",J700,0)</f>
        <v>0</v>
      </c>
      <c r="BJ700" s="18" t="s">
        <v>80</v>
      </c>
      <c r="BK700" s="182">
        <f>ROUND(I700*H700,2)</f>
        <v>0</v>
      </c>
      <c r="BL700" s="18" t="s">
        <v>261</v>
      </c>
      <c r="BM700" s="181" t="s">
        <v>1093</v>
      </c>
    </row>
    <row r="701" spans="1:65" s="2" customFormat="1" ht="11.25">
      <c r="A701" s="35"/>
      <c r="B701" s="36"/>
      <c r="C701" s="37"/>
      <c r="D701" s="183" t="s">
        <v>142</v>
      </c>
      <c r="E701" s="37"/>
      <c r="F701" s="184" t="s">
        <v>1092</v>
      </c>
      <c r="G701" s="37"/>
      <c r="H701" s="37"/>
      <c r="I701" s="185"/>
      <c r="J701" s="37"/>
      <c r="K701" s="37"/>
      <c r="L701" s="40"/>
      <c r="M701" s="186"/>
      <c r="N701" s="187"/>
      <c r="O701" s="65"/>
      <c r="P701" s="65"/>
      <c r="Q701" s="65"/>
      <c r="R701" s="65"/>
      <c r="S701" s="65"/>
      <c r="T701" s="66"/>
      <c r="U701" s="35"/>
      <c r="V701" s="35"/>
      <c r="W701" s="35"/>
      <c r="X701" s="35"/>
      <c r="Y701" s="35"/>
      <c r="Z701" s="35"/>
      <c r="AA701" s="35"/>
      <c r="AB701" s="35"/>
      <c r="AC701" s="35"/>
      <c r="AD701" s="35"/>
      <c r="AE701" s="35"/>
      <c r="AT701" s="18" t="s">
        <v>142</v>
      </c>
      <c r="AU701" s="18" t="s">
        <v>82</v>
      </c>
    </row>
    <row r="702" spans="1:65" s="2" customFormat="1" ht="14.45" customHeight="1">
      <c r="A702" s="35"/>
      <c r="B702" s="36"/>
      <c r="C702" s="221" t="s">
        <v>1094</v>
      </c>
      <c r="D702" s="221" t="s">
        <v>196</v>
      </c>
      <c r="E702" s="222" t="s">
        <v>916</v>
      </c>
      <c r="F702" s="223" t="s">
        <v>917</v>
      </c>
      <c r="G702" s="224" t="s">
        <v>138</v>
      </c>
      <c r="H702" s="225">
        <v>2</v>
      </c>
      <c r="I702" s="226"/>
      <c r="J702" s="227">
        <f>ROUND(I702*H702,2)</f>
        <v>0</v>
      </c>
      <c r="K702" s="223" t="s">
        <v>19</v>
      </c>
      <c r="L702" s="228"/>
      <c r="M702" s="229" t="s">
        <v>19</v>
      </c>
      <c r="N702" s="230" t="s">
        <v>43</v>
      </c>
      <c r="O702" s="65"/>
      <c r="P702" s="179">
        <f>O702*H702</f>
        <v>0</v>
      </c>
      <c r="Q702" s="179">
        <v>2.4000000000000001E-4</v>
      </c>
      <c r="R702" s="179">
        <f>Q702*H702</f>
        <v>4.8000000000000001E-4</v>
      </c>
      <c r="S702" s="179">
        <v>0</v>
      </c>
      <c r="T702" s="180">
        <f>S702*H702</f>
        <v>0</v>
      </c>
      <c r="U702" s="35"/>
      <c r="V702" s="35"/>
      <c r="W702" s="35"/>
      <c r="X702" s="35"/>
      <c r="Y702" s="35"/>
      <c r="Z702" s="35"/>
      <c r="AA702" s="35"/>
      <c r="AB702" s="35"/>
      <c r="AC702" s="35"/>
      <c r="AD702" s="35"/>
      <c r="AE702" s="35"/>
      <c r="AR702" s="181" t="s">
        <v>353</v>
      </c>
      <c r="AT702" s="181" t="s">
        <v>196</v>
      </c>
      <c r="AU702" s="181" t="s">
        <v>82</v>
      </c>
      <c r="AY702" s="18" t="s">
        <v>132</v>
      </c>
      <c r="BE702" s="182">
        <f>IF(N702="základní",J702,0)</f>
        <v>0</v>
      </c>
      <c r="BF702" s="182">
        <f>IF(N702="snížená",J702,0)</f>
        <v>0</v>
      </c>
      <c r="BG702" s="182">
        <f>IF(N702="zákl. přenesená",J702,0)</f>
        <v>0</v>
      </c>
      <c r="BH702" s="182">
        <f>IF(N702="sníž. přenesená",J702,0)</f>
        <v>0</v>
      </c>
      <c r="BI702" s="182">
        <f>IF(N702="nulová",J702,0)</f>
        <v>0</v>
      </c>
      <c r="BJ702" s="18" t="s">
        <v>80</v>
      </c>
      <c r="BK702" s="182">
        <f>ROUND(I702*H702,2)</f>
        <v>0</v>
      </c>
      <c r="BL702" s="18" t="s">
        <v>261</v>
      </c>
      <c r="BM702" s="181" t="s">
        <v>1095</v>
      </c>
    </row>
    <row r="703" spans="1:65" s="2" customFormat="1" ht="11.25">
      <c r="A703" s="35"/>
      <c r="B703" s="36"/>
      <c r="C703" s="37"/>
      <c r="D703" s="183" t="s">
        <v>142</v>
      </c>
      <c r="E703" s="37"/>
      <c r="F703" s="184" t="s">
        <v>917</v>
      </c>
      <c r="G703" s="37"/>
      <c r="H703" s="37"/>
      <c r="I703" s="185"/>
      <c r="J703" s="37"/>
      <c r="K703" s="37"/>
      <c r="L703" s="40"/>
      <c r="M703" s="186"/>
      <c r="N703" s="187"/>
      <c r="O703" s="65"/>
      <c r="P703" s="65"/>
      <c r="Q703" s="65"/>
      <c r="R703" s="65"/>
      <c r="S703" s="65"/>
      <c r="T703" s="66"/>
      <c r="U703" s="35"/>
      <c r="V703" s="35"/>
      <c r="W703" s="35"/>
      <c r="X703" s="35"/>
      <c r="Y703" s="35"/>
      <c r="Z703" s="35"/>
      <c r="AA703" s="35"/>
      <c r="AB703" s="35"/>
      <c r="AC703" s="35"/>
      <c r="AD703" s="35"/>
      <c r="AE703" s="35"/>
      <c r="AT703" s="18" t="s">
        <v>142</v>
      </c>
      <c r="AU703" s="18" t="s">
        <v>82</v>
      </c>
    </row>
    <row r="704" spans="1:65" s="2" customFormat="1" ht="14.45" customHeight="1">
      <c r="A704" s="35"/>
      <c r="B704" s="36"/>
      <c r="C704" s="170" t="s">
        <v>1096</v>
      </c>
      <c r="D704" s="170" t="s">
        <v>135</v>
      </c>
      <c r="E704" s="171" t="s">
        <v>1097</v>
      </c>
      <c r="F704" s="172" t="s">
        <v>1098</v>
      </c>
      <c r="G704" s="173" t="s">
        <v>138</v>
      </c>
      <c r="H704" s="174">
        <v>1</v>
      </c>
      <c r="I704" s="175"/>
      <c r="J704" s="176">
        <f>ROUND(I704*H704,2)</f>
        <v>0</v>
      </c>
      <c r="K704" s="172" t="s">
        <v>19</v>
      </c>
      <c r="L704" s="40"/>
      <c r="M704" s="177" t="s">
        <v>19</v>
      </c>
      <c r="N704" s="178" t="s">
        <v>43</v>
      </c>
      <c r="O704" s="65"/>
      <c r="P704" s="179">
        <f>O704*H704</f>
        <v>0</v>
      </c>
      <c r="Q704" s="179">
        <v>0</v>
      </c>
      <c r="R704" s="179">
        <f>Q704*H704</f>
        <v>0</v>
      </c>
      <c r="S704" s="179">
        <v>0</v>
      </c>
      <c r="T704" s="180">
        <f>S704*H704</f>
        <v>0</v>
      </c>
      <c r="U704" s="35"/>
      <c r="V704" s="35"/>
      <c r="W704" s="35"/>
      <c r="X704" s="35"/>
      <c r="Y704" s="35"/>
      <c r="Z704" s="35"/>
      <c r="AA704" s="35"/>
      <c r="AB704" s="35"/>
      <c r="AC704" s="35"/>
      <c r="AD704" s="35"/>
      <c r="AE704" s="35"/>
      <c r="AR704" s="181" t="s">
        <v>261</v>
      </c>
      <c r="AT704" s="181" t="s">
        <v>135</v>
      </c>
      <c r="AU704" s="181" t="s">
        <v>82</v>
      </c>
      <c r="AY704" s="18" t="s">
        <v>132</v>
      </c>
      <c r="BE704" s="182">
        <f>IF(N704="základní",J704,0)</f>
        <v>0</v>
      </c>
      <c r="BF704" s="182">
        <f>IF(N704="snížená",J704,0)</f>
        <v>0</v>
      </c>
      <c r="BG704" s="182">
        <f>IF(N704="zákl. přenesená",J704,0)</f>
        <v>0</v>
      </c>
      <c r="BH704" s="182">
        <f>IF(N704="sníž. přenesená",J704,0)</f>
        <v>0</v>
      </c>
      <c r="BI704" s="182">
        <f>IF(N704="nulová",J704,0)</f>
        <v>0</v>
      </c>
      <c r="BJ704" s="18" t="s">
        <v>80</v>
      </c>
      <c r="BK704" s="182">
        <f>ROUND(I704*H704,2)</f>
        <v>0</v>
      </c>
      <c r="BL704" s="18" t="s">
        <v>261</v>
      </c>
      <c r="BM704" s="181" t="s">
        <v>1099</v>
      </c>
    </row>
    <row r="705" spans="1:65" s="2" customFormat="1" ht="11.25">
      <c r="A705" s="35"/>
      <c r="B705" s="36"/>
      <c r="C705" s="37"/>
      <c r="D705" s="183" t="s">
        <v>142</v>
      </c>
      <c r="E705" s="37"/>
      <c r="F705" s="184" t="s">
        <v>1098</v>
      </c>
      <c r="G705" s="37"/>
      <c r="H705" s="37"/>
      <c r="I705" s="185"/>
      <c r="J705" s="37"/>
      <c r="K705" s="37"/>
      <c r="L705" s="40"/>
      <c r="M705" s="186"/>
      <c r="N705" s="187"/>
      <c r="O705" s="65"/>
      <c r="P705" s="65"/>
      <c r="Q705" s="65"/>
      <c r="R705" s="65"/>
      <c r="S705" s="65"/>
      <c r="T705" s="66"/>
      <c r="U705" s="35"/>
      <c r="V705" s="35"/>
      <c r="W705" s="35"/>
      <c r="X705" s="35"/>
      <c r="Y705" s="35"/>
      <c r="Z705" s="35"/>
      <c r="AA705" s="35"/>
      <c r="AB705" s="35"/>
      <c r="AC705" s="35"/>
      <c r="AD705" s="35"/>
      <c r="AE705" s="35"/>
      <c r="AT705" s="18" t="s">
        <v>142</v>
      </c>
      <c r="AU705" s="18" t="s">
        <v>82</v>
      </c>
    </row>
    <row r="706" spans="1:65" s="2" customFormat="1" ht="24.2" customHeight="1">
      <c r="A706" s="35"/>
      <c r="B706" s="36"/>
      <c r="C706" s="170" t="s">
        <v>1100</v>
      </c>
      <c r="D706" s="170" t="s">
        <v>135</v>
      </c>
      <c r="E706" s="171" t="s">
        <v>1101</v>
      </c>
      <c r="F706" s="172" t="s">
        <v>1102</v>
      </c>
      <c r="G706" s="173" t="s">
        <v>450</v>
      </c>
      <c r="H706" s="174">
        <v>6.0000000000000001E-3</v>
      </c>
      <c r="I706" s="175"/>
      <c r="J706" s="176">
        <f>ROUND(I706*H706,2)</f>
        <v>0</v>
      </c>
      <c r="K706" s="172" t="s">
        <v>139</v>
      </c>
      <c r="L706" s="40"/>
      <c r="M706" s="177" t="s">
        <v>19</v>
      </c>
      <c r="N706" s="178" t="s">
        <v>43</v>
      </c>
      <c r="O706" s="65"/>
      <c r="P706" s="179">
        <f>O706*H706</f>
        <v>0</v>
      </c>
      <c r="Q706" s="179">
        <v>0</v>
      </c>
      <c r="R706" s="179">
        <f>Q706*H706</f>
        <v>0</v>
      </c>
      <c r="S706" s="179">
        <v>0</v>
      </c>
      <c r="T706" s="180">
        <f>S706*H706</f>
        <v>0</v>
      </c>
      <c r="U706" s="35"/>
      <c r="V706" s="35"/>
      <c r="W706" s="35"/>
      <c r="X706" s="35"/>
      <c r="Y706" s="35"/>
      <c r="Z706" s="35"/>
      <c r="AA706" s="35"/>
      <c r="AB706" s="35"/>
      <c r="AC706" s="35"/>
      <c r="AD706" s="35"/>
      <c r="AE706" s="35"/>
      <c r="AR706" s="181" t="s">
        <v>261</v>
      </c>
      <c r="AT706" s="181" t="s">
        <v>135</v>
      </c>
      <c r="AU706" s="181" t="s">
        <v>82</v>
      </c>
      <c r="AY706" s="18" t="s">
        <v>132</v>
      </c>
      <c r="BE706" s="182">
        <f>IF(N706="základní",J706,0)</f>
        <v>0</v>
      </c>
      <c r="BF706" s="182">
        <f>IF(N706="snížená",J706,0)</f>
        <v>0</v>
      </c>
      <c r="BG706" s="182">
        <f>IF(N706="zákl. přenesená",J706,0)</f>
        <v>0</v>
      </c>
      <c r="BH706" s="182">
        <f>IF(N706="sníž. přenesená",J706,0)</f>
        <v>0</v>
      </c>
      <c r="BI706" s="182">
        <f>IF(N706="nulová",J706,0)</f>
        <v>0</v>
      </c>
      <c r="BJ706" s="18" t="s">
        <v>80</v>
      </c>
      <c r="BK706" s="182">
        <f>ROUND(I706*H706,2)</f>
        <v>0</v>
      </c>
      <c r="BL706" s="18" t="s">
        <v>261</v>
      </c>
      <c r="BM706" s="181" t="s">
        <v>1103</v>
      </c>
    </row>
    <row r="707" spans="1:65" s="2" customFormat="1" ht="29.25">
      <c r="A707" s="35"/>
      <c r="B707" s="36"/>
      <c r="C707" s="37"/>
      <c r="D707" s="183" t="s">
        <v>142</v>
      </c>
      <c r="E707" s="37"/>
      <c r="F707" s="184" t="s">
        <v>1104</v>
      </c>
      <c r="G707" s="37"/>
      <c r="H707" s="37"/>
      <c r="I707" s="185"/>
      <c r="J707" s="37"/>
      <c r="K707" s="37"/>
      <c r="L707" s="40"/>
      <c r="M707" s="186"/>
      <c r="N707" s="187"/>
      <c r="O707" s="65"/>
      <c r="P707" s="65"/>
      <c r="Q707" s="65"/>
      <c r="R707" s="65"/>
      <c r="S707" s="65"/>
      <c r="T707" s="66"/>
      <c r="U707" s="35"/>
      <c r="V707" s="35"/>
      <c r="W707" s="35"/>
      <c r="X707" s="35"/>
      <c r="Y707" s="35"/>
      <c r="Z707" s="35"/>
      <c r="AA707" s="35"/>
      <c r="AB707" s="35"/>
      <c r="AC707" s="35"/>
      <c r="AD707" s="35"/>
      <c r="AE707" s="35"/>
      <c r="AT707" s="18" t="s">
        <v>142</v>
      </c>
      <c r="AU707" s="18" t="s">
        <v>82</v>
      </c>
    </row>
    <row r="708" spans="1:65" s="2" customFormat="1" ht="126.75">
      <c r="A708" s="35"/>
      <c r="B708" s="36"/>
      <c r="C708" s="37"/>
      <c r="D708" s="183" t="s">
        <v>159</v>
      </c>
      <c r="E708" s="37"/>
      <c r="F708" s="220" t="s">
        <v>610</v>
      </c>
      <c r="G708" s="37"/>
      <c r="H708" s="37"/>
      <c r="I708" s="185"/>
      <c r="J708" s="37"/>
      <c r="K708" s="37"/>
      <c r="L708" s="40"/>
      <c r="M708" s="186"/>
      <c r="N708" s="187"/>
      <c r="O708" s="65"/>
      <c r="P708" s="65"/>
      <c r="Q708" s="65"/>
      <c r="R708" s="65"/>
      <c r="S708" s="65"/>
      <c r="T708" s="66"/>
      <c r="U708" s="35"/>
      <c r="V708" s="35"/>
      <c r="W708" s="35"/>
      <c r="X708" s="35"/>
      <c r="Y708" s="35"/>
      <c r="Z708" s="35"/>
      <c r="AA708" s="35"/>
      <c r="AB708" s="35"/>
      <c r="AC708" s="35"/>
      <c r="AD708" s="35"/>
      <c r="AE708" s="35"/>
      <c r="AT708" s="18" t="s">
        <v>159</v>
      </c>
      <c r="AU708" s="18" t="s">
        <v>82</v>
      </c>
    </row>
    <row r="709" spans="1:65" s="12" customFormat="1" ht="22.9" customHeight="1">
      <c r="B709" s="154"/>
      <c r="C709" s="155"/>
      <c r="D709" s="156" t="s">
        <v>71</v>
      </c>
      <c r="E709" s="168" t="s">
        <v>1105</v>
      </c>
      <c r="F709" s="168" t="s">
        <v>1106</v>
      </c>
      <c r="G709" s="155"/>
      <c r="H709" s="155"/>
      <c r="I709" s="158"/>
      <c r="J709" s="169">
        <f>BK709</f>
        <v>0</v>
      </c>
      <c r="K709" s="155"/>
      <c r="L709" s="160"/>
      <c r="M709" s="161"/>
      <c r="N709" s="162"/>
      <c r="O709" s="162"/>
      <c r="P709" s="163">
        <f>SUM(P710:P747)</f>
        <v>0</v>
      </c>
      <c r="Q709" s="162"/>
      <c r="R709" s="163">
        <f>SUM(R710:R747)</f>
        <v>0.27064630035359999</v>
      </c>
      <c r="S709" s="162"/>
      <c r="T709" s="164">
        <f>SUM(T710:T747)</f>
        <v>3.1511999999999998E-2</v>
      </c>
      <c r="AR709" s="165" t="s">
        <v>82</v>
      </c>
      <c r="AT709" s="166" t="s">
        <v>71</v>
      </c>
      <c r="AU709" s="166" t="s">
        <v>80</v>
      </c>
      <c r="AY709" s="165" t="s">
        <v>132</v>
      </c>
      <c r="BK709" s="167">
        <f>SUM(BK710:BK747)</f>
        <v>0</v>
      </c>
    </row>
    <row r="710" spans="1:65" s="2" customFormat="1" ht="24.2" customHeight="1">
      <c r="A710" s="35"/>
      <c r="B710" s="36"/>
      <c r="C710" s="170" t="s">
        <v>1107</v>
      </c>
      <c r="D710" s="170" t="s">
        <v>135</v>
      </c>
      <c r="E710" s="171" t="s">
        <v>1108</v>
      </c>
      <c r="F710" s="172" t="s">
        <v>1109</v>
      </c>
      <c r="G710" s="173" t="s">
        <v>146</v>
      </c>
      <c r="H710" s="174">
        <v>17.103999999999999</v>
      </c>
      <c r="I710" s="175"/>
      <c r="J710" s="176">
        <f>ROUND(I710*H710,2)</f>
        <v>0</v>
      </c>
      <c r="K710" s="172" t="s">
        <v>139</v>
      </c>
      <c r="L710" s="40"/>
      <c r="M710" s="177" t="s">
        <v>19</v>
      </c>
      <c r="N710" s="178" t="s">
        <v>43</v>
      </c>
      <c r="O710" s="65"/>
      <c r="P710" s="179">
        <f>O710*H710</f>
        <v>0</v>
      </c>
      <c r="Q710" s="179">
        <v>1.22014909E-2</v>
      </c>
      <c r="R710" s="179">
        <f>Q710*H710</f>
        <v>0.20869430035360001</v>
      </c>
      <c r="S710" s="179">
        <v>0</v>
      </c>
      <c r="T710" s="180">
        <f>S710*H710</f>
        <v>0</v>
      </c>
      <c r="U710" s="35"/>
      <c r="V710" s="35"/>
      <c r="W710" s="35"/>
      <c r="X710" s="35"/>
      <c r="Y710" s="35"/>
      <c r="Z710" s="35"/>
      <c r="AA710" s="35"/>
      <c r="AB710" s="35"/>
      <c r="AC710" s="35"/>
      <c r="AD710" s="35"/>
      <c r="AE710" s="35"/>
      <c r="AR710" s="181" t="s">
        <v>261</v>
      </c>
      <c r="AT710" s="181" t="s">
        <v>135</v>
      </c>
      <c r="AU710" s="181" t="s">
        <v>82</v>
      </c>
      <c r="AY710" s="18" t="s">
        <v>132</v>
      </c>
      <c r="BE710" s="182">
        <f>IF(N710="základní",J710,0)</f>
        <v>0</v>
      </c>
      <c r="BF710" s="182">
        <f>IF(N710="snížená",J710,0)</f>
        <v>0</v>
      </c>
      <c r="BG710" s="182">
        <f>IF(N710="zákl. přenesená",J710,0)</f>
        <v>0</v>
      </c>
      <c r="BH710" s="182">
        <f>IF(N710="sníž. přenesená",J710,0)</f>
        <v>0</v>
      </c>
      <c r="BI710" s="182">
        <f>IF(N710="nulová",J710,0)</f>
        <v>0</v>
      </c>
      <c r="BJ710" s="18" t="s">
        <v>80</v>
      </c>
      <c r="BK710" s="182">
        <f>ROUND(I710*H710,2)</f>
        <v>0</v>
      </c>
      <c r="BL710" s="18" t="s">
        <v>261</v>
      </c>
      <c r="BM710" s="181" t="s">
        <v>1110</v>
      </c>
    </row>
    <row r="711" spans="1:65" s="2" customFormat="1" ht="29.25">
      <c r="A711" s="35"/>
      <c r="B711" s="36"/>
      <c r="C711" s="37"/>
      <c r="D711" s="183" t="s">
        <v>142</v>
      </c>
      <c r="E711" s="37"/>
      <c r="F711" s="184" t="s">
        <v>1111</v>
      </c>
      <c r="G711" s="37"/>
      <c r="H711" s="37"/>
      <c r="I711" s="185"/>
      <c r="J711" s="37"/>
      <c r="K711" s="37"/>
      <c r="L711" s="40"/>
      <c r="M711" s="186"/>
      <c r="N711" s="187"/>
      <c r="O711" s="65"/>
      <c r="P711" s="65"/>
      <c r="Q711" s="65"/>
      <c r="R711" s="65"/>
      <c r="S711" s="65"/>
      <c r="T711" s="66"/>
      <c r="U711" s="35"/>
      <c r="V711" s="35"/>
      <c r="W711" s="35"/>
      <c r="X711" s="35"/>
      <c r="Y711" s="35"/>
      <c r="Z711" s="35"/>
      <c r="AA711" s="35"/>
      <c r="AB711" s="35"/>
      <c r="AC711" s="35"/>
      <c r="AD711" s="35"/>
      <c r="AE711" s="35"/>
      <c r="AT711" s="18" t="s">
        <v>142</v>
      </c>
      <c r="AU711" s="18" t="s">
        <v>82</v>
      </c>
    </row>
    <row r="712" spans="1:65" s="2" customFormat="1" ht="136.5">
      <c r="A712" s="35"/>
      <c r="B712" s="36"/>
      <c r="C712" s="37"/>
      <c r="D712" s="183" t="s">
        <v>159</v>
      </c>
      <c r="E712" s="37"/>
      <c r="F712" s="220" t="s">
        <v>1112</v>
      </c>
      <c r="G712" s="37"/>
      <c r="H712" s="37"/>
      <c r="I712" s="185"/>
      <c r="J712" s="37"/>
      <c r="K712" s="37"/>
      <c r="L712" s="40"/>
      <c r="M712" s="186"/>
      <c r="N712" s="187"/>
      <c r="O712" s="65"/>
      <c r="P712" s="65"/>
      <c r="Q712" s="65"/>
      <c r="R712" s="65"/>
      <c r="S712" s="65"/>
      <c r="T712" s="66"/>
      <c r="U712" s="35"/>
      <c r="V712" s="35"/>
      <c r="W712" s="35"/>
      <c r="X712" s="35"/>
      <c r="Y712" s="35"/>
      <c r="Z712" s="35"/>
      <c r="AA712" s="35"/>
      <c r="AB712" s="35"/>
      <c r="AC712" s="35"/>
      <c r="AD712" s="35"/>
      <c r="AE712" s="35"/>
      <c r="AT712" s="18" t="s">
        <v>159</v>
      </c>
      <c r="AU712" s="18" t="s">
        <v>82</v>
      </c>
    </row>
    <row r="713" spans="1:65" s="14" customFormat="1" ht="11.25">
      <c r="B713" s="198"/>
      <c r="C713" s="199"/>
      <c r="D713" s="183" t="s">
        <v>149</v>
      </c>
      <c r="E713" s="200" t="s">
        <v>19</v>
      </c>
      <c r="F713" s="201" t="s">
        <v>1113</v>
      </c>
      <c r="G713" s="199"/>
      <c r="H713" s="202">
        <v>15.625</v>
      </c>
      <c r="I713" s="203"/>
      <c r="J713" s="199"/>
      <c r="K713" s="199"/>
      <c r="L713" s="204"/>
      <c r="M713" s="205"/>
      <c r="N713" s="206"/>
      <c r="O713" s="206"/>
      <c r="P713" s="206"/>
      <c r="Q713" s="206"/>
      <c r="R713" s="206"/>
      <c r="S713" s="206"/>
      <c r="T713" s="207"/>
      <c r="AT713" s="208" t="s">
        <v>149</v>
      </c>
      <c r="AU713" s="208" t="s">
        <v>82</v>
      </c>
      <c r="AV713" s="14" t="s">
        <v>82</v>
      </c>
      <c r="AW713" s="14" t="s">
        <v>33</v>
      </c>
      <c r="AX713" s="14" t="s">
        <v>72</v>
      </c>
      <c r="AY713" s="208" t="s">
        <v>132</v>
      </c>
    </row>
    <row r="714" spans="1:65" s="14" customFormat="1" ht="11.25">
      <c r="B714" s="198"/>
      <c r="C714" s="199"/>
      <c r="D714" s="183" t="s">
        <v>149</v>
      </c>
      <c r="E714" s="200" t="s">
        <v>19</v>
      </c>
      <c r="F714" s="201" t="s">
        <v>1114</v>
      </c>
      <c r="G714" s="199"/>
      <c r="H714" s="202">
        <v>1.4790000000000001</v>
      </c>
      <c r="I714" s="203"/>
      <c r="J714" s="199"/>
      <c r="K714" s="199"/>
      <c r="L714" s="204"/>
      <c r="M714" s="205"/>
      <c r="N714" s="206"/>
      <c r="O714" s="206"/>
      <c r="P714" s="206"/>
      <c r="Q714" s="206"/>
      <c r="R714" s="206"/>
      <c r="S714" s="206"/>
      <c r="T714" s="207"/>
      <c r="AT714" s="208" t="s">
        <v>149</v>
      </c>
      <c r="AU714" s="208" t="s">
        <v>82</v>
      </c>
      <c r="AV714" s="14" t="s">
        <v>82</v>
      </c>
      <c r="AW714" s="14" t="s">
        <v>33</v>
      </c>
      <c r="AX714" s="14" t="s">
        <v>72</v>
      </c>
      <c r="AY714" s="208" t="s">
        <v>132</v>
      </c>
    </row>
    <row r="715" spans="1:65" s="15" customFormat="1" ht="11.25">
      <c r="B715" s="209"/>
      <c r="C715" s="210"/>
      <c r="D715" s="183" t="s">
        <v>149</v>
      </c>
      <c r="E715" s="211" t="s">
        <v>19</v>
      </c>
      <c r="F715" s="212" t="s">
        <v>152</v>
      </c>
      <c r="G715" s="210"/>
      <c r="H715" s="213">
        <v>17.103999999999999</v>
      </c>
      <c r="I715" s="214"/>
      <c r="J715" s="210"/>
      <c r="K715" s="210"/>
      <c r="L715" s="215"/>
      <c r="M715" s="216"/>
      <c r="N715" s="217"/>
      <c r="O715" s="217"/>
      <c r="P715" s="217"/>
      <c r="Q715" s="217"/>
      <c r="R715" s="217"/>
      <c r="S715" s="217"/>
      <c r="T715" s="218"/>
      <c r="AT715" s="219" t="s">
        <v>149</v>
      </c>
      <c r="AU715" s="219" t="s">
        <v>82</v>
      </c>
      <c r="AV715" s="15" t="s">
        <v>140</v>
      </c>
      <c r="AW715" s="15" t="s">
        <v>33</v>
      </c>
      <c r="AX715" s="15" t="s">
        <v>80</v>
      </c>
      <c r="AY715" s="219" t="s">
        <v>132</v>
      </c>
    </row>
    <row r="716" spans="1:65" s="2" customFormat="1" ht="37.9" customHeight="1">
      <c r="A716" s="35"/>
      <c r="B716" s="36"/>
      <c r="C716" s="170" t="s">
        <v>1115</v>
      </c>
      <c r="D716" s="170" t="s">
        <v>135</v>
      </c>
      <c r="E716" s="171" t="s">
        <v>1116</v>
      </c>
      <c r="F716" s="172" t="s">
        <v>1117</v>
      </c>
      <c r="G716" s="173" t="s">
        <v>190</v>
      </c>
      <c r="H716" s="174">
        <v>17.72</v>
      </c>
      <c r="I716" s="175"/>
      <c r="J716" s="176">
        <f>ROUND(I716*H716,2)</f>
        <v>0</v>
      </c>
      <c r="K716" s="172" t="s">
        <v>147</v>
      </c>
      <c r="L716" s="40"/>
      <c r="M716" s="177" t="s">
        <v>19</v>
      </c>
      <c r="N716" s="178" t="s">
        <v>43</v>
      </c>
      <c r="O716" s="65"/>
      <c r="P716" s="179">
        <f>O716*H716</f>
        <v>0</v>
      </c>
      <c r="Q716" s="179">
        <v>2.6249999999999998E-4</v>
      </c>
      <c r="R716" s="179">
        <f>Q716*H716</f>
        <v>4.6514999999999994E-3</v>
      </c>
      <c r="S716" s="179">
        <v>0</v>
      </c>
      <c r="T716" s="180">
        <f>S716*H716</f>
        <v>0</v>
      </c>
      <c r="U716" s="35"/>
      <c r="V716" s="35"/>
      <c r="W716" s="35"/>
      <c r="X716" s="35"/>
      <c r="Y716" s="35"/>
      <c r="Z716" s="35"/>
      <c r="AA716" s="35"/>
      <c r="AB716" s="35"/>
      <c r="AC716" s="35"/>
      <c r="AD716" s="35"/>
      <c r="AE716" s="35"/>
      <c r="AR716" s="181" t="s">
        <v>261</v>
      </c>
      <c r="AT716" s="181" t="s">
        <v>135</v>
      </c>
      <c r="AU716" s="181" t="s">
        <v>82</v>
      </c>
      <c r="AY716" s="18" t="s">
        <v>132</v>
      </c>
      <c r="BE716" s="182">
        <f>IF(N716="základní",J716,0)</f>
        <v>0</v>
      </c>
      <c r="BF716" s="182">
        <f>IF(N716="snížená",J716,0)</f>
        <v>0</v>
      </c>
      <c r="BG716" s="182">
        <f>IF(N716="zákl. přenesená",J716,0)</f>
        <v>0</v>
      </c>
      <c r="BH716" s="182">
        <f>IF(N716="sníž. přenesená",J716,0)</f>
        <v>0</v>
      </c>
      <c r="BI716" s="182">
        <f>IF(N716="nulová",J716,0)</f>
        <v>0</v>
      </c>
      <c r="BJ716" s="18" t="s">
        <v>80</v>
      </c>
      <c r="BK716" s="182">
        <f>ROUND(I716*H716,2)</f>
        <v>0</v>
      </c>
      <c r="BL716" s="18" t="s">
        <v>261</v>
      </c>
      <c r="BM716" s="181" t="s">
        <v>1118</v>
      </c>
    </row>
    <row r="717" spans="1:65" s="2" customFormat="1" ht="29.25">
      <c r="A717" s="35"/>
      <c r="B717" s="36"/>
      <c r="C717" s="37"/>
      <c r="D717" s="183" t="s">
        <v>142</v>
      </c>
      <c r="E717" s="37"/>
      <c r="F717" s="184" t="s">
        <v>1117</v>
      </c>
      <c r="G717" s="37"/>
      <c r="H717" s="37"/>
      <c r="I717" s="185"/>
      <c r="J717" s="37"/>
      <c r="K717" s="37"/>
      <c r="L717" s="40"/>
      <c r="M717" s="186"/>
      <c r="N717" s="187"/>
      <c r="O717" s="65"/>
      <c r="P717" s="65"/>
      <c r="Q717" s="65"/>
      <c r="R717" s="65"/>
      <c r="S717" s="65"/>
      <c r="T717" s="66"/>
      <c r="U717" s="35"/>
      <c r="V717" s="35"/>
      <c r="W717" s="35"/>
      <c r="X717" s="35"/>
      <c r="Y717" s="35"/>
      <c r="Z717" s="35"/>
      <c r="AA717" s="35"/>
      <c r="AB717" s="35"/>
      <c r="AC717" s="35"/>
      <c r="AD717" s="35"/>
      <c r="AE717" s="35"/>
      <c r="AT717" s="18" t="s">
        <v>142</v>
      </c>
      <c r="AU717" s="18" t="s">
        <v>82</v>
      </c>
    </row>
    <row r="718" spans="1:65" s="14" customFormat="1" ht="11.25">
      <c r="B718" s="198"/>
      <c r="C718" s="199"/>
      <c r="D718" s="183" t="s">
        <v>149</v>
      </c>
      <c r="E718" s="200" t="s">
        <v>19</v>
      </c>
      <c r="F718" s="201" t="s">
        <v>1119</v>
      </c>
      <c r="G718" s="199"/>
      <c r="H718" s="202">
        <v>17.72</v>
      </c>
      <c r="I718" s="203"/>
      <c r="J718" s="199"/>
      <c r="K718" s="199"/>
      <c r="L718" s="204"/>
      <c r="M718" s="205"/>
      <c r="N718" s="206"/>
      <c r="O718" s="206"/>
      <c r="P718" s="206"/>
      <c r="Q718" s="206"/>
      <c r="R718" s="206"/>
      <c r="S718" s="206"/>
      <c r="T718" s="207"/>
      <c r="AT718" s="208" t="s">
        <v>149</v>
      </c>
      <c r="AU718" s="208" t="s">
        <v>82</v>
      </c>
      <c r="AV718" s="14" t="s">
        <v>82</v>
      </c>
      <c r="AW718" s="14" t="s">
        <v>33</v>
      </c>
      <c r="AX718" s="14" t="s">
        <v>72</v>
      </c>
      <c r="AY718" s="208" t="s">
        <v>132</v>
      </c>
    </row>
    <row r="719" spans="1:65" s="15" customFormat="1" ht="11.25">
      <c r="B719" s="209"/>
      <c r="C719" s="210"/>
      <c r="D719" s="183" t="s">
        <v>149</v>
      </c>
      <c r="E719" s="211" t="s">
        <v>19</v>
      </c>
      <c r="F719" s="212" t="s">
        <v>152</v>
      </c>
      <c r="G719" s="210"/>
      <c r="H719" s="213">
        <v>17.72</v>
      </c>
      <c r="I719" s="214"/>
      <c r="J719" s="210"/>
      <c r="K719" s="210"/>
      <c r="L719" s="215"/>
      <c r="M719" s="216"/>
      <c r="N719" s="217"/>
      <c r="O719" s="217"/>
      <c r="P719" s="217"/>
      <c r="Q719" s="217"/>
      <c r="R719" s="217"/>
      <c r="S719" s="217"/>
      <c r="T719" s="218"/>
      <c r="AT719" s="219" t="s">
        <v>149</v>
      </c>
      <c r="AU719" s="219" t="s">
        <v>82</v>
      </c>
      <c r="AV719" s="15" t="s">
        <v>140</v>
      </c>
      <c r="AW719" s="15" t="s">
        <v>33</v>
      </c>
      <c r="AX719" s="15" t="s">
        <v>80</v>
      </c>
      <c r="AY719" s="219" t="s">
        <v>132</v>
      </c>
    </row>
    <row r="720" spans="1:65" s="2" customFormat="1" ht="14.45" customHeight="1">
      <c r="A720" s="35"/>
      <c r="B720" s="36"/>
      <c r="C720" s="170" t="s">
        <v>1120</v>
      </c>
      <c r="D720" s="170" t="s">
        <v>135</v>
      </c>
      <c r="E720" s="171" t="s">
        <v>1121</v>
      </c>
      <c r="F720" s="172" t="s">
        <v>1122</v>
      </c>
      <c r="G720" s="173" t="s">
        <v>146</v>
      </c>
      <c r="H720" s="174">
        <v>18.558</v>
      </c>
      <c r="I720" s="175"/>
      <c r="J720" s="176">
        <f>ROUND(I720*H720,2)</f>
        <v>0</v>
      </c>
      <c r="K720" s="172" t="s">
        <v>139</v>
      </c>
      <c r="L720" s="40"/>
      <c r="M720" s="177" t="s">
        <v>19</v>
      </c>
      <c r="N720" s="178" t="s">
        <v>43</v>
      </c>
      <c r="O720" s="65"/>
      <c r="P720" s="179">
        <f>O720*H720</f>
        <v>0</v>
      </c>
      <c r="Q720" s="179">
        <v>1E-4</v>
      </c>
      <c r="R720" s="179">
        <f>Q720*H720</f>
        <v>1.8558000000000001E-3</v>
      </c>
      <c r="S720" s="179">
        <v>0</v>
      </c>
      <c r="T720" s="180">
        <f>S720*H720</f>
        <v>0</v>
      </c>
      <c r="U720" s="35"/>
      <c r="V720" s="35"/>
      <c r="W720" s="35"/>
      <c r="X720" s="35"/>
      <c r="Y720" s="35"/>
      <c r="Z720" s="35"/>
      <c r="AA720" s="35"/>
      <c r="AB720" s="35"/>
      <c r="AC720" s="35"/>
      <c r="AD720" s="35"/>
      <c r="AE720" s="35"/>
      <c r="AR720" s="181" t="s">
        <v>261</v>
      </c>
      <c r="AT720" s="181" t="s">
        <v>135</v>
      </c>
      <c r="AU720" s="181" t="s">
        <v>82</v>
      </c>
      <c r="AY720" s="18" t="s">
        <v>132</v>
      </c>
      <c r="BE720" s="182">
        <f>IF(N720="základní",J720,0)</f>
        <v>0</v>
      </c>
      <c r="BF720" s="182">
        <f>IF(N720="snížená",J720,0)</f>
        <v>0</v>
      </c>
      <c r="BG720" s="182">
        <f>IF(N720="zákl. přenesená",J720,0)</f>
        <v>0</v>
      </c>
      <c r="BH720" s="182">
        <f>IF(N720="sníž. přenesená",J720,0)</f>
        <v>0</v>
      </c>
      <c r="BI720" s="182">
        <f>IF(N720="nulová",J720,0)</f>
        <v>0</v>
      </c>
      <c r="BJ720" s="18" t="s">
        <v>80</v>
      </c>
      <c r="BK720" s="182">
        <f>ROUND(I720*H720,2)</f>
        <v>0</v>
      </c>
      <c r="BL720" s="18" t="s">
        <v>261</v>
      </c>
      <c r="BM720" s="181" t="s">
        <v>1123</v>
      </c>
    </row>
    <row r="721" spans="1:65" s="2" customFormat="1" ht="19.5">
      <c r="A721" s="35"/>
      <c r="B721" s="36"/>
      <c r="C721" s="37"/>
      <c r="D721" s="183" t="s">
        <v>142</v>
      </c>
      <c r="E721" s="37"/>
      <c r="F721" s="184" t="s">
        <v>1124</v>
      </c>
      <c r="G721" s="37"/>
      <c r="H721" s="37"/>
      <c r="I721" s="185"/>
      <c r="J721" s="37"/>
      <c r="K721" s="37"/>
      <c r="L721" s="40"/>
      <c r="M721" s="186"/>
      <c r="N721" s="187"/>
      <c r="O721" s="65"/>
      <c r="P721" s="65"/>
      <c r="Q721" s="65"/>
      <c r="R721" s="65"/>
      <c r="S721" s="65"/>
      <c r="T721" s="66"/>
      <c r="U721" s="35"/>
      <c r="V721" s="35"/>
      <c r="W721" s="35"/>
      <c r="X721" s="35"/>
      <c r="Y721" s="35"/>
      <c r="Z721" s="35"/>
      <c r="AA721" s="35"/>
      <c r="AB721" s="35"/>
      <c r="AC721" s="35"/>
      <c r="AD721" s="35"/>
      <c r="AE721" s="35"/>
      <c r="AT721" s="18" t="s">
        <v>142</v>
      </c>
      <c r="AU721" s="18" t="s">
        <v>82</v>
      </c>
    </row>
    <row r="722" spans="1:65" s="2" customFormat="1" ht="136.5">
      <c r="A722" s="35"/>
      <c r="B722" s="36"/>
      <c r="C722" s="37"/>
      <c r="D722" s="183" t="s">
        <v>159</v>
      </c>
      <c r="E722" s="37"/>
      <c r="F722" s="220" t="s">
        <v>1112</v>
      </c>
      <c r="G722" s="37"/>
      <c r="H722" s="37"/>
      <c r="I722" s="185"/>
      <c r="J722" s="37"/>
      <c r="K722" s="37"/>
      <c r="L722" s="40"/>
      <c r="M722" s="186"/>
      <c r="N722" s="187"/>
      <c r="O722" s="65"/>
      <c r="P722" s="65"/>
      <c r="Q722" s="65"/>
      <c r="R722" s="65"/>
      <c r="S722" s="65"/>
      <c r="T722" s="66"/>
      <c r="U722" s="35"/>
      <c r="V722" s="35"/>
      <c r="W722" s="35"/>
      <c r="X722" s="35"/>
      <c r="Y722" s="35"/>
      <c r="Z722" s="35"/>
      <c r="AA722" s="35"/>
      <c r="AB722" s="35"/>
      <c r="AC722" s="35"/>
      <c r="AD722" s="35"/>
      <c r="AE722" s="35"/>
      <c r="AT722" s="18" t="s">
        <v>159</v>
      </c>
      <c r="AU722" s="18" t="s">
        <v>82</v>
      </c>
    </row>
    <row r="723" spans="1:65" s="14" customFormat="1" ht="11.25">
      <c r="B723" s="198"/>
      <c r="C723" s="199"/>
      <c r="D723" s="183" t="s">
        <v>149</v>
      </c>
      <c r="E723" s="200" t="s">
        <v>19</v>
      </c>
      <c r="F723" s="201" t="s">
        <v>1125</v>
      </c>
      <c r="G723" s="199"/>
      <c r="H723" s="202">
        <v>18.558</v>
      </c>
      <c r="I723" s="203"/>
      <c r="J723" s="199"/>
      <c r="K723" s="199"/>
      <c r="L723" s="204"/>
      <c r="M723" s="205"/>
      <c r="N723" s="206"/>
      <c r="O723" s="206"/>
      <c r="P723" s="206"/>
      <c r="Q723" s="206"/>
      <c r="R723" s="206"/>
      <c r="S723" s="206"/>
      <c r="T723" s="207"/>
      <c r="AT723" s="208" t="s">
        <v>149</v>
      </c>
      <c r="AU723" s="208" t="s">
        <v>82</v>
      </c>
      <c r="AV723" s="14" t="s">
        <v>82</v>
      </c>
      <c r="AW723" s="14" t="s">
        <v>33</v>
      </c>
      <c r="AX723" s="14" t="s">
        <v>72</v>
      </c>
      <c r="AY723" s="208" t="s">
        <v>132</v>
      </c>
    </row>
    <row r="724" spans="1:65" s="15" customFormat="1" ht="11.25">
      <c r="B724" s="209"/>
      <c r="C724" s="210"/>
      <c r="D724" s="183" t="s">
        <v>149</v>
      </c>
      <c r="E724" s="211" t="s">
        <v>19</v>
      </c>
      <c r="F724" s="212" t="s">
        <v>152</v>
      </c>
      <c r="G724" s="210"/>
      <c r="H724" s="213">
        <v>18.558</v>
      </c>
      <c r="I724" s="214"/>
      <c r="J724" s="210"/>
      <c r="K724" s="210"/>
      <c r="L724" s="215"/>
      <c r="M724" s="216"/>
      <c r="N724" s="217"/>
      <c r="O724" s="217"/>
      <c r="P724" s="217"/>
      <c r="Q724" s="217"/>
      <c r="R724" s="217"/>
      <c r="S724" s="217"/>
      <c r="T724" s="218"/>
      <c r="AT724" s="219" t="s">
        <v>149</v>
      </c>
      <c r="AU724" s="219" t="s">
        <v>82</v>
      </c>
      <c r="AV724" s="15" t="s">
        <v>140</v>
      </c>
      <c r="AW724" s="15" t="s">
        <v>33</v>
      </c>
      <c r="AX724" s="15" t="s">
        <v>80</v>
      </c>
      <c r="AY724" s="219" t="s">
        <v>132</v>
      </c>
    </row>
    <row r="725" spans="1:65" s="2" customFormat="1" ht="14.45" customHeight="1">
      <c r="A725" s="35"/>
      <c r="B725" s="36"/>
      <c r="C725" s="170" t="s">
        <v>1126</v>
      </c>
      <c r="D725" s="170" t="s">
        <v>135</v>
      </c>
      <c r="E725" s="171" t="s">
        <v>1127</v>
      </c>
      <c r="F725" s="172" t="s">
        <v>1128</v>
      </c>
      <c r="G725" s="173" t="s">
        <v>190</v>
      </c>
      <c r="H725" s="174">
        <v>6.4340000000000002</v>
      </c>
      <c r="I725" s="175"/>
      <c r="J725" s="176">
        <f>ROUND(I725*H725,2)</f>
        <v>0</v>
      </c>
      <c r="K725" s="172" t="s">
        <v>139</v>
      </c>
      <c r="L725" s="40"/>
      <c r="M725" s="177" t="s">
        <v>19</v>
      </c>
      <c r="N725" s="178" t="s">
        <v>43</v>
      </c>
      <c r="O725" s="65"/>
      <c r="P725" s="179">
        <f>O725*H725</f>
        <v>0</v>
      </c>
      <c r="Q725" s="179">
        <v>4.3759999999999997E-3</v>
      </c>
      <c r="R725" s="179">
        <f>Q725*H725</f>
        <v>2.8155184E-2</v>
      </c>
      <c r="S725" s="179">
        <v>0</v>
      </c>
      <c r="T725" s="180">
        <f>S725*H725</f>
        <v>0</v>
      </c>
      <c r="U725" s="35"/>
      <c r="V725" s="35"/>
      <c r="W725" s="35"/>
      <c r="X725" s="35"/>
      <c r="Y725" s="35"/>
      <c r="Z725" s="35"/>
      <c r="AA725" s="35"/>
      <c r="AB725" s="35"/>
      <c r="AC725" s="35"/>
      <c r="AD725" s="35"/>
      <c r="AE725" s="35"/>
      <c r="AR725" s="181" t="s">
        <v>261</v>
      </c>
      <c r="AT725" s="181" t="s">
        <v>135</v>
      </c>
      <c r="AU725" s="181" t="s">
        <v>82</v>
      </c>
      <c r="AY725" s="18" t="s">
        <v>132</v>
      </c>
      <c r="BE725" s="182">
        <f>IF(N725="základní",J725,0)</f>
        <v>0</v>
      </c>
      <c r="BF725" s="182">
        <f>IF(N725="snížená",J725,0)</f>
        <v>0</v>
      </c>
      <c r="BG725" s="182">
        <f>IF(N725="zákl. přenesená",J725,0)</f>
        <v>0</v>
      </c>
      <c r="BH725" s="182">
        <f>IF(N725="sníž. přenesená",J725,0)</f>
        <v>0</v>
      </c>
      <c r="BI725" s="182">
        <f>IF(N725="nulová",J725,0)</f>
        <v>0</v>
      </c>
      <c r="BJ725" s="18" t="s">
        <v>80</v>
      </c>
      <c r="BK725" s="182">
        <f>ROUND(I725*H725,2)</f>
        <v>0</v>
      </c>
      <c r="BL725" s="18" t="s">
        <v>261</v>
      </c>
      <c r="BM725" s="181" t="s">
        <v>1129</v>
      </c>
    </row>
    <row r="726" spans="1:65" s="2" customFormat="1" ht="29.25">
      <c r="A726" s="35"/>
      <c r="B726" s="36"/>
      <c r="C726" s="37"/>
      <c r="D726" s="183" t="s">
        <v>142</v>
      </c>
      <c r="E726" s="37"/>
      <c r="F726" s="184" t="s">
        <v>1130</v>
      </c>
      <c r="G726" s="37"/>
      <c r="H726" s="37"/>
      <c r="I726" s="185"/>
      <c r="J726" s="37"/>
      <c r="K726" s="37"/>
      <c r="L726" s="40"/>
      <c r="M726" s="186"/>
      <c r="N726" s="187"/>
      <c r="O726" s="65"/>
      <c r="P726" s="65"/>
      <c r="Q726" s="65"/>
      <c r="R726" s="65"/>
      <c r="S726" s="65"/>
      <c r="T726" s="66"/>
      <c r="U726" s="35"/>
      <c r="V726" s="35"/>
      <c r="W726" s="35"/>
      <c r="X726" s="35"/>
      <c r="Y726" s="35"/>
      <c r="Z726" s="35"/>
      <c r="AA726" s="35"/>
      <c r="AB726" s="35"/>
      <c r="AC726" s="35"/>
      <c r="AD726" s="35"/>
      <c r="AE726" s="35"/>
      <c r="AT726" s="18" t="s">
        <v>142</v>
      </c>
      <c r="AU726" s="18" t="s">
        <v>82</v>
      </c>
    </row>
    <row r="727" spans="1:65" s="2" customFormat="1" ht="136.5">
      <c r="A727" s="35"/>
      <c r="B727" s="36"/>
      <c r="C727" s="37"/>
      <c r="D727" s="183" t="s">
        <v>159</v>
      </c>
      <c r="E727" s="37"/>
      <c r="F727" s="220" t="s">
        <v>1112</v>
      </c>
      <c r="G727" s="37"/>
      <c r="H727" s="37"/>
      <c r="I727" s="185"/>
      <c r="J727" s="37"/>
      <c r="K727" s="37"/>
      <c r="L727" s="40"/>
      <c r="M727" s="186"/>
      <c r="N727" s="187"/>
      <c r="O727" s="65"/>
      <c r="P727" s="65"/>
      <c r="Q727" s="65"/>
      <c r="R727" s="65"/>
      <c r="S727" s="65"/>
      <c r="T727" s="66"/>
      <c r="U727" s="35"/>
      <c r="V727" s="35"/>
      <c r="W727" s="35"/>
      <c r="X727" s="35"/>
      <c r="Y727" s="35"/>
      <c r="Z727" s="35"/>
      <c r="AA727" s="35"/>
      <c r="AB727" s="35"/>
      <c r="AC727" s="35"/>
      <c r="AD727" s="35"/>
      <c r="AE727" s="35"/>
      <c r="AT727" s="18" t="s">
        <v>159</v>
      </c>
      <c r="AU727" s="18" t="s">
        <v>82</v>
      </c>
    </row>
    <row r="728" spans="1:65" s="2" customFormat="1" ht="14.45" customHeight="1">
      <c r="A728" s="35"/>
      <c r="B728" s="36"/>
      <c r="C728" s="170" t="s">
        <v>1131</v>
      </c>
      <c r="D728" s="170" t="s">
        <v>135</v>
      </c>
      <c r="E728" s="171" t="s">
        <v>1132</v>
      </c>
      <c r="F728" s="172" t="s">
        <v>1133</v>
      </c>
      <c r="G728" s="173" t="s">
        <v>146</v>
      </c>
      <c r="H728" s="174">
        <v>1.454</v>
      </c>
      <c r="I728" s="175"/>
      <c r="J728" s="176">
        <f>ROUND(I728*H728,2)</f>
        <v>0</v>
      </c>
      <c r="K728" s="172" t="s">
        <v>139</v>
      </c>
      <c r="L728" s="40"/>
      <c r="M728" s="177" t="s">
        <v>19</v>
      </c>
      <c r="N728" s="178" t="s">
        <v>43</v>
      </c>
      <c r="O728" s="65"/>
      <c r="P728" s="179">
        <f>O728*H728</f>
        <v>0</v>
      </c>
      <c r="Q728" s="179">
        <v>1.2553999999999999E-2</v>
      </c>
      <c r="R728" s="179">
        <f>Q728*H728</f>
        <v>1.8253515999999997E-2</v>
      </c>
      <c r="S728" s="179">
        <v>0</v>
      </c>
      <c r="T728" s="180">
        <f>S728*H728</f>
        <v>0</v>
      </c>
      <c r="U728" s="35"/>
      <c r="V728" s="35"/>
      <c r="W728" s="35"/>
      <c r="X728" s="35"/>
      <c r="Y728" s="35"/>
      <c r="Z728" s="35"/>
      <c r="AA728" s="35"/>
      <c r="AB728" s="35"/>
      <c r="AC728" s="35"/>
      <c r="AD728" s="35"/>
      <c r="AE728" s="35"/>
      <c r="AR728" s="181" t="s">
        <v>261</v>
      </c>
      <c r="AT728" s="181" t="s">
        <v>135</v>
      </c>
      <c r="AU728" s="181" t="s">
        <v>82</v>
      </c>
      <c r="AY728" s="18" t="s">
        <v>132</v>
      </c>
      <c r="BE728" s="182">
        <f>IF(N728="základní",J728,0)</f>
        <v>0</v>
      </c>
      <c r="BF728" s="182">
        <f>IF(N728="snížená",J728,0)</f>
        <v>0</v>
      </c>
      <c r="BG728" s="182">
        <f>IF(N728="zákl. přenesená",J728,0)</f>
        <v>0</v>
      </c>
      <c r="BH728" s="182">
        <f>IF(N728="sníž. přenesená",J728,0)</f>
        <v>0</v>
      </c>
      <c r="BI728" s="182">
        <f>IF(N728="nulová",J728,0)</f>
        <v>0</v>
      </c>
      <c r="BJ728" s="18" t="s">
        <v>80</v>
      </c>
      <c r="BK728" s="182">
        <f>ROUND(I728*H728,2)</f>
        <v>0</v>
      </c>
      <c r="BL728" s="18" t="s">
        <v>261</v>
      </c>
      <c r="BM728" s="181" t="s">
        <v>1134</v>
      </c>
    </row>
    <row r="729" spans="1:65" s="2" customFormat="1" ht="29.25">
      <c r="A729" s="35"/>
      <c r="B729" s="36"/>
      <c r="C729" s="37"/>
      <c r="D729" s="183" t="s">
        <v>142</v>
      </c>
      <c r="E729" s="37"/>
      <c r="F729" s="184" t="s">
        <v>1135</v>
      </c>
      <c r="G729" s="37"/>
      <c r="H729" s="37"/>
      <c r="I729" s="185"/>
      <c r="J729" s="37"/>
      <c r="K729" s="37"/>
      <c r="L729" s="40"/>
      <c r="M729" s="186"/>
      <c r="N729" s="187"/>
      <c r="O729" s="65"/>
      <c r="P729" s="65"/>
      <c r="Q729" s="65"/>
      <c r="R729" s="65"/>
      <c r="S729" s="65"/>
      <c r="T729" s="66"/>
      <c r="U729" s="35"/>
      <c r="V729" s="35"/>
      <c r="W729" s="35"/>
      <c r="X729" s="35"/>
      <c r="Y729" s="35"/>
      <c r="Z729" s="35"/>
      <c r="AA729" s="35"/>
      <c r="AB729" s="35"/>
      <c r="AC729" s="35"/>
      <c r="AD729" s="35"/>
      <c r="AE729" s="35"/>
      <c r="AT729" s="18" t="s">
        <v>142</v>
      </c>
      <c r="AU729" s="18" t="s">
        <v>82</v>
      </c>
    </row>
    <row r="730" spans="1:65" s="2" customFormat="1" ht="107.25">
      <c r="A730" s="35"/>
      <c r="B730" s="36"/>
      <c r="C730" s="37"/>
      <c r="D730" s="183" t="s">
        <v>159</v>
      </c>
      <c r="E730" s="37"/>
      <c r="F730" s="220" t="s">
        <v>1136</v>
      </c>
      <c r="G730" s="37"/>
      <c r="H730" s="37"/>
      <c r="I730" s="185"/>
      <c r="J730" s="37"/>
      <c r="K730" s="37"/>
      <c r="L730" s="40"/>
      <c r="M730" s="186"/>
      <c r="N730" s="187"/>
      <c r="O730" s="65"/>
      <c r="P730" s="65"/>
      <c r="Q730" s="65"/>
      <c r="R730" s="65"/>
      <c r="S730" s="65"/>
      <c r="T730" s="66"/>
      <c r="U730" s="35"/>
      <c r="V730" s="35"/>
      <c r="W730" s="35"/>
      <c r="X730" s="35"/>
      <c r="Y730" s="35"/>
      <c r="Z730" s="35"/>
      <c r="AA730" s="35"/>
      <c r="AB730" s="35"/>
      <c r="AC730" s="35"/>
      <c r="AD730" s="35"/>
      <c r="AE730" s="35"/>
      <c r="AT730" s="18" t="s">
        <v>159</v>
      </c>
      <c r="AU730" s="18" t="s">
        <v>82</v>
      </c>
    </row>
    <row r="731" spans="1:65" s="14" customFormat="1" ht="11.25">
      <c r="B731" s="198"/>
      <c r="C731" s="199"/>
      <c r="D731" s="183" t="s">
        <v>149</v>
      </c>
      <c r="E731" s="200" t="s">
        <v>19</v>
      </c>
      <c r="F731" s="201" t="s">
        <v>1137</v>
      </c>
      <c r="G731" s="199"/>
      <c r="H731" s="202">
        <v>1.454</v>
      </c>
      <c r="I731" s="203"/>
      <c r="J731" s="199"/>
      <c r="K731" s="199"/>
      <c r="L731" s="204"/>
      <c r="M731" s="205"/>
      <c r="N731" s="206"/>
      <c r="O731" s="206"/>
      <c r="P731" s="206"/>
      <c r="Q731" s="206"/>
      <c r="R731" s="206"/>
      <c r="S731" s="206"/>
      <c r="T731" s="207"/>
      <c r="AT731" s="208" t="s">
        <v>149</v>
      </c>
      <c r="AU731" s="208" t="s">
        <v>82</v>
      </c>
      <c r="AV731" s="14" t="s">
        <v>82</v>
      </c>
      <c r="AW731" s="14" t="s">
        <v>33</v>
      </c>
      <c r="AX731" s="14" t="s">
        <v>72</v>
      </c>
      <c r="AY731" s="208" t="s">
        <v>132</v>
      </c>
    </row>
    <row r="732" spans="1:65" s="15" customFormat="1" ht="11.25">
      <c r="B732" s="209"/>
      <c r="C732" s="210"/>
      <c r="D732" s="183" t="s">
        <v>149</v>
      </c>
      <c r="E732" s="211" t="s">
        <v>19</v>
      </c>
      <c r="F732" s="212" t="s">
        <v>152</v>
      </c>
      <c r="G732" s="210"/>
      <c r="H732" s="213">
        <v>1.454</v>
      </c>
      <c r="I732" s="214"/>
      <c r="J732" s="210"/>
      <c r="K732" s="210"/>
      <c r="L732" s="215"/>
      <c r="M732" s="216"/>
      <c r="N732" s="217"/>
      <c r="O732" s="217"/>
      <c r="P732" s="217"/>
      <c r="Q732" s="217"/>
      <c r="R732" s="217"/>
      <c r="S732" s="217"/>
      <c r="T732" s="218"/>
      <c r="AT732" s="219" t="s">
        <v>149</v>
      </c>
      <c r="AU732" s="219" t="s">
        <v>82</v>
      </c>
      <c r="AV732" s="15" t="s">
        <v>140</v>
      </c>
      <c r="AW732" s="15" t="s">
        <v>33</v>
      </c>
      <c r="AX732" s="15" t="s">
        <v>80</v>
      </c>
      <c r="AY732" s="219" t="s">
        <v>132</v>
      </c>
    </row>
    <row r="733" spans="1:65" s="2" customFormat="1" ht="24.2" customHeight="1">
      <c r="A733" s="35"/>
      <c r="B733" s="36"/>
      <c r="C733" s="170" t="s">
        <v>1138</v>
      </c>
      <c r="D733" s="170" t="s">
        <v>135</v>
      </c>
      <c r="E733" s="171" t="s">
        <v>1139</v>
      </c>
      <c r="F733" s="172" t="s">
        <v>1140</v>
      </c>
      <c r="G733" s="173" t="s">
        <v>138</v>
      </c>
      <c r="H733" s="174">
        <v>1</v>
      </c>
      <c r="I733" s="175"/>
      <c r="J733" s="176">
        <f>ROUND(I733*H733,2)</f>
        <v>0</v>
      </c>
      <c r="K733" s="172" t="s">
        <v>139</v>
      </c>
      <c r="L733" s="40"/>
      <c r="M733" s="177" t="s">
        <v>19</v>
      </c>
      <c r="N733" s="178" t="s">
        <v>43</v>
      </c>
      <c r="O733" s="65"/>
      <c r="P733" s="179">
        <f>O733*H733</f>
        <v>0</v>
      </c>
      <c r="Q733" s="179">
        <v>3.6000000000000001E-5</v>
      </c>
      <c r="R733" s="179">
        <f>Q733*H733</f>
        <v>3.6000000000000001E-5</v>
      </c>
      <c r="S733" s="179">
        <v>0</v>
      </c>
      <c r="T733" s="180">
        <f>S733*H733</f>
        <v>0</v>
      </c>
      <c r="U733" s="35"/>
      <c r="V733" s="35"/>
      <c r="W733" s="35"/>
      <c r="X733" s="35"/>
      <c r="Y733" s="35"/>
      <c r="Z733" s="35"/>
      <c r="AA733" s="35"/>
      <c r="AB733" s="35"/>
      <c r="AC733" s="35"/>
      <c r="AD733" s="35"/>
      <c r="AE733" s="35"/>
      <c r="AR733" s="181" t="s">
        <v>261</v>
      </c>
      <c r="AT733" s="181" t="s">
        <v>135</v>
      </c>
      <c r="AU733" s="181" t="s">
        <v>82</v>
      </c>
      <c r="AY733" s="18" t="s">
        <v>132</v>
      </c>
      <c r="BE733" s="182">
        <f>IF(N733="základní",J733,0)</f>
        <v>0</v>
      </c>
      <c r="BF733" s="182">
        <f>IF(N733="snížená",J733,0)</f>
        <v>0</v>
      </c>
      <c r="BG733" s="182">
        <f>IF(N733="zákl. přenesená",J733,0)</f>
        <v>0</v>
      </c>
      <c r="BH733" s="182">
        <f>IF(N733="sníž. přenesená",J733,0)</f>
        <v>0</v>
      </c>
      <c r="BI733" s="182">
        <f>IF(N733="nulová",J733,0)</f>
        <v>0</v>
      </c>
      <c r="BJ733" s="18" t="s">
        <v>80</v>
      </c>
      <c r="BK733" s="182">
        <f>ROUND(I733*H733,2)</f>
        <v>0</v>
      </c>
      <c r="BL733" s="18" t="s">
        <v>261</v>
      </c>
      <c r="BM733" s="181" t="s">
        <v>1141</v>
      </c>
    </row>
    <row r="734" spans="1:65" s="2" customFormat="1" ht="29.25">
      <c r="A734" s="35"/>
      <c r="B734" s="36"/>
      <c r="C734" s="37"/>
      <c r="D734" s="183" t="s">
        <v>142</v>
      </c>
      <c r="E734" s="37"/>
      <c r="F734" s="184" t="s">
        <v>1142</v>
      </c>
      <c r="G734" s="37"/>
      <c r="H734" s="37"/>
      <c r="I734" s="185"/>
      <c r="J734" s="37"/>
      <c r="K734" s="37"/>
      <c r="L734" s="40"/>
      <c r="M734" s="186"/>
      <c r="N734" s="187"/>
      <c r="O734" s="65"/>
      <c r="P734" s="65"/>
      <c r="Q734" s="65"/>
      <c r="R734" s="65"/>
      <c r="S734" s="65"/>
      <c r="T734" s="66"/>
      <c r="U734" s="35"/>
      <c r="V734" s="35"/>
      <c r="W734" s="35"/>
      <c r="X734" s="35"/>
      <c r="Y734" s="35"/>
      <c r="Z734" s="35"/>
      <c r="AA734" s="35"/>
      <c r="AB734" s="35"/>
      <c r="AC734" s="35"/>
      <c r="AD734" s="35"/>
      <c r="AE734" s="35"/>
      <c r="AT734" s="18" t="s">
        <v>142</v>
      </c>
      <c r="AU734" s="18" t="s">
        <v>82</v>
      </c>
    </row>
    <row r="735" spans="1:65" s="2" customFormat="1" ht="117">
      <c r="A735" s="35"/>
      <c r="B735" s="36"/>
      <c r="C735" s="37"/>
      <c r="D735" s="183" t="s">
        <v>159</v>
      </c>
      <c r="E735" s="37"/>
      <c r="F735" s="220" t="s">
        <v>1143</v>
      </c>
      <c r="G735" s="37"/>
      <c r="H735" s="37"/>
      <c r="I735" s="185"/>
      <c r="J735" s="37"/>
      <c r="K735" s="37"/>
      <c r="L735" s="40"/>
      <c r="M735" s="186"/>
      <c r="N735" s="187"/>
      <c r="O735" s="65"/>
      <c r="P735" s="65"/>
      <c r="Q735" s="65"/>
      <c r="R735" s="65"/>
      <c r="S735" s="65"/>
      <c r="T735" s="66"/>
      <c r="U735" s="35"/>
      <c r="V735" s="35"/>
      <c r="W735" s="35"/>
      <c r="X735" s="35"/>
      <c r="Y735" s="35"/>
      <c r="Z735" s="35"/>
      <c r="AA735" s="35"/>
      <c r="AB735" s="35"/>
      <c r="AC735" s="35"/>
      <c r="AD735" s="35"/>
      <c r="AE735" s="35"/>
      <c r="AT735" s="18" t="s">
        <v>159</v>
      </c>
      <c r="AU735" s="18" t="s">
        <v>82</v>
      </c>
    </row>
    <row r="736" spans="1:65" s="2" customFormat="1" ht="24.2" customHeight="1">
      <c r="A736" s="35"/>
      <c r="B736" s="36"/>
      <c r="C736" s="221" t="s">
        <v>1144</v>
      </c>
      <c r="D736" s="221" t="s">
        <v>196</v>
      </c>
      <c r="E736" s="222" t="s">
        <v>1145</v>
      </c>
      <c r="F736" s="223" t="s">
        <v>1146</v>
      </c>
      <c r="G736" s="224" t="s">
        <v>138</v>
      </c>
      <c r="H736" s="225">
        <v>1</v>
      </c>
      <c r="I736" s="226"/>
      <c r="J736" s="227">
        <f>ROUND(I736*H736,2)</f>
        <v>0</v>
      </c>
      <c r="K736" s="223" t="s">
        <v>19</v>
      </c>
      <c r="L736" s="228"/>
      <c r="M736" s="229" t="s">
        <v>19</v>
      </c>
      <c r="N736" s="230" t="s">
        <v>43</v>
      </c>
      <c r="O736" s="65"/>
      <c r="P736" s="179">
        <f>O736*H736</f>
        <v>0</v>
      </c>
      <c r="Q736" s="179">
        <v>8.9999999999999993E-3</v>
      </c>
      <c r="R736" s="179">
        <f>Q736*H736</f>
        <v>8.9999999999999993E-3</v>
      </c>
      <c r="S736" s="179">
        <v>0</v>
      </c>
      <c r="T736" s="180">
        <f>S736*H736</f>
        <v>0</v>
      </c>
      <c r="U736" s="35"/>
      <c r="V736" s="35"/>
      <c r="W736" s="35"/>
      <c r="X736" s="35"/>
      <c r="Y736" s="35"/>
      <c r="Z736" s="35"/>
      <c r="AA736" s="35"/>
      <c r="AB736" s="35"/>
      <c r="AC736" s="35"/>
      <c r="AD736" s="35"/>
      <c r="AE736" s="35"/>
      <c r="AR736" s="181" t="s">
        <v>353</v>
      </c>
      <c r="AT736" s="181" t="s">
        <v>196</v>
      </c>
      <c r="AU736" s="181" t="s">
        <v>82</v>
      </c>
      <c r="AY736" s="18" t="s">
        <v>132</v>
      </c>
      <c r="BE736" s="182">
        <f>IF(N736="základní",J736,0)</f>
        <v>0</v>
      </c>
      <c r="BF736" s="182">
        <f>IF(N736="snížená",J736,0)</f>
        <v>0</v>
      </c>
      <c r="BG736" s="182">
        <f>IF(N736="zákl. přenesená",J736,0)</f>
        <v>0</v>
      </c>
      <c r="BH736" s="182">
        <f>IF(N736="sníž. přenesená",J736,0)</f>
        <v>0</v>
      </c>
      <c r="BI736" s="182">
        <f>IF(N736="nulová",J736,0)</f>
        <v>0</v>
      </c>
      <c r="BJ736" s="18" t="s">
        <v>80</v>
      </c>
      <c r="BK736" s="182">
        <f>ROUND(I736*H736,2)</f>
        <v>0</v>
      </c>
      <c r="BL736" s="18" t="s">
        <v>261</v>
      </c>
      <c r="BM736" s="181" t="s">
        <v>1147</v>
      </c>
    </row>
    <row r="737" spans="1:65" s="2" customFormat="1" ht="11.25">
      <c r="A737" s="35"/>
      <c r="B737" s="36"/>
      <c r="C737" s="37"/>
      <c r="D737" s="183" t="s">
        <v>142</v>
      </c>
      <c r="E737" s="37"/>
      <c r="F737" s="184" t="s">
        <v>1146</v>
      </c>
      <c r="G737" s="37"/>
      <c r="H737" s="37"/>
      <c r="I737" s="185"/>
      <c r="J737" s="37"/>
      <c r="K737" s="37"/>
      <c r="L737" s="40"/>
      <c r="M737" s="186"/>
      <c r="N737" s="187"/>
      <c r="O737" s="65"/>
      <c r="P737" s="65"/>
      <c r="Q737" s="65"/>
      <c r="R737" s="65"/>
      <c r="S737" s="65"/>
      <c r="T737" s="66"/>
      <c r="U737" s="35"/>
      <c r="V737" s="35"/>
      <c r="W737" s="35"/>
      <c r="X737" s="35"/>
      <c r="Y737" s="35"/>
      <c r="Z737" s="35"/>
      <c r="AA737" s="35"/>
      <c r="AB737" s="35"/>
      <c r="AC737" s="35"/>
      <c r="AD737" s="35"/>
      <c r="AE737" s="35"/>
      <c r="AT737" s="18" t="s">
        <v>142</v>
      </c>
      <c r="AU737" s="18" t="s">
        <v>82</v>
      </c>
    </row>
    <row r="738" spans="1:65" s="2" customFormat="1" ht="24.2" customHeight="1">
      <c r="A738" s="35"/>
      <c r="B738" s="36"/>
      <c r="C738" s="170" t="s">
        <v>1148</v>
      </c>
      <c r="D738" s="170" t="s">
        <v>135</v>
      </c>
      <c r="E738" s="171" t="s">
        <v>1149</v>
      </c>
      <c r="F738" s="172" t="s">
        <v>1150</v>
      </c>
      <c r="G738" s="173" t="s">
        <v>146</v>
      </c>
      <c r="H738" s="174">
        <v>1.212</v>
      </c>
      <c r="I738" s="175"/>
      <c r="J738" s="176">
        <f>ROUND(I738*H738,2)</f>
        <v>0</v>
      </c>
      <c r="K738" s="172" t="s">
        <v>139</v>
      </c>
      <c r="L738" s="40"/>
      <c r="M738" s="177" t="s">
        <v>19</v>
      </c>
      <c r="N738" s="178" t="s">
        <v>43</v>
      </c>
      <c r="O738" s="65"/>
      <c r="P738" s="179">
        <f>O738*H738</f>
        <v>0</v>
      </c>
      <c r="Q738" s="179">
        <v>0</v>
      </c>
      <c r="R738" s="179">
        <f>Q738*H738</f>
        <v>0</v>
      </c>
      <c r="S738" s="179">
        <v>2.5999999999999999E-2</v>
      </c>
      <c r="T738" s="180">
        <f>S738*H738</f>
        <v>3.1511999999999998E-2</v>
      </c>
      <c r="U738" s="35"/>
      <c r="V738" s="35"/>
      <c r="W738" s="35"/>
      <c r="X738" s="35"/>
      <c r="Y738" s="35"/>
      <c r="Z738" s="35"/>
      <c r="AA738" s="35"/>
      <c r="AB738" s="35"/>
      <c r="AC738" s="35"/>
      <c r="AD738" s="35"/>
      <c r="AE738" s="35"/>
      <c r="AR738" s="181" t="s">
        <v>261</v>
      </c>
      <c r="AT738" s="181" t="s">
        <v>135</v>
      </c>
      <c r="AU738" s="181" t="s">
        <v>82</v>
      </c>
      <c r="AY738" s="18" t="s">
        <v>132</v>
      </c>
      <c r="BE738" s="182">
        <f>IF(N738="základní",J738,0)</f>
        <v>0</v>
      </c>
      <c r="BF738" s="182">
        <f>IF(N738="snížená",J738,0)</f>
        <v>0</v>
      </c>
      <c r="BG738" s="182">
        <f>IF(N738="zákl. přenesená",J738,0)</f>
        <v>0</v>
      </c>
      <c r="BH738" s="182">
        <f>IF(N738="sníž. přenesená",J738,0)</f>
        <v>0</v>
      </c>
      <c r="BI738" s="182">
        <f>IF(N738="nulová",J738,0)</f>
        <v>0</v>
      </c>
      <c r="BJ738" s="18" t="s">
        <v>80</v>
      </c>
      <c r="BK738" s="182">
        <f>ROUND(I738*H738,2)</f>
        <v>0</v>
      </c>
      <c r="BL738" s="18" t="s">
        <v>261</v>
      </c>
      <c r="BM738" s="181" t="s">
        <v>1151</v>
      </c>
    </row>
    <row r="739" spans="1:65" s="2" customFormat="1" ht="19.5">
      <c r="A739" s="35"/>
      <c r="B739" s="36"/>
      <c r="C739" s="37"/>
      <c r="D739" s="183" t="s">
        <v>142</v>
      </c>
      <c r="E739" s="37"/>
      <c r="F739" s="184" t="s">
        <v>1152</v>
      </c>
      <c r="G739" s="37"/>
      <c r="H739" s="37"/>
      <c r="I739" s="185"/>
      <c r="J739" s="37"/>
      <c r="K739" s="37"/>
      <c r="L739" s="40"/>
      <c r="M739" s="186"/>
      <c r="N739" s="187"/>
      <c r="O739" s="65"/>
      <c r="P739" s="65"/>
      <c r="Q739" s="65"/>
      <c r="R739" s="65"/>
      <c r="S739" s="65"/>
      <c r="T739" s="66"/>
      <c r="U739" s="35"/>
      <c r="V739" s="35"/>
      <c r="W739" s="35"/>
      <c r="X739" s="35"/>
      <c r="Y739" s="35"/>
      <c r="Z739" s="35"/>
      <c r="AA739" s="35"/>
      <c r="AB739" s="35"/>
      <c r="AC739" s="35"/>
      <c r="AD739" s="35"/>
      <c r="AE739" s="35"/>
      <c r="AT739" s="18" t="s">
        <v>142</v>
      </c>
      <c r="AU739" s="18" t="s">
        <v>82</v>
      </c>
    </row>
    <row r="740" spans="1:65" s="2" customFormat="1" ht="78">
      <c r="A740" s="35"/>
      <c r="B740" s="36"/>
      <c r="C740" s="37"/>
      <c r="D740" s="183" t="s">
        <v>159</v>
      </c>
      <c r="E740" s="37"/>
      <c r="F740" s="220" t="s">
        <v>1153</v>
      </c>
      <c r="G740" s="37"/>
      <c r="H740" s="37"/>
      <c r="I740" s="185"/>
      <c r="J740" s="37"/>
      <c r="K740" s="37"/>
      <c r="L740" s="40"/>
      <c r="M740" s="186"/>
      <c r="N740" s="187"/>
      <c r="O740" s="65"/>
      <c r="P740" s="65"/>
      <c r="Q740" s="65"/>
      <c r="R740" s="65"/>
      <c r="S740" s="65"/>
      <c r="T740" s="66"/>
      <c r="U740" s="35"/>
      <c r="V740" s="35"/>
      <c r="W740" s="35"/>
      <c r="X740" s="35"/>
      <c r="Y740" s="35"/>
      <c r="Z740" s="35"/>
      <c r="AA740" s="35"/>
      <c r="AB740" s="35"/>
      <c r="AC740" s="35"/>
      <c r="AD740" s="35"/>
      <c r="AE740" s="35"/>
      <c r="AT740" s="18" t="s">
        <v>159</v>
      </c>
      <c r="AU740" s="18" t="s">
        <v>82</v>
      </c>
    </row>
    <row r="741" spans="1:65" s="13" customFormat="1" ht="11.25">
      <c r="B741" s="188"/>
      <c r="C741" s="189"/>
      <c r="D741" s="183" t="s">
        <v>149</v>
      </c>
      <c r="E741" s="190" t="s">
        <v>19</v>
      </c>
      <c r="F741" s="191" t="s">
        <v>150</v>
      </c>
      <c r="G741" s="189"/>
      <c r="H741" s="190" t="s">
        <v>19</v>
      </c>
      <c r="I741" s="192"/>
      <c r="J741" s="189"/>
      <c r="K741" s="189"/>
      <c r="L741" s="193"/>
      <c r="M741" s="194"/>
      <c r="N741" s="195"/>
      <c r="O741" s="195"/>
      <c r="P741" s="195"/>
      <c r="Q741" s="195"/>
      <c r="R741" s="195"/>
      <c r="S741" s="195"/>
      <c r="T741" s="196"/>
      <c r="AT741" s="197" t="s">
        <v>149</v>
      </c>
      <c r="AU741" s="197" t="s">
        <v>82</v>
      </c>
      <c r="AV741" s="13" t="s">
        <v>80</v>
      </c>
      <c r="AW741" s="13" t="s">
        <v>33</v>
      </c>
      <c r="AX741" s="13" t="s">
        <v>72</v>
      </c>
      <c r="AY741" s="197" t="s">
        <v>132</v>
      </c>
    </row>
    <row r="742" spans="1:65" s="14" customFormat="1" ht="11.25">
      <c r="B742" s="198"/>
      <c r="C742" s="199"/>
      <c r="D742" s="183" t="s">
        <v>149</v>
      </c>
      <c r="E742" s="200" t="s">
        <v>19</v>
      </c>
      <c r="F742" s="201" t="s">
        <v>1154</v>
      </c>
      <c r="G742" s="199"/>
      <c r="H742" s="202">
        <v>0.51100000000000001</v>
      </c>
      <c r="I742" s="203"/>
      <c r="J742" s="199"/>
      <c r="K742" s="199"/>
      <c r="L742" s="204"/>
      <c r="M742" s="205"/>
      <c r="N742" s="206"/>
      <c r="O742" s="206"/>
      <c r="P742" s="206"/>
      <c r="Q742" s="206"/>
      <c r="R742" s="206"/>
      <c r="S742" s="206"/>
      <c r="T742" s="207"/>
      <c r="AT742" s="208" t="s">
        <v>149</v>
      </c>
      <c r="AU742" s="208" t="s">
        <v>82</v>
      </c>
      <c r="AV742" s="14" t="s">
        <v>82</v>
      </c>
      <c r="AW742" s="14" t="s">
        <v>33</v>
      </c>
      <c r="AX742" s="14" t="s">
        <v>72</v>
      </c>
      <c r="AY742" s="208" t="s">
        <v>132</v>
      </c>
    </row>
    <row r="743" spans="1:65" s="14" customFormat="1" ht="11.25">
      <c r="B743" s="198"/>
      <c r="C743" s="199"/>
      <c r="D743" s="183" t="s">
        <v>149</v>
      </c>
      <c r="E743" s="200" t="s">
        <v>19</v>
      </c>
      <c r="F743" s="201" t="s">
        <v>1155</v>
      </c>
      <c r="G743" s="199"/>
      <c r="H743" s="202">
        <v>0.70099999999999996</v>
      </c>
      <c r="I743" s="203"/>
      <c r="J743" s="199"/>
      <c r="K743" s="199"/>
      <c r="L743" s="204"/>
      <c r="M743" s="205"/>
      <c r="N743" s="206"/>
      <c r="O743" s="206"/>
      <c r="P743" s="206"/>
      <c r="Q743" s="206"/>
      <c r="R743" s="206"/>
      <c r="S743" s="206"/>
      <c r="T743" s="207"/>
      <c r="AT743" s="208" t="s">
        <v>149</v>
      </c>
      <c r="AU743" s="208" t="s">
        <v>82</v>
      </c>
      <c r="AV743" s="14" t="s">
        <v>82</v>
      </c>
      <c r="AW743" s="14" t="s">
        <v>33</v>
      </c>
      <c r="AX743" s="14" t="s">
        <v>72</v>
      </c>
      <c r="AY743" s="208" t="s">
        <v>132</v>
      </c>
    </row>
    <row r="744" spans="1:65" s="15" customFormat="1" ht="11.25">
      <c r="B744" s="209"/>
      <c r="C744" s="210"/>
      <c r="D744" s="183" t="s">
        <v>149</v>
      </c>
      <c r="E744" s="211" t="s">
        <v>19</v>
      </c>
      <c r="F744" s="212" t="s">
        <v>152</v>
      </c>
      <c r="G744" s="210"/>
      <c r="H744" s="213">
        <v>1.212</v>
      </c>
      <c r="I744" s="214"/>
      <c r="J744" s="210"/>
      <c r="K744" s="210"/>
      <c r="L744" s="215"/>
      <c r="M744" s="216"/>
      <c r="N744" s="217"/>
      <c r="O744" s="217"/>
      <c r="P744" s="217"/>
      <c r="Q744" s="217"/>
      <c r="R744" s="217"/>
      <c r="S744" s="217"/>
      <c r="T744" s="218"/>
      <c r="AT744" s="219" t="s">
        <v>149</v>
      </c>
      <c r="AU744" s="219" t="s">
        <v>82</v>
      </c>
      <c r="AV744" s="15" t="s">
        <v>140</v>
      </c>
      <c r="AW744" s="15" t="s">
        <v>33</v>
      </c>
      <c r="AX744" s="15" t="s">
        <v>80</v>
      </c>
      <c r="AY744" s="219" t="s">
        <v>132</v>
      </c>
    </row>
    <row r="745" spans="1:65" s="2" customFormat="1" ht="24.2" customHeight="1">
      <c r="A745" s="35"/>
      <c r="B745" s="36"/>
      <c r="C745" s="170" t="s">
        <v>1156</v>
      </c>
      <c r="D745" s="170" t="s">
        <v>135</v>
      </c>
      <c r="E745" s="171" t="s">
        <v>1157</v>
      </c>
      <c r="F745" s="172" t="s">
        <v>1158</v>
      </c>
      <c r="G745" s="173" t="s">
        <v>450</v>
      </c>
      <c r="H745" s="174">
        <v>0.27200000000000002</v>
      </c>
      <c r="I745" s="175"/>
      <c r="J745" s="176">
        <f>ROUND(I745*H745,2)</f>
        <v>0</v>
      </c>
      <c r="K745" s="172" t="s">
        <v>139</v>
      </c>
      <c r="L745" s="40"/>
      <c r="M745" s="177" t="s">
        <v>19</v>
      </c>
      <c r="N745" s="178" t="s">
        <v>43</v>
      </c>
      <c r="O745" s="65"/>
      <c r="P745" s="179">
        <f>O745*H745</f>
        <v>0</v>
      </c>
      <c r="Q745" s="179">
        <v>0</v>
      </c>
      <c r="R745" s="179">
        <f>Q745*H745</f>
        <v>0</v>
      </c>
      <c r="S745" s="179">
        <v>0</v>
      </c>
      <c r="T745" s="180">
        <f>S745*H745</f>
        <v>0</v>
      </c>
      <c r="U745" s="35"/>
      <c r="V745" s="35"/>
      <c r="W745" s="35"/>
      <c r="X745" s="35"/>
      <c r="Y745" s="35"/>
      <c r="Z745" s="35"/>
      <c r="AA745" s="35"/>
      <c r="AB745" s="35"/>
      <c r="AC745" s="35"/>
      <c r="AD745" s="35"/>
      <c r="AE745" s="35"/>
      <c r="AR745" s="181" t="s">
        <v>261</v>
      </c>
      <c r="AT745" s="181" t="s">
        <v>135</v>
      </c>
      <c r="AU745" s="181" t="s">
        <v>82</v>
      </c>
      <c r="AY745" s="18" t="s">
        <v>132</v>
      </c>
      <c r="BE745" s="182">
        <f>IF(N745="základní",J745,0)</f>
        <v>0</v>
      </c>
      <c r="BF745" s="182">
        <f>IF(N745="snížená",J745,0)</f>
        <v>0</v>
      </c>
      <c r="BG745" s="182">
        <f>IF(N745="zákl. přenesená",J745,0)</f>
        <v>0</v>
      </c>
      <c r="BH745" s="182">
        <f>IF(N745="sníž. přenesená",J745,0)</f>
        <v>0</v>
      </c>
      <c r="BI745" s="182">
        <f>IF(N745="nulová",J745,0)</f>
        <v>0</v>
      </c>
      <c r="BJ745" s="18" t="s">
        <v>80</v>
      </c>
      <c r="BK745" s="182">
        <f>ROUND(I745*H745,2)</f>
        <v>0</v>
      </c>
      <c r="BL745" s="18" t="s">
        <v>261</v>
      </c>
      <c r="BM745" s="181" t="s">
        <v>1159</v>
      </c>
    </row>
    <row r="746" spans="1:65" s="2" customFormat="1" ht="39">
      <c r="A746" s="35"/>
      <c r="B746" s="36"/>
      <c r="C746" s="37"/>
      <c r="D746" s="183" t="s">
        <v>142</v>
      </c>
      <c r="E746" s="37"/>
      <c r="F746" s="184" t="s">
        <v>1160</v>
      </c>
      <c r="G746" s="37"/>
      <c r="H746" s="37"/>
      <c r="I746" s="185"/>
      <c r="J746" s="37"/>
      <c r="K746" s="37"/>
      <c r="L746" s="40"/>
      <c r="M746" s="186"/>
      <c r="N746" s="187"/>
      <c r="O746" s="65"/>
      <c r="P746" s="65"/>
      <c r="Q746" s="65"/>
      <c r="R746" s="65"/>
      <c r="S746" s="65"/>
      <c r="T746" s="66"/>
      <c r="U746" s="35"/>
      <c r="V746" s="35"/>
      <c r="W746" s="35"/>
      <c r="X746" s="35"/>
      <c r="Y746" s="35"/>
      <c r="Z746" s="35"/>
      <c r="AA746" s="35"/>
      <c r="AB746" s="35"/>
      <c r="AC746" s="35"/>
      <c r="AD746" s="35"/>
      <c r="AE746" s="35"/>
      <c r="AT746" s="18" t="s">
        <v>142</v>
      </c>
      <c r="AU746" s="18" t="s">
        <v>82</v>
      </c>
    </row>
    <row r="747" spans="1:65" s="2" customFormat="1" ht="146.25">
      <c r="A747" s="35"/>
      <c r="B747" s="36"/>
      <c r="C747" s="37"/>
      <c r="D747" s="183" t="s">
        <v>159</v>
      </c>
      <c r="E747" s="37"/>
      <c r="F747" s="220" t="s">
        <v>1161</v>
      </c>
      <c r="G747" s="37"/>
      <c r="H747" s="37"/>
      <c r="I747" s="185"/>
      <c r="J747" s="37"/>
      <c r="K747" s="37"/>
      <c r="L747" s="40"/>
      <c r="M747" s="186"/>
      <c r="N747" s="187"/>
      <c r="O747" s="65"/>
      <c r="P747" s="65"/>
      <c r="Q747" s="65"/>
      <c r="R747" s="65"/>
      <c r="S747" s="65"/>
      <c r="T747" s="66"/>
      <c r="U747" s="35"/>
      <c r="V747" s="35"/>
      <c r="W747" s="35"/>
      <c r="X747" s="35"/>
      <c r="Y747" s="35"/>
      <c r="Z747" s="35"/>
      <c r="AA747" s="35"/>
      <c r="AB747" s="35"/>
      <c r="AC747" s="35"/>
      <c r="AD747" s="35"/>
      <c r="AE747" s="35"/>
      <c r="AT747" s="18" t="s">
        <v>159</v>
      </c>
      <c r="AU747" s="18" t="s">
        <v>82</v>
      </c>
    </row>
    <row r="748" spans="1:65" s="12" customFormat="1" ht="22.9" customHeight="1">
      <c r="B748" s="154"/>
      <c r="C748" s="155"/>
      <c r="D748" s="156" t="s">
        <v>71</v>
      </c>
      <c r="E748" s="168" t="s">
        <v>1162</v>
      </c>
      <c r="F748" s="168" t="s">
        <v>1163</v>
      </c>
      <c r="G748" s="155"/>
      <c r="H748" s="155"/>
      <c r="I748" s="158"/>
      <c r="J748" s="169">
        <f>BK748</f>
        <v>0</v>
      </c>
      <c r="K748" s="155"/>
      <c r="L748" s="160"/>
      <c r="M748" s="161"/>
      <c r="N748" s="162"/>
      <c r="O748" s="162"/>
      <c r="P748" s="163">
        <f>SUM(P749:P783)</f>
        <v>0</v>
      </c>
      <c r="Q748" s="162"/>
      <c r="R748" s="163">
        <f>SUM(R749:R783)</f>
        <v>4.5399999999999996E-2</v>
      </c>
      <c r="S748" s="162"/>
      <c r="T748" s="164">
        <f>SUM(T749:T783)</f>
        <v>0.26610374999999997</v>
      </c>
      <c r="AR748" s="165" t="s">
        <v>82</v>
      </c>
      <c r="AT748" s="166" t="s">
        <v>71</v>
      </c>
      <c r="AU748" s="166" t="s">
        <v>80</v>
      </c>
      <c r="AY748" s="165" t="s">
        <v>132</v>
      </c>
      <c r="BK748" s="167">
        <f>SUM(BK749:BK783)</f>
        <v>0</v>
      </c>
    </row>
    <row r="749" spans="1:65" s="2" customFormat="1" ht="24.2" customHeight="1">
      <c r="A749" s="35"/>
      <c r="B749" s="36"/>
      <c r="C749" s="170" t="s">
        <v>1164</v>
      </c>
      <c r="D749" s="170" t="s">
        <v>135</v>
      </c>
      <c r="E749" s="171" t="s">
        <v>1165</v>
      </c>
      <c r="F749" s="172" t="s">
        <v>1166</v>
      </c>
      <c r="G749" s="173" t="s">
        <v>146</v>
      </c>
      <c r="H749" s="174">
        <v>8.7750000000000004</v>
      </c>
      <c r="I749" s="175"/>
      <c r="J749" s="176">
        <f>ROUND(I749*H749,2)</f>
        <v>0</v>
      </c>
      <c r="K749" s="172" t="s">
        <v>139</v>
      </c>
      <c r="L749" s="40"/>
      <c r="M749" s="177" t="s">
        <v>19</v>
      </c>
      <c r="N749" s="178" t="s">
        <v>43</v>
      </c>
      <c r="O749" s="65"/>
      <c r="P749" s="179">
        <f>O749*H749</f>
        <v>0</v>
      </c>
      <c r="Q749" s="179">
        <v>0</v>
      </c>
      <c r="R749" s="179">
        <f>Q749*H749</f>
        <v>0</v>
      </c>
      <c r="S749" s="179">
        <v>2.4649999999999998E-2</v>
      </c>
      <c r="T749" s="180">
        <f>S749*H749</f>
        <v>0.21630374999999999</v>
      </c>
      <c r="U749" s="35"/>
      <c r="V749" s="35"/>
      <c r="W749" s="35"/>
      <c r="X749" s="35"/>
      <c r="Y749" s="35"/>
      <c r="Z749" s="35"/>
      <c r="AA749" s="35"/>
      <c r="AB749" s="35"/>
      <c r="AC749" s="35"/>
      <c r="AD749" s="35"/>
      <c r="AE749" s="35"/>
      <c r="AR749" s="181" t="s">
        <v>261</v>
      </c>
      <c r="AT749" s="181" t="s">
        <v>135</v>
      </c>
      <c r="AU749" s="181" t="s">
        <v>82</v>
      </c>
      <c r="AY749" s="18" t="s">
        <v>132</v>
      </c>
      <c r="BE749" s="182">
        <f>IF(N749="základní",J749,0)</f>
        <v>0</v>
      </c>
      <c r="BF749" s="182">
        <f>IF(N749="snížená",J749,0)</f>
        <v>0</v>
      </c>
      <c r="BG749" s="182">
        <f>IF(N749="zákl. přenesená",J749,0)</f>
        <v>0</v>
      </c>
      <c r="BH749" s="182">
        <f>IF(N749="sníž. přenesená",J749,0)</f>
        <v>0</v>
      </c>
      <c r="BI749" s="182">
        <f>IF(N749="nulová",J749,0)</f>
        <v>0</v>
      </c>
      <c r="BJ749" s="18" t="s">
        <v>80</v>
      </c>
      <c r="BK749" s="182">
        <f>ROUND(I749*H749,2)</f>
        <v>0</v>
      </c>
      <c r="BL749" s="18" t="s">
        <v>261</v>
      </c>
      <c r="BM749" s="181" t="s">
        <v>1167</v>
      </c>
    </row>
    <row r="750" spans="1:65" s="2" customFormat="1" ht="11.25">
      <c r="A750" s="35"/>
      <c r="B750" s="36"/>
      <c r="C750" s="37"/>
      <c r="D750" s="183" t="s">
        <v>142</v>
      </c>
      <c r="E750" s="37"/>
      <c r="F750" s="184" t="s">
        <v>1168</v>
      </c>
      <c r="G750" s="37"/>
      <c r="H750" s="37"/>
      <c r="I750" s="185"/>
      <c r="J750" s="37"/>
      <c r="K750" s="37"/>
      <c r="L750" s="40"/>
      <c r="M750" s="186"/>
      <c r="N750" s="187"/>
      <c r="O750" s="65"/>
      <c r="P750" s="65"/>
      <c r="Q750" s="65"/>
      <c r="R750" s="65"/>
      <c r="S750" s="65"/>
      <c r="T750" s="66"/>
      <c r="U750" s="35"/>
      <c r="V750" s="35"/>
      <c r="W750" s="35"/>
      <c r="X750" s="35"/>
      <c r="Y750" s="35"/>
      <c r="Z750" s="35"/>
      <c r="AA750" s="35"/>
      <c r="AB750" s="35"/>
      <c r="AC750" s="35"/>
      <c r="AD750" s="35"/>
      <c r="AE750" s="35"/>
      <c r="AT750" s="18" t="s">
        <v>142</v>
      </c>
      <c r="AU750" s="18" t="s">
        <v>82</v>
      </c>
    </row>
    <row r="751" spans="1:65" s="2" customFormat="1" ht="48.75">
      <c r="A751" s="35"/>
      <c r="B751" s="36"/>
      <c r="C751" s="37"/>
      <c r="D751" s="183" t="s">
        <v>159</v>
      </c>
      <c r="E751" s="37"/>
      <c r="F751" s="220" t="s">
        <v>1169</v>
      </c>
      <c r="G751" s="37"/>
      <c r="H751" s="37"/>
      <c r="I751" s="185"/>
      <c r="J751" s="37"/>
      <c r="K751" s="37"/>
      <c r="L751" s="40"/>
      <c r="M751" s="186"/>
      <c r="N751" s="187"/>
      <c r="O751" s="65"/>
      <c r="P751" s="65"/>
      <c r="Q751" s="65"/>
      <c r="R751" s="65"/>
      <c r="S751" s="65"/>
      <c r="T751" s="66"/>
      <c r="U751" s="35"/>
      <c r="V751" s="35"/>
      <c r="W751" s="35"/>
      <c r="X751" s="35"/>
      <c r="Y751" s="35"/>
      <c r="Z751" s="35"/>
      <c r="AA751" s="35"/>
      <c r="AB751" s="35"/>
      <c r="AC751" s="35"/>
      <c r="AD751" s="35"/>
      <c r="AE751" s="35"/>
      <c r="AT751" s="18" t="s">
        <v>159</v>
      </c>
      <c r="AU751" s="18" t="s">
        <v>82</v>
      </c>
    </row>
    <row r="752" spans="1:65" s="13" customFormat="1" ht="11.25">
      <c r="B752" s="188"/>
      <c r="C752" s="189"/>
      <c r="D752" s="183" t="s">
        <v>149</v>
      </c>
      <c r="E752" s="190" t="s">
        <v>19</v>
      </c>
      <c r="F752" s="191" t="s">
        <v>1170</v>
      </c>
      <c r="G752" s="189"/>
      <c r="H752" s="190" t="s">
        <v>19</v>
      </c>
      <c r="I752" s="192"/>
      <c r="J752" s="189"/>
      <c r="K752" s="189"/>
      <c r="L752" s="193"/>
      <c r="M752" s="194"/>
      <c r="N752" s="195"/>
      <c r="O752" s="195"/>
      <c r="P752" s="195"/>
      <c r="Q752" s="195"/>
      <c r="R752" s="195"/>
      <c r="S752" s="195"/>
      <c r="T752" s="196"/>
      <c r="AT752" s="197" t="s">
        <v>149</v>
      </c>
      <c r="AU752" s="197" t="s">
        <v>82</v>
      </c>
      <c r="AV752" s="13" t="s">
        <v>80</v>
      </c>
      <c r="AW752" s="13" t="s">
        <v>33</v>
      </c>
      <c r="AX752" s="13" t="s">
        <v>72</v>
      </c>
      <c r="AY752" s="197" t="s">
        <v>132</v>
      </c>
    </row>
    <row r="753" spans="1:65" s="14" customFormat="1" ht="11.25">
      <c r="B753" s="198"/>
      <c r="C753" s="199"/>
      <c r="D753" s="183" t="s">
        <v>149</v>
      </c>
      <c r="E753" s="200" t="s">
        <v>19</v>
      </c>
      <c r="F753" s="201" t="s">
        <v>1171</v>
      </c>
      <c r="G753" s="199"/>
      <c r="H753" s="202">
        <v>2.9359999999999999</v>
      </c>
      <c r="I753" s="203"/>
      <c r="J753" s="199"/>
      <c r="K753" s="199"/>
      <c r="L753" s="204"/>
      <c r="M753" s="205"/>
      <c r="N753" s="206"/>
      <c r="O753" s="206"/>
      <c r="P753" s="206"/>
      <c r="Q753" s="206"/>
      <c r="R753" s="206"/>
      <c r="S753" s="206"/>
      <c r="T753" s="207"/>
      <c r="AT753" s="208" t="s">
        <v>149</v>
      </c>
      <c r="AU753" s="208" t="s">
        <v>82</v>
      </c>
      <c r="AV753" s="14" t="s">
        <v>82</v>
      </c>
      <c r="AW753" s="14" t="s">
        <v>33</v>
      </c>
      <c r="AX753" s="14" t="s">
        <v>72</v>
      </c>
      <c r="AY753" s="208" t="s">
        <v>132</v>
      </c>
    </row>
    <row r="754" spans="1:65" s="14" customFormat="1" ht="11.25">
      <c r="B754" s="198"/>
      <c r="C754" s="199"/>
      <c r="D754" s="183" t="s">
        <v>149</v>
      </c>
      <c r="E754" s="200" t="s">
        <v>19</v>
      </c>
      <c r="F754" s="201" t="s">
        <v>1172</v>
      </c>
      <c r="G754" s="199"/>
      <c r="H754" s="202">
        <v>1.37</v>
      </c>
      <c r="I754" s="203"/>
      <c r="J754" s="199"/>
      <c r="K754" s="199"/>
      <c r="L754" s="204"/>
      <c r="M754" s="205"/>
      <c r="N754" s="206"/>
      <c r="O754" s="206"/>
      <c r="P754" s="206"/>
      <c r="Q754" s="206"/>
      <c r="R754" s="206"/>
      <c r="S754" s="206"/>
      <c r="T754" s="207"/>
      <c r="AT754" s="208" t="s">
        <v>149</v>
      </c>
      <c r="AU754" s="208" t="s">
        <v>82</v>
      </c>
      <c r="AV754" s="14" t="s">
        <v>82</v>
      </c>
      <c r="AW754" s="14" t="s">
        <v>33</v>
      </c>
      <c r="AX754" s="14" t="s">
        <v>72</v>
      </c>
      <c r="AY754" s="208" t="s">
        <v>132</v>
      </c>
    </row>
    <row r="755" spans="1:65" s="14" customFormat="1" ht="11.25">
      <c r="B755" s="198"/>
      <c r="C755" s="199"/>
      <c r="D755" s="183" t="s">
        <v>149</v>
      </c>
      <c r="E755" s="200" t="s">
        <v>19</v>
      </c>
      <c r="F755" s="201" t="s">
        <v>1173</v>
      </c>
      <c r="G755" s="199"/>
      <c r="H755" s="202">
        <v>3.0470000000000002</v>
      </c>
      <c r="I755" s="203"/>
      <c r="J755" s="199"/>
      <c r="K755" s="199"/>
      <c r="L755" s="204"/>
      <c r="M755" s="205"/>
      <c r="N755" s="206"/>
      <c r="O755" s="206"/>
      <c r="P755" s="206"/>
      <c r="Q755" s="206"/>
      <c r="R755" s="206"/>
      <c r="S755" s="206"/>
      <c r="T755" s="207"/>
      <c r="AT755" s="208" t="s">
        <v>149</v>
      </c>
      <c r="AU755" s="208" t="s">
        <v>82</v>
      </c>
      <c r="AV755" s="14" t="s">
        <v>82</v>
      </c>
      <c r="AW755" s="14" t="s">
        <v>33</v>
      </c>
      <c r="AX755" s="14" t="s">
        <v>72</v>
      </c>
      <c r="AY755" s="208" t="s">
        <v>132</v>
      </c>
    </row>
    <row r="756" spans="1:65" s="14" customFormat="1" ht="11.25">
      <c r="B756" s="198"/>
      <c r="C756" s="199"/>
      <c r="D756" s="183" t="s">
        <v>149</v>
      </c>
      <c r="E756" s="200" t="s">
        <v>19</v>
      </c>
      <c r="F756" s="201" t="s">
        <v>1174</v>
      </c>
      <c r="G756" s="199"/>
      <c r="H756" s="202">
        <v>1.4219999999999999</v>
      </c>
      <c r="I756" s="203"/>
      <c r="J756" s="199"/>
      <c r="K756" s="199"/>
      <c r="L756" s="204"/>
      <c r="M756" s="205"/>
      <c r="N756" s="206"/>
      <c r="O756" s="206"/>
      <c r="P756" s="206"/>
      <c r="Q756" s="206"/>
      <c r="R756" s="206"/>
      <c r="S756" s="206"/>
      <c r="T756" s="207"/>
      <c r="AT756" s="208" t="s">
        <v>149</v>
      </c>
      <c r="AU756" s="208" t="s">
        <v>82</v>
      </c>
      <c r="AV756" s="14" t="s">
        <v>82</v>
      </c>
      <c r="AW756" s="14" t="s">
        <v>33</v>
      </c>
      <c r="AX756" s="14" t="s">
        <v>72</v>
      </c>
      <c r="AY756" s="208" t="s">
        <v>132</v>
      </c>
    </row>
    <row r="757" spans="1:65" s="15" customFormat="1" ht="11.25">
      <c r="B757" s="209"/>
      <c r="C757" s="210"/>
      <c r="D757" s="183" t="s">
        <v>149</v>
      </c>
      <c r="E757" s="211" t="s">
        <v>19</v>
      </c>
      <c r="F757" s="212" t="s">
        <v>152</v>
      </c>
      <c r="G757" s="210"/>
      <c r="H757" s="213">
        <v>8.7750000000000004</v>
      </c>
      <c r="I757" s="214"/>
      <c r="J757" s="210"/>
      <c r="K757" s="210"/>
      <c r="L757" s="215"/>
      <c r="M757" s="216"/>
      <c r="N757" s="217"/>
      <c r="O757" s="217"/>
      <c r="P757" s="217"/>
      <c r="Q757" s="217"/>
      <c r="R757" s="217"/>
      <c r="S757" s="217"/>
      <c r="T757" s="218"/>
      <c r="AT757" s="219" t="s">
        <v>149</v>
      </c>
      <c r="AU757" s="219" t="s">
        <v>82</v>
      </c>
      <c r="AV757" s="15" t="s">
        <v>140</v>
      </c>
      <c r="AW757" s="15" t="s">
        <v>33</v>
      </c>
      <c r="AX757" s="15" t="s">
        <v>80</v>
      </c>
      <c r="AY757" s="219" t="s">
        <v>132</v>
      </c>
    </row>
    <row r="758" spans="1:65" s="2" customFormat="1" ht="24.2" customHeight="1">
      <c r="A758" s="35"/>
      <c r="B758" s="36"/>
      <c r="C758" s="170" t="s">
        <v>1175</v>
      </c>
      <c r="D758" s="170" t="s">
        <v>135</v>
      </c>
      <c r="E758" s="171" t="s">
        <v>1176</v>
      </c>
      <c r="F758" s="172" t="s">
        <v>1177</v>
      </c>
      <c r="G758" s="173" t="s">
        <v>138</v>
      </c>
      <c r="H758" s="174">
        <v>1</v>
      </c>
      <c r="I758" s="175"/>
      <c r="J758" s="176">
        <f>ROUND(I758*H758,2)</f>
        <v>0</v>
      </c>
      <c r="K758" s="172" t="s">
        <v>139</v>
      </c>
      <c r="L758" s="40"/>
      <c r="M758" s="177" t="s">
        <v>19</v>
      </c>
      <c r="N758" s="178" t="s">
        <v>43</v>
      </c>
      <c r="O758" s="65"/>
      <c r="P758" s="179">
        <f>O758*H758</f>
        <v>0</v>
      </c>
      <c r="Q758" s="179">
        <v>0</v>
      </c>
      <c r="R758" s="179">
        <f>Q758*H758</f>
        <v>0</v>
      </c>
      <c r="S758" s="179">
        <v>0</v>
      </c>
      <c r="T758" s="180">
        <f>S758*H758</f>
        <v>0</v>
      </c>
      <c r="U758" s="35"/>
      <c r="V758" s="35"/>
      <c r="W758" s="35"/>
      <c r="X758" s="35"/>
      <c r="Y758" s="35"/>
      <c r="Z758" s="35"/>
      <c r="AA758" s="35"/>
      <c r="AB758" s="35"/>
      <c r="AC758" s="35"/>
      <c r="AD758" s="35"/>
      <c r="AE758" s="35"/>
      <c r="AR758" s="181" t="s">
        <v>261</v>
      </c>
      <c r="AT758" s="181" t="s">
        <v>135</v>
      </c>
      <c r="AU758" s="181" t="s">
        <v>82</v>
      </c>
      <c r="AY758" s="18" t="s">
        <v>132</v>
      </c>
      <c r="BE758" s="182">
        <f>IF(N758="základní",J758,0)</f>
        <v>0</v>
      </c>
      <c r="BF758" s="182">
        <f>IF(N758="snížená",J758,0)</f>
        <v>0</v>
      </c>
      <c r="BG758" s="182">
        <f>IF(N758="zákl. přenesená",J758,0)</f>
        <v>0</v>
      </c>
      <c r="BH758" s="182">
        <f>IF(N758="sníž. přenesená",J758,0)</f>
        <v>0</v>
      </c>
      <c r="BI758" s="182">
        <f>IF(N758="nulová",J758,0)</f>
        <v>0</v>
      </c>
      <c r="BJ758" s="18" t="s">
        <v>80</v>
      </c>
      <c r="BK758" s="182">
        <f>ROUND(I758*H758,2)</f>
        <v>0</v>
      </c>
      <c r="BL758" s="18" t="s">
        <v>261</v>
      </c>
      <c r="BM758" s="181" t="s">
        <v>1178</v>
      </c>
    </row>
    <row r="759" spans="1:65" s="2" customFormat="1" ht="29.25">
      <c r="A759" s="35"/>
      <c r="B759" s="36"/>
      <c r="C759" s="37"/>
      <c r="D759" s="183" t="s">
        <v>142</v>
      </c>
      <c r="E759" s="37"/>
      <c r="F759" s="184" t="s">
        <v>1179</v>
      </c>
      <c r="G759" s="37"/>
      <c r="H759" s="37"/>
      <c r="I759" s="185"/>
      <c r="J759" s="37"/>
      <c r="K759" s="37"/>
      <c r="L759" s="40"/>
      <c r="M759" s="186"/>
      <c r="N759" s="187"/>
      <c r="O759" s="65"/>
      <c r="P759" s="65"/>
      <c r="Q759" s="65"/>
      <c r="R759" s="65"/>
      <c r="S759" s="65"/>
      <c r="T759" s="66"/>
      <c r="U759" s="35"/>
      <c r="V759" s="35"/>
      <c r="W759" s="35"/>
      <c r="X759" s="35"/>
      <c r="Y759" s="35"/>
      <c r="Z759" s="35"/>
      <c r="AA759" s="35"/>
      <c r="AB759" s="35"/>
      <c r="AC759" s="35"/>
      <c r="AD759" s="35"/>
      <c r="AE759" s="35"/>
      <c r="AT759" s="18" t="s">
        <v>142</v>
      </c>
      <c r="AU759" s="18" t="s">
        <v>82</v>
      </c>
    </row>
    <row r="760" spans="1:65" s="2" customFormat="1" ht="136.5">
      <c r="A760" s="35"/>
      <c r="B760" s="36"/>
      <c r="C760" s="37"/>
      <c r="D760" s="183" t="s">
        <v>159</v>
      </c>
      <c r="E760" s="37"/>
      <c r="F760" s="220" t="s">
        <v>1180</v>
      </c>
      <c r="G760" s="37"/>
      <c r="H760" s="37"/>
      <c r="I760" s="185"/>
      <c r="J760" s="37"/>
      <c r="K760" s="37"/>
      <c r="L760" s="40"/>
      <c r="M760" s="186"/>
      <c r="N760" s="187"/>
      <c r="O760" s="65"/>
      <c r="P760" s="65"/>
      <c r="Q760" s="65"/>
      <c r="R760" s="65"/>
      <c r="S760" s="65"/>
      <c r="T760" s="66"/>
      <c r="U760" s="35"/>
      <c r="V760" s="35"/>
      <c r="W760" s="35"/>
      <c r="X760" s="35"/>
      <c r="Y760" s="35"/>
      <c r="Z760" s="35"/>
      <c r="AA760" s="35"/>
      <c r="AB760" s="35"/>
      <c r="AC760" s="35"/>
      <c r="AD760" s="35"/>
      <c r="AE760" s="35"/>
      <c r="AT760" s="18" t="s">
        <v>159</v>
      </c>
      <c r="AU760" s="18" t="s">
        <v>82</v>
      </c>
    </row>
    <row r="761" spans="1:65" s="2" customFormat="1" ht="62.65" customHeight="1">
      <c r="A761" s="35"/>
      <c r="B761" s="36"/>
      <c r="C761" s="221" t="s">
        <v>1181</v>
      </c>
      <c r="D761" s="221" t="s">
        <v>196</v>
      </c>
      <c r="E761" s="222" t="s">
        <v>1182</v>
      </c>
      <c r="F761" s="223" t="s">
        <v>1183</v>
      </c>
      <c r="G761" s="224" t="s">
        <v>138</v>
      </c>
      <c r="H761" s="225">
        <v>1</v>
      </c>
      <c r="I761" s="226"/>
      <c r="J761" s="227">
        <f>ROUND(I761*H761,2)</f>
        <v>0</v>
      </c>
      <c r="K761" s="223" t="s">
        <v>19</v>
      </c>
      <c r="L761" s="228"/>
      <c r="M761" s="229" t="s">
        <v>19</v>
      </c>
      <c r="N761" s="230" t="s">
        <v>43</v>
      </c>
      <c r="O761" s="65"/>
      <c r="P761" s="179">
        <f>O761*H761</f>
        <v>0</v>
      </c>
      <c r="Q761" s="179">
        <v>2.1499999999999998E-2</v>
      </c>
      <c r="R761" s="179">
        <f>Q761*H761</f>
        <v>2.1499999999999998E-2</v>
      </c>
      <c r="S761" s="179">
        <v>0</v>
      </c>
      <c r="T761" s="180">
        <f>S761*H761</f>
        <v>0</v>
      </c>
      <c r="U761" s="35"/>
      <c r="V761" s="35"/>
      <c r="W761" s="35"/>
      <c r="X761" s="35"/>
      <c r="Y761" s="35"/>
      <c r="Z761" s="35"/>
      <c r="AA761" s="35"/>
      <c r="AB761" s="35"/>
      <c r="AC761" s="35"/>
      <c r="AD761" s="35"/>
      <c r="AE761" s="35"/>
      <c r="AR761" s="181" t="s">
        <v>353</v>
      </c>
      <c r="AT761" s="181" t="s">
        <v>196</v>
      </c>
      <c r="AU761" s="181" t="s">
        <v>82</v>
      </c>
      <c r="AY761" s="18" t="s">
        <v>132</v>
      </c>
      <c r="BE761" s="182">
        <f>IF(N761="základní",J761,0)</f>
        <v>0</v>
      </c>
      <c r="BF761" s="182">
        <f>IF(N761="snížená",J761,0)</f>
        <v>0</v>
      </c>
      <c r="BG761" s="182">
        <f>IF(N761="zákl. přenesená",J761,0)</f>
        <v>0</v>
      </c>
      <c r="BH761" s="182">
        <f>IF(N761="sníž. přenesená",J761,0)</f>
        <v>0</v>
      </c>
      <c r="BI761" s="182">
        <f>IF(N761="nulová",J761,0)</f>
        <v>0</v>
      </c>
      <c r="BJ761" s="18" t="s">
        <v>80</v>
      </c>
      <c r="BK761" s="182">
        <f>ROUND(I761*H761,2)</f>
        <v>0</v>
      </c>
      <c r="BL761" s="18" t="s">
        <v>261</v>
      </c>
      <c r="BM761" s="181" t="s">
        <v>1184</v>
      </c>
    </row>
    <row r="762" spans="1:65" s="2" customFormat="1" ht="39">
      <c r="A762" s="35"/>
      <c r="B762" s="36"/>
      <c r="C762" s="37"/>
      <c r="D762" s="183" t="s">
        <v>142</v>
      </c>
      <c r="E762" s="37"/>
      <c r="F762" s="184" t="s">
        <v>1183</v>
      </c>
      <c r="G762" s="37"/>
      <c r="H762" s="37"/>
      <c r="I762" s="185"/>
      <c r="J762" s="37"/>
      <c r="K762" s="37"/>
      <c r="L762" s="40"/>
      <c r="M762" s="186"/>
      <c r="N762" s="187"/>
      <c r="O762" s="65"/>
      <c r="P762" s="65"/>
      <c r="Q762" s="65"/>
      <c r="R762" s="65"/>
      <c r="S762" s="65"/>
      <c r="T762" s="66"/>
      <c r="U762" s="35"/>
      <c r="V762" s="35"/>
      <c r="W762" s="35"/>
      <c r="X762" s="35"/>
      <c r="Y762" s="35"/>
      <c r="Z762" s="35"/>
      <c r="AA762" s="35"/>
      <c r="AB762" s="35"/>
      <c r="AC762" s="35"/>
      <c r="AD762" s="35"/>
      <c r="AE762" s="35"/>
      <c r="AT762" s="18" t="s">
        <v>142</v>
      </c>
      <c r="AU762" s="18" t="s">
        <v>82</v>
      </c>
    </row>
    <row r="763" spans="1:65" s="2" customFormat="1" ht="24.2" customHeight="1">
      <c r="A763" s="35"/>
      <c r="B763" s="36"/>
      <c r="C763" s="170" t="s">
        <v>1185</v>
      </c>
      <c r="D763" s="170" t="s">
        <v>135</v>
      </c>
      <c r="E763" s="171" t="s">
        <v>1186</v>
      </c>
      <c r="F763" s="172" t="s">
        <v>1187</v>
      </c>
      <c r="G763" s="173" t="s">
        <v>138</v>
      </c>
      <c r="H763" s="174">
        <v>1</v>
      </c>
      <c r="I763" s="175"/>
      <c r="J763" s="176">
        <f>ROUND(I763*H763,2)</f>
        <v>0</v>
      </c>
      <c r="K763" s="172" t="s">
        <v>139</v>
      </c>
      <c r="L763" s="40"/>
      <c r="M763" s="177" t="s">
        <v>19</v>
      </c>
      <c r="N763" s="178" t="s">
        <v>43</v>
      </c>
      <c r="O763" s="65"/>
      <c r="P763" s="179">
        <f>O763*H763</f>
        <v>0</v>
      </c>
      <c r="Q763" s="179">
        <v>0</v>
      </c>
      <c r="R763" s="179">
        <f>Q763*H763</f>
        <v>0</v>
      </c>
      <c r="S763" s="179">
        <v>0</v>
      </c>
      <c r="T763" s="180">
        <f>S763*H763</f>
        <v>0</v>
      </c>
      <c r="U763" s="35"/>
      <c r="V763" s="35"/>
      <c r="W763" s="35"/>
      <c r="X763" s="35"/>
      <c r="Y763" s="35"/>
      <c r="Z763" s="35"/>
      <c r="AA763" s="35"/>
      <c r="AB763" s="35"/>
      <c r="AC763" s="35"/>
      <c r="AD763" s="35"/>
      <c r="AE763" s="35"/>
      <c r="AR763" s="181" t="s">
        <v>261</v>
      </c>
      <c r="AT763" s="181" t="s">
        <v>135</v>
      </c>
      <c r="AU763" s="181" t="s">
        <v>82</v>
      </c>
      <c r="AY763" s="18" t="s">
        <v>132</v>
      </c>
      <c r="BE763" s="182">
        <f>IF(N763="základní",J763,0)</f>
        <v>0</v>
      </c>
      <c r="BF763" s="182">
        <f>IF(N763="snížená",J763,0)</f>
        <v>0</v>
      </c>
      <c r="BG763" s="182">
        <f>IF(N763="zákl. přenesená",J763,0)</f>
        <v>0</v>
      </c>
      <c r="BH763" s="182">
        <f>IF(N763="sníž. přenesená",J763,0)</f>
        <v>0</v>
      </c>
      <c r="BI763" s="182">
        <f>IF(N763="nulová",J763,0)</f>
        <v>0</v>
      </c>
      <c r="BJ763" s="18" t="s">
        <v>80</v>
      </c>
      <c r="BK763" s="182">
        <f>ROUND(I763*H763,2)</f>
        <v>0</v>
      </c>
      <c r="BL763" s="18" t="s">
        <v>261</v>
      </c>
      <c r="BM763" s="181" t="s">
        <v>1188</v>
      </c>
    </row>
    <row r="764" spans="1:65" s="2" customFormat="1" ht="29.25">
      <c r="A764" s="35"/>
      <c r="B764" s="36"/>
      <c r="C764" s="37"/>
      <c r="D764" s="183" t="s">
        <v>142</v>
      </c>
      <c r="E764" s="37"/>
      <c r="F764" s="184" t="s">
        <v>1189</v>
      </c>
      <c r="G764" s="37"/>
      <c r="H764" s="37"/>
      <c r="I764" s="185"/>
      <c r="J764" s="37"/>
      <c r="K764" s="37"/>
      <c r="L764" s="40"/>
      <c r="M764" s="186"/>
      <c r="N764" s="187"/>
      <c r="O764" s="65"/>
      <c r="P764" s="65"/>
      <c r="Q764" s="65"/>
      <c r="R764" s="65"/>
      <c r="S764" s="65"/>
      <c r="T764" s="66"/>
      <c r="U764" s="35"/>
      <c r="V764" s="35"/>
      <c r="W764" s="35"/>
      <c r="X764" s="35"/>
      <c r="Y764" s="35"/>
      <c r="Z764" s="35"/>
      <c r="AA764" s="35"/>
      <c r="AB764" s="35"/>
      <c r="AC764" s="35"/>
      <c r="AD764" s="35"/>
      <c r="AE764" s="35"/>
      <c r="AT764" s="18" t="s">
        <v>142</v>
      </c>
      <c r="AU764" s="18" t="s">
        <v>82</v>
      </c>
    </row>
    <row r="765" spans="1:65" s="2" customFormat="1" ht="136.5">
      <c r="A765" s="35"/>
      <c r="B765" s="36"/>
      <c r="C765" s="37"/>
      <c r="D765" s="183" t="s">
        <v>159</v>
      </c>
      <c r="E765" s="37"/>
      <c r="F765" s="220" t="s">
        <v>1180</v>
      </c>
      <c r="G765" s="37"/>
      <c r="H765" s="37"/>
      <c r="I765" s="185"/>
      <c r="J765" s="37"/>
      <c r="K765" s="37"/>
      <c r="L765" s="40"/>
      <c r="M765" s="186"/>
      <c r="N765" s="187"/>
      <c r="O765" s="65"/>
      <c r="P765" s="65"/>
      <c r="Q765" s="65"/>
      <c r="R765" s="65"/>
      <c r="S765" s="65"/>
      <c r="T765" s="66"/>
      <c r="U765" s="35"/>
      <c r="V765" s="35"/>
      <c r="W765" s="35"/>
      <c r="X765" s="35"/>
      <c r="Y765" s="35"/>
      <c r="Z765" s="35"/>
      <c r="AA765" s="35"/>
      <c r="AB765" s="35"/>
      <c r="AC765" s="35"/>
      <c r="AD765" s="35"/>
      <c r="AE765" s="35"/>
      <c r="AT765" s="18" t="s">
        <v>159</v>
      </c>
      <c r="AU765" s="18" t="s">
        <v>82</v>
      </c>
    </row>
    <row r="766" spans="1:65" s="2" customFormat="1" ht="49.15" customHeight="1">
      <c r="A766" s="35"/>
      <c r="B766" s="36"/>
      <c r="C766" s="221" t="s">
        <v>1190</v>
      </c>
      <c r="D766" s="221" t="s">
        <v>196</v>
      </c>
      <c r="E766" s="222" t="s">
        <v>1191</v>
      </c>
      <c r="F766" s="223" t="s">
        <v>1192</v>
      </c>
      <c r="G766" s="224" t="s">
        <v>138</v>
      </c>
      <c r="H766" s="225">
        <v>1</v>
      </c>
      <c r="I766" s="226"/>
      <c r="J766" s="227">
        <f>ROUND(I766*H766,2)</f>
        <v>0</v>
      </c>
      <c r="K766" s="223" t="s">
        <v>19</v>
      </c>
      <c r="L766" s="228"/>
      <c r="M766" s="229" t="s">
        <v>19</v>
      </c>
      <c r="N766" s="230" t="s">
        <v>43</v>
      </c>
      <c r="O766" s="65"/>
      <c r="P766" s="179">
        <f>O766*H766</f>
        <v>0</v>
      </c>
      <c r="Q766" s="179">
        <v>2.1499999999999998E-2</v>
      </c>
      <c r="R766" s="179">
        <f>Q766*H766</f>
        <v>2.1499999999999998E-2</v>
      </c>
      <c r="S766" s="179">
        <v>0</v>
      </c>
      <c r="T766" s="180">
        <f>S766*H766</f>
        <v>0</v>
      </c>
      <c r="U766" s="35"/>
      <c r="V766" s="35"/>
      <c r="W766" s="35"/>
      <c r="X766" s="35"/>
      <c r="Y766" s="35"/>
      <c r="Z766" s="35"/>
      <c r="AA766" s="35"/>
      <c r="AB766" s="35"/>
      <c r="AC766" s="35"/>
      <c r="AD766" s="35"/>
      <c r="AE766" s="35"/>
      <c r="AR766" s="181" t="s">
        <v>353</v>
      </c>
      <c r="AT766" s="181" t="s">
        <v>196</v>
      </c>
      <c r="AU766" s="181" t="s">
        <v>82</v>
      </c>
      <c r="AY766" s="18" t="s">
        <v>132</v>
      </c>
      <c r="BE766" s="182">
        <f>IF(N766="základní",J766,0)</f>
        <v>0</v>
      </c>
      <c r="BF766" s="182">
        <f>IF(N766="snížená",J766,0)</f>
        <v>0</v>
      </c>
      <c r="BG766" s="182">
        <f>IF(N766="zákl. přenesená",J766,0)</f>
        <v>0</v>
      </c>
      <c r="BH766" s="182">
        <f>IF(N766="sníž. přenesená",J766,0)</f>
        <v>0</v>
      </c>
      <c r="BI766" s="182">
        <f>IF(N766="nulová",J766,0)</f>
        <v>0</v>
      </c>
      <c r="BJ766" s="18" t="s">
        <v>80</v>
      </c>
      <c r="BK766" s="182">
        <f>ROUND(I766*H766,2)</f>
        <v>0</v>
      </c>
      <c r="BL766" s="18" t="s">
        <v>261</v>
      </c>
      <c r="BM766" s="181" t="s">
        <v>1193</v>
      </c>
    </row>
    <row r="767" spans="1:65" s="2" customFormat="1" ht="39">
      <c r="A767" s="35"/>
      <c r="B767" s="36"/>
      <c r="C767" s="37"/>
      <c r="D767" s="183" t="s">
        <v>142</v>
      </c>
      <c r="E767" s="37"/>
      <c r="F767" s="184" t="s">
        <v>1192</v>
      </c>
      <c r="G767" s="37"/>
      <c r="H767" s="37"/>
      <c r="I767" s="185"/>
      <c r="J767" s="37"/>
      <c r="K767" s="37"/>
      <c r="L767" s="40"/>
      <c r="M767" s="186"/>
      <c r="N767" s="187"/>
      <c r="O767" s="65"/>
      <c r="P767" s="65"/>
      <c r="Q767" s="65"/>
      <c r="R767" s="65"/>
      <c r="S767" s="65"/>
      <c r="T767" s="66"/>
      <c r="U767" s="35"/>
      <c r="V767" s="35"/>
      <c r="W767" s="35"/>
      <c r="X767" s="35"/>
      <c r="Y767" s="35"/>
      <c r="Z767" s="35"/>
      <c r="AA767" s="35"/>
      <c r="AB767" s="35"/>
      <c r="AC767" s="35"/>
      <c r="AD767" s="35"/>
      <c r="AE767" s="35"/>
      <c r="AT767" s="18" t="s">
        <v>142</v>
      </c>
      <c r="AU767" s="18" t="s">
        <v>82</v>
      </c>
    </row>
    <row r="768" spans="1:65" s="2" customFormat="1" ht="14.45" customHeight="1">
      <c r="A768" s="35"/>
      <c r="B768" s="36"/>
      <c r="C768" s="170" t="s">
        <v>1194</v>
      </c>
      <c r="D768" s="170" t="s">
        <v>135</v>
      </c>
      <c r="E768" s="171" t="s">
        <v>1195</v>
      </c>
      <c r="F768" s="172" t="s">
        <v>1196</v>
      </c>
      <c r="G768" s="173" t="s">
        <v>138</v>
      </c>
      <c r="H768" s="174">
        <v>1</v>
      </c>
      <c r="I768" s="175"/>
      <c r="J768" s="176">
        <f>ROUND(I768*H768,2)</f>
        <v>0</v>
      </c>
      <c r="K768" s="172" t="s">
        <v>139</v>
      </c>
      <c r="L768" s="40"/>
      <c r="M768" s="177" t="s">
        <v>19</v>
      </c>
      <c r="N768" s="178" t="s">
        <v>43</v>
      </c>
      <c r="O768" s="65"/>
      <c r="P768" s="179">
        <f>O768*H768</f>
        <v>0</v>
      </c>
      <c r="Q768" s="179">
        <v>0</v>
      </c>
      <c r="R768" s="179">
        <f>Q768*H768</f>
        <v>0</v>
      </c>
      <c r="S768" s="179">
        <v>1.8E-3</v>
      </c>
      <c r="T768" s="180">
        <f>S768*H768</f>
        <v>1.8E-3</v>
      </c>
      <c r="U768" s="35"/>
      <c r="V768" s="35"/>
      <c r="W768" s="35"/>
      <c r="X768" s="35"/>
      <c r="Y768" s="35"/>
      <c r="Z768" s="35"/>
      <c r="AA768" s="35"/>
      <c r="AB768" s="35"/>
      <c r="AC768" s="35"/>
      <c r="AD768" s="35"/>
      <c r="AE768" s="35"/>
      <c r="AR768" s="181" t="s">
        <v>261</v>
      </c>
      <c r="AT768" s="181" t="s">
        <v>135</v>
      </c>
      <c r="AU768" s="181" t="s">
        <v>82</v>
      </c>
      <c r="AY768" s="18" t="s">
        <v>132</v>
      </c>
      <c r="BE768" s="182">
        <f>IF(N768="základní",J768,0)</f>
        <v>0</v>
      </c>
      <c r="BF768" s="182">
        <f>IF(N768="snížená",J768,0)</f>
        <v>0</v>
      </c>
      <c r="BG768" s="182">
        <f>IF(N768="zákl. přenesená",J768,0)</f>
        <v>0</v>
      </c>
      <c r="BH768" s="182">
        <f>IF(N768="sníž. přenesená",J768,0)</f>
        <v>0</v>
      </c>
      <c r="BI768" s="182">
        <f>IF(N768="nulová",J768,0)</f>
        <v>0</v>
      </c>
      <c r="BJ768" s="18" t="s">
        <v>80</v>
      </c>
      <c r="BK768" s="182">
        <f>ROUND(I768*H768,2)</f>
        <v>0</v>
      </c>
      <c r="BL768" s="18" t="s">
        <v>261</v>
      </c>
      <c r="BM768" s="181" t="s">
        <v>1197</v>
      </c>
    </row>
    <row r="769" spans="1:65" s="2" customFormat="1" ht="19.5">
      <c r="A769" s="35"/>
      <c r="B769" s="36"/>
      <c r="C769" s="37"/>
      <c r="D769" s="183" t="s">
        <v>142</v>
      </c>
      <c r="E769" s="37"/>
      <c r="F769" s="184" t="s">
        <v>1198</v>
      </c>
      <c r="G769" s="37"/>
      <c r="H769" s="37"/>
      <c r="I769" s="185"/>
      <c r="J769" s="37"/>
      <c r="K769" s="37"/>
      <c r="L769" s="40"/>
      <c r="M769" s="186"/>
      <c r="N769" s="187"/>
      <c r="O769" s="65"/>
      <c r="P769" s="65"/>
      <c r="Q769" s="65"/>
      <c r="R769" s="65"/>
      <c r="S769" s="65"/>
      <c r="T769" s="66"/>
      <c r="U769" s="35"/>
      <c r="V769" s="35"/>
      <c r="W769" s="35"/>
      <c r="X769" s="35"/>
      <c r="Y769" s="35"/>
      <c r="Z769" s="35"/>
      <c r="AA769" s="35"/>
      <c r="AB769" s="35"/>
      <c r="AC769" s="35"/>
      <c r="AD769" s="35"/>
      <c r="AE769" s="35"/>
      <c r="AT769" s="18" t="s">
        <v>142</v>
      </c>
      <c r="AU769" s="18" t="s">
        <v>82</v>
      </c>
    </row>
    <row r="770" spans="1:65" s="2" customFormat="1" ht="14.45" customHeight="1">
      <c r="A770" s="35"/>
      <c r="B770" s="36"/>
      <c r="C770" s="170" t="s">
        <v>1199</v>
      </c>
      <c r="D770" s="170" t="s">
        <v>135</v>
      </c>
      <c r="E770" s="171" t="s">
        <v>1200</v>
      </c>
      <c r="F770" s="172" t="s">
        <v>1201</v>
      </c>
      <c r="G770" s="173" t="s">
        <v>138</v>
      </c>
      <c r="H770" s="174">
        <v>37</v>
      </c>
      <c r="I770" s="175"/>
      <c r="J770" s="176">
        <f>ROUND(I770*H770,2)</f>
        <v>0</v>
      </c>
      <c r="K770" s="172" t="s">
        <v>19</v>
      </c>
      <c r="L770" s="40"/>
      <c r="M770" s="177" t="s">
        <v>19</v>
      </c>
      <c r="N770" s="178" t="s">
        <v>43</v>
      </c>
      <c r="O770" s="65"/>
      <c r="P770" s="179">
        <f>O770*H770</f>
        <v>0</v>
      </c>
      <c r="Q770" s="179">
        <v>0</v>
      </c>
      <c r="R770" s="179">
        <f>Q770*H770</f>
        <v>0</v>
      </c>
      <c r="S770" s="179">
        <v>0</v>
      </c>
      <c r="T770" s="180">
        <f>S770*H770</f>
        <v>0</v>
      </c>
      <c r="U770" s="35"/>
      <c r="V770" s="35"/>
      <c r="W770" s="35"/>
      <c r="X770" s="35"/>
      <c r="Y770" s="35"/>
      <c r="Z770" s="35"/>
      <c r="AA770" s="35"/>
      <c r="AB770" s="35"/>
      <c r="AC770" s="35"/>
      <c r="AD770" s="35"/>
      <c r="AE770" s="35"/>
      <c r="AR770" s="181" t="s">
        <v>261</v>
      </c>
      <c r="AT770" s="181" t="s">
        <v>135</v>
      </c>
      <c r="AU770" s="181" t="s">
        <v>82</v>
      </c>
      <c r="AY770" s="18" t="s">
        <v>132</v>
      </c>
      <c r="BE770" s="182">
        <f>IF(N770="základní",J770,0)</f>
        <v>0</v>
      </c>
      <c r="BF770" s="182">
        <f>IF(N770="snížená",J770,0)</f>
        <v>0</v>
      </c>
      <c r="BG770" s="182">
        <f>IF(N770="zákl. přenesená",J770,0)</f>
        <v>0</v>
      </c>
      <c r="BH770" s="182">
        <f>IF(N770="sníž. přenesená",J770,0)</f>
        <v>0</v>
      </c>
      <c r="BI770" s="182">
        <f>IF(N770="nulová",J770,0)</f>
        <v>0</v>
      </c>
      <c r="BJ770" s="18" t="s">
        <v>80</v>
      </c>
      <c r="BK770" s="182">
        <f>ROUND(I770*H770,2)</f>
        <v>0</v>
      </c>
      <c r="BL770" s="18" t="s">
        <v>261</v>
      </c>
      <c r="BM770" s="181" t="s">
        <v>1202</v>
      </c>
    </row>
    <row r="771" spans="1:65" s="2" customFormat="1" ht="11.25">
      <c r="A771" s="35"/>
      <c r="B771" s="36"/>
      <c r="C771" s="37"/>
      <c r="D771" s="183" t="s">
        <v>142</v>
      </c>
      <c r="E771" s="37"/>
      <c r="F771" s="184" t="s">
        <v>1201</v>
      </c>
      <c r="G771" s="37"/>
      <c r="H771" s="37"/>
      <c r="I771" s="185"/>
      <c r="J771" s="37"/>
      <c r="K771" s="37"/>
      <c r="L771" s="40"/>
      <c r="M771" s="186"/>
      <c r="N771" s="187"/>
      <c r="O771" s="65"/>
      <c r="P771" s="65"/>
      <c r="Q771" s="65"/>
      <c r="R771" s="65"/>
      <c r="S771" s="65"/>
      <c r="T771" s="66"/>
      <c r="U771" s="35"/>
      <c r="V771" s="35"/>
      <c r="W771" s="35"/>
      <c r="X771" s="35"/>
      <c r="Y771" s="35"/>
      <c r="Z771" s="35"/>
      <c r="AA771" s="35"/>
      <c r="AB771" s="35"/>
      <c r="AC771" s="35"/>
      <c r="AD771" s="35"/>
      <c r="AE771" s="35"/>
      <c r="AT771" s="18" t="s">
        <v>142</v>
      </c>
      <c r="AU771" s="18" t="s">
        <v>82</v>
      </c>
    </row>
    <row r="772" spans="1:65" s="2" customFormat="1" ht="14.45" customHeight="1">
      <c r="A772" s="35"/>
      <c r="B772" s="36"/>
      <c r="C772" s="221" t="s">
        <v>1203</v>
      </c>
      <c r="D772" s="221" t="s">
        <v>196</v>
      </c>
      <c r="E772" s="222" t="s">
        <v>1204</v>
      </c>
      <c r="F772" s="223" t="s">
        <v>1205</v>
      </c>
      <c r="G772" s="224" t="s">
        <v>1206</v>
      </c>
      <c r="H772" s="225">
        <v>2</v>
      </c>
      <c r="I772" s="226"/>
      <c r="J772" s="227">
        <f>ROUND(I772*H772,2)</f>
        <v>0</v>
      </c>
      <c r="K772" s="223" t="s">
        <v>19</v>
      </c>
      <c r="L772" s="228"/>
      <c r="M772" s="229" t="s">
        <v>19</v>
      </c>
      <c r="N772" s="230" t="s">
        <v>43</v>
      </c>
      <c r="O772" s="65"/>
      <c r="P772" s="179">
        <f>O772*H772</f>
        <v>0</v>
      </c>
      <c r="Q772" s="179">
        <v>1.1999999999999999E-3</v>
      </c>
      <c r="R772" s="179">
        <f>Q772*H772</f>
        <v>2.3999999999999998E-3</v>
      </c>
      <c r="S772" s="179">
        <v>0</v>
      </c>
      <c r="T772" s="180">
        <f>S772*H772</f>
        <v>0</v>
      </c>
      <c r="U772" s="35"/>
      <c r="V772" s="35"/>
      <c r="W772" s="35"/>
      <c r="X772" s="35"/>
      <c r="Y772" s="35"/>
      <c r="Z772" s="35"/>
      <c r="AA772" s="35"/>
      <c r="AB772" s="35"/>
      <c r="AC772" s="35"/>
      <c r="AD772" s="35"/>
      <c r="AE772" s="35"/>
      <c r="AR772" s="181" t="s">
        <v>353</v>
      </c>
      <c r="AT772" s="181" t="s">
        <v>196</v>
      </c>
      <c r="AU772" s="181" t="s">
        <v>82</v>
      </c>
      <c r="AY772" s="18" t="s">
        <v>132</v>
      </c>
      <c r="BE772" s="182">
        <f>IF(N772="základní",J772,0)</f>
        <v>0</v>
      </c>
      <c r="BF772" s="182">
        <f>IF(N772="snížená",J772,0)</f>
        <v>0</v>
      </c>
      <c r="BG772" s="182">
        <f>IF(N772="zákl. přenesená",J772,0)</f>
        <v>0</v>
      </c>
      <c r="BH772" s="182">
        <f>IF(N772="sníž. přenesená",J772,0)</f>
        <v>0</v>
      </c>
      <c r="BI772" s="182">
        <f>IF(N772="nulová",J772,0)</f>
        <v>0</v>
      </c>
      <c r="BJ772" s="18" t="s">
        <v>80</v>
      </c>
      <c r="BK772" s="182">
        <f>ROUND(I772*H772,2)</f>
        <v>0</v>
      </c>
      <c r="BL772" s="18" t="s">
        <v>261</v>
      </c>
      <c r="BM772" s="181" t="s">
        <v>1207</v>
      </c>
    </row>
    <row r="773" spans="1:65" s="2" customFormat="1" ht="11.25">
      <c r="A773" s="35"/>
      <c r="B773" s="36"/>
      <c r="C773" s="37"/>
      <c r="D773" s="183" t="s">
        <v>142</v>
      </c>
      <c r="E773" s="37"/>
      <c r="F773" s="184" t="s">
        <v>1205</v>
      </c>
      <c r="G773" s="37"/>
      <c r="H773" s="37"/>
      <c r="I773" s="185"/>
      <c r="J773" s="37"/>
      <c r="K773" s="37"/>
      <c r="L773" s="40"/>
      <c r="M773" s="186"/>
      <c r="N773" s="187"/>
      <c r="O773" s="65"/>
      <c r="P773" s="65"/>
      <c r="Q773" s="65"/>
      <c r="R773" s="65"/>
      <c r="S773" s="65"/>
      <c r="T773" s="66"/>
      <c r="U773" s="35"/>
      <c r="V773" s="35"/>
      <c r="W773" s="35"/>
      <c r="X773" s="35"/>
      <c r="Y773" s="35"/>
      <c r="Z773" s="35"/>
      <c r="AA773" s="35"/>
      <c r="AB773" s="35"/>
      <c r="AC773" s="35"/>
      <c r="AD773" s="35"/>
      <c r="AE773" s="35"/>
      <c r="AT773" s="18" t="s">
        <v>142</v>
      </c>
      <c r="AU773" s="18" t="s">
        <v>82</v>
      </c>
    </row>
    <row r="774" spans="1:65" s="2" customFormat="1" ht="24.2" customHeight="1">
      <c r="A774" s="35"/>
      <c r="B774" s="36"/>
      <c r="C774" s="170" t="s">
        <v>1208</v>
      </c>
      <c r="D774" s="170" t="s">
        <v>135</v>
      </c>
      <c r="E774" s="171" t="s">
        <v>1209</v>
      </c>
      <c r="F774" s="172" t="s">
        <v>1210</v>
      </c>
      <c r="G774" s="173" t="s">
        <v>138</v>
      </c>
      <c r="H774" s="174">
        <v>2</v>
      </c>
      <c r="I774" s="175"/>
      <c r="J774" s="176">
        <f>ROUND(I774*H774,2)</f>
        <v>0</v>
      </c>
      <c r="K774" s="172" t="s">
        <v>139</v>
      </c>
      <c r="L774" s="40"/>
      <c r="M774" s="177" t="s">
        <v>19</v>
      </c>
      <c r="N774" s="178" t="s">
        <v>43</v>
      </c>
      <c r="O774" s="65"/>
      <c r="P774" s="179">
        <f>O774*H774</f>
        <v>0</v>
      </c>
      <c r="Q774" s="179">
        <v>0</v>
      </c>
      <c r="R774" s="179">
        <f>Q774*H774</f>
        <v>0</v>
      </c>
      <c r="S774" s="179">
        <v>2.4E-2</v>
      </c>
      <c r="T774" s="180">
        <f>S774*H774</f>
        <v>4.8000000000000001E-2</v>
      </c>
      <c r="U774" s="35"/>
      <c r="V774" s="35"/>
      <c r="W774" s="35"/>
      <c r="X774" s="35"/>
      <c r="Y774" s="35"/>
      <c r="Z774" s="35"/>
      <c r="AA774" s="35"/>
      <c r="AB774" s="35"/>
      <c r="AC774" s="35"/>
      <c r="AD774" s="35"/>
      <c r="AE774" s="35"/>
      <c r="AR774" s="181" t="s">
        <v>261</v>
      </c>
      <c r="AT774" s="181" t="s">
        <v>135</v>
      </c>
      <c r="AU774" s="181" t="s">
        <v>82</v>
      </c>
      <c r="AY774" s="18" t="s">
        <v>132</v>
      </c>
      <c r="BE774" s="182">
        <f>IF(N774="základní",J774,0)</f>
        <v>0</v>
      </c>
      <c r="BF774" s="182">
        <f>IF(N774="snížená",J774,0)</f>
        <v>0</v>
      </c>
      <c r="BG774" s="182">
        <f>IF(N774="zákl. přenesená",J774,0)</f>
        <v>0</v>
      </c>
      <c r="BH774" s="182">
        <f>IF(N774="sníž. přenesená",J774,0)</f>
        <v>0</v>
      </c>
      <c r="BI774" s="182">
        <f>IF(N774="nulová",J774,0)</f>
        <v>0</v>
      </c>
      <c r="BJ774" s="18" t="s">
        <v>80</v>
      </c>
      <c r="BK774" s="182">
        <f>ROUND(I774*H774,2)</f>
        <v>0</v>
      </c>
      <c r="BL774" s="18" t="s">
        <v>261</v>
      </c>
      <c r="BM774" s="181" t="s">
        <v>1211</v>
      </c>
    </row>
    <row r="775" spans="1:65" s="2" customFormat="1" ht="29.25">
      <c r="A775" s="35"/>
      <c r="B775" s="36"/>
      <c r="C775" s="37"/>
      <c r="D775" s="183" t="s">
        <v>142</v>
      </c>
      <c r="E775" s="37"/>
      <c r="F775" s="184" t="s">
        <v>1212</v>
      </c>
      <c r="G775" s="37"/>
      <c r="H775" s="37"/>
      <c r="I775" s="185"/>
      <c r="J775" s="37"/>
      <c r="K775" s="37"/>
      <c r="L775" s="40"/>
      <c r="M775" s="186"/>
      <c r="N775" s="187"/>
      <c r="O775" s="65"/>
      <c r="P775" s="65"/>
      <c r="Q775" s="65"/>
      <c r="R775" s="65"/>
      <c r="S775" s="65"/>
      <c r="T775" s="66"/>
      <c r="U775" s="35"/>
      <c r="V775" s="35"/>
      <c r="W775" s="35"/>
      <c r="X775" s="35"/>
      <c r="Y775" s="35"/>
      <c r="Z775" s="35"/>
      <c r="AA775" s="35"/>
      <c r="AB775" s="35"/>
      <c r="AC775" s="35"/>
      <c r="AD775" s="35"/>
      <c r="AE775" s="35"/>
      <c r="AT775" s="18" t="s">
        <v>142</v>
      </c>
      <c r="AU775" s="18" t="s">
        <v>82</v>
      </c>
    </row>
    <row r="776" spans="1:65" s="2" customFormat="1" ht="39">
      <c r="A776" s="35"/>
      <c r="B776" s="36"/>
      <c r="C776" s="37"/>
      <c r="D776" s="183" t="s">
        <v>159</v>
      </c>
      <c r="E776" s="37"/>
      <c r="F776" s="220" t="s">
        <v>1213</v>
      </c>
      <c r="G776" s="37"/>
      <c r="H776" s="37"/>
      <c r="I776" s="185"/>
      <c r="J776" s="37"/>
      <c r="K776" s="37"/>
      <c r="L776" s="40"/>
      <c r="M776" s="186"/>
      <c r="N776" s="187"/>
      <c r="O776" s="65"/>
      <c r="P776" s="65"/>
      <c r="Q776" s="65"/>
      <c r="R776" s="65"/>
      <c r="S776" s="65"/>
      <c r="T776" s="66"/>
      <c r="U776" s="35"/>
      <c r="V776" s="35"/>
      <c r="W776" s="35"/>
      <c r="X776" s="35"/>
      <c r="Y776" s="35"/>
      <c r="Z776" s="35"/>
      <c r="AA776" s="35"/>
      <c r="AB776" s="35"/>
      <c r="AC776" s="35"/>
      <c r="AD776" s="35"/>
      <c r="AE776" s="35"/>
      <c r="AT776" s="18" t="s">
        <v>159</v>
      </c>
      <c r="AU776" s="18" t="s">
        <v>82</v>
      </c>
    </row>
    <row r="777" spans="1:65" s="2" customFormat="1" ht="14.45" customHeight="1">
      <c r="A777" s="35"/>
      <c r="B777" s="36"/>
      <c r="C777" s="170" t="s">
        <v>1214</v>
      </c>
      <c r="D777" s="170" t="s">
        <v>135</v>
      </c>
      <c r="E777" s="171" t="s">
        <v>1215</v>
      </c>
      <c r="F777" s="172" t="s">
        <v>1216</v>
      </c>
      <c r="G777" s="173" t="s">
        <v>138</v>
      </c>
      <c r="H777" s="174">
        <v>1</v>
      </c>
      <c r="I777" s="175"/>
      <c r="J777" s="176">
        <f>ROUND(I777*H777,2)</f>
        <v>0</v>
      </c>
      <c r="K777" s="172" t="s">
        <v>19</v>
      </c>
      <c r="L777" s="40"/>
      <c r="M777" s="177" t="s">
        <v>19</v>
      </c>
      <c r="N777" s="178" t="s">
        <v>43</v>
      </c>
      <c r="O777" s="65"/>
      <c r="P777" s="179">
        <f>O777*H777</f>
        <v>0</v>
      </c>
      <c r="Q777" s="179">
        <v>0</v>
      </c>
      <c r="R777" s="179">
        <f>Q777*H777</f>
        <v>0</v>
      </c>
      <c r="S777" s="179">
        <v>0</v>
      </c>
      <c r="T777" s="180">
        <f>S777*H777</f>
        <v>0</v>
      </c>
      <c r="U777" s="35"/>
      <c r="V777" s="35"/>
      <c r="W777" s="35"/>
      <c r="X777" s="35"/>
      <c r="Y777" s="35"/>
      <c r="Z777" s="35"/>
      <c r="AA777" s="35"/>
      <c r="AB777" s="35"/>
      <c r="AC777" s="35"/>
      <c r="AD777" s="35"/>
      <c r="AE777" s="35"/>
      <c r="AR777" s="181" t="s">
        <v>261</v>
      </c>
      <c r="AT777" s="181" t="s">
        <v>135</v>
      </c>
      <c r="AU777" s="181" t="s">
        <v>82</v>
      </c>
      <c r="AY777" s="18" t="s">
        <v>132</v>
      </c>
      <c r="BE777" s="182">
        <f>IF(N777="základní",J777,0)</f>
        <v>0</v>
      </c>
      <c r="BF777" s="182">
        <f>IF(N777="snížená",J777,0)</f>
        <v>0</v>
      </c>
      <c r="BG777" s="182">
        <f>IF(N777="zákl. přenesená",J777,0)</f>
        <v>0</v>
      </c>
      <c r="BH777" s="182">
        <f>IF(N777="sníž. přenesená",J777,0)</f>
        <v>0</v>
      </c>
      <c r="BI777" s="182">
        <f>IF(N777="nulová",J777,0)</f>
        <v>0</v>
      </c>
      <c r="BJ777" s="18" t="s">
        <v>80</v>
      </c>
      <c r="BK777" s="182">
        <f>ROUND(I777*H777,2)</f>
        <v>0</v>
      </c>
      <c r="BL777" s="18" t="s">
        <v>261</v>
      </c>
      <c r="BM777" s="181" t="s">
        <v>1217</v>
      </c>
    </row>
    <row r="778" spans="1:65" s="2" customFormat="1" ht="11.25">
      <c r="A778" s="35"/>
      <c r="B778" s="36"/>
      <c r="C778" s="37"/>
      <c r="D778" s="183" t="s">
        <v>142</v>
      </c>
      <c r="E778" s="37"/>
      <c r="F778" s="184" t="s">
        <v>1216</v>
      </c>
      <c r="G778" s="37"/>
      <c r="H778" s="37"/>
      <c r="I778" s="185"/>
      <c r="J778" s="37"/>
      <c r="K778" s="37"/>
      <c r="L778" s="40"/>
      <c r="M778" s="186"/>
      <c r="N778" s="187"/>
      <c r="O778" s="65"/>
      <c r="P778" s="65"/>
      <c r="Q778" s="65"/>
      <c r="R778" s="65"/>
      <c r="S778" s="65"/>
      <c r="T778" s="66"/>
      <c r="U778" s="35"/>
      <c r="V778" s="35"/>
      <c r="W778" s="35"/>
      <c r="X778" s="35"/>
      <c r="Y778" s="35"/>
      <c r="Z778" s="35"/>
      <c r="AA778" s="35"/>
      <c r="AB778" s="35"/>
      <c r="AC778" s="35"/>
      <c r="AD778" s="35"/>
      <c r="AE778" s="35"/>
      <c r="AT778" s="18" t="s">
        <v>142</v>
      </c>
      <c r="AU778" s="18" t="s">
        <v>82</v>
      </c>
    </row>
    <row r="779" spans="1:65" s="14" customFormat="1" ht="11.25">
      <c r="B779" s="198"/>
      <c r="C779" s="199"/>
      <c r="D779" s="183" t="s">
        <v>149</v>
      </c>
      <c r="E779" s="200" t="s">
        <v>19</v>
      </c>
      <c r="F779" s="201" t="s">
        <v>80</v>
      </c>
      <c r="G779" s="199"/>
      <c r="H779" s="202">
        <v>1</v>
      </c>
      <c r="I779" s="203"/>
      <c r="J779" s="199"/>
      <c r="K779" s="199"/>
      <c r="L779" s="204"/>
      <c r="M779" s="205"/>
      <c r="N779" s="206"/>
      <c r="O779" s="206"/>
      <c r="P779" s="206"/>
      <c r="Q779" s="206"/>
      <c r="R779" s="206"/>
      <c r="S779" s="206"/>
      <c r="T779" s="207"/>
      <c r="AT779" s="208" t="s">
        <v>149</v>
      </c>
      <c r="AU779" s="208" t="s">
        <v>82</v>
      </c>
      <c r="AV779" s="14" t="s">
        <v>82</v>
      </c>
      <c r="AW779" s="14" t="s">
        <v>33</v>
      </c>
      <c r="AX779" s="14" t="s">
        <v>72</v>
      </c>
      <c r="AY779" s="208" t="s">
        <v>132</v>
      </c>
    </row>
    <row r="780" spans="1:65" s="15" customFormat="1" ht="11.25">
      <c r="B780" s="209"/>
      <c r="C780" s="210"/>
      <c r="D780" s="183" t="s">
        <v>149</v>
      </c>
      <c r="E780" s="211" t="s">
        <v>19</v>
      </c>
      <c r="F780" s="212" t="s">
        <v>152</v>
      </c>
      <c r="G780" s="210"/>
      <c r="H780" s="213">
        <v>1</v>
      </c>
      <c r="I780" s="214"/>
      <c r="J780" s="210"/>
      <c r="K780" s="210"/>
      <c r="L780" s="215"/>
      <c r="M780" s="216"/>
      <c r="N780" s="217"/>
      <c r="O780" s="217"/>
      <c r="P780" s="217"/>
      <c r="Q780" s="217"/>
      <c r="R780" s="217"/>
      <c r="S780" s="217"/>
      <c r="T780" s="218"/>
      <c r="AT780" s="219" t="s">
        <v>149</v>
      </c>
      <c r="AU780" s="219" t="s">
        <v>82</v>
      </c>
      <c r="AV780" s="15" t="s">
        <v>140</v>
      </c>
      <c r="AW780" s="15" t="s">
        <v>33</v>
      </c>
      <c r="AX780" s="15" t="s">
        <v>80</v>
      </c>
      <c r="AY780" s="219" t="s">
        <v>132</v>
      </c>
    </row>
    <row r="781" spans="1:65" s="2" customFormat="1" ht="24.2" customHeight="1">
      <c r="A781" s="35"/>
      <c r="B781" s="36"/>
      <c r="C781" s="170" t="s">
        <v>1218</v>
      </c>
      <c r="D781" s="170" t="s">
        <v>135</v>
      </c>
      <c r="E781" s="171" t="s">
        <v>1219</v>
      </c>
      <c r="F781" s="172" t="s">
        <v>1220</v>
      </c>
      <c r="G781" s="173" t="s">
        <v>450</v>
      </c>
      <c r="H781" s="174">
        <v>4.4999999999999998E-2</v>
      </c>
      <c r="I781" s="175"/>
      <c r="J781" s="176">
        <f>ROUND(I781*H781,2)</f>
        <v>0</v>
      </c>
      <c r="K781" s="172" t="s">
        <v>139</v>
      </c>
      <c r="L781" s="40"/>
      <c r="M781" s="177" t="s">
        <v>19</v>
      </c>
      <c r="N781" s="178" t="s">
        <v>43</v>
      </c>
      <c r="O781" s="65"/>
      <c r="P781" s="179">
        <f>O781*H781</f>
        <v>0</v>
      </c>
      <c r="Q781" s="179">
        <v>0</v>
      </c>
      <c r="R781" s="179">
        <f>Q781*H781</f>
        <v>0</v>
      </c>
      <c r="S781" s="179">
        <v>0</v>
      </c>
      <c r="T781" s="180">
        <f>S781*H781</f>
        <v>0</v>
      </c>
      <c r="U781" s="35"/>
      <c r="V781" s="35"/>
      <c r="W781" s="35"/>
      <c r="X781" s="35"/>
      <c r="Y781" s="35"/>
      <c r="Z781" s="35"/>
      <c r="AA781" s="35"/>
      <c r="AB781" s="35"/>
      <c r="AC781" s="35"/>
      <c r="AD781" s="35"/>
      <c r="AE781" s="35"/>
      <c r="AR781" s="181" t="s">
        <v>261</v>
      </c>
      <c r="AT781" s="181" t="s">
        <v>135</v>
      </c>
      <c r="AU781" s="181" t="s">
        <v>82</v>
      </c>
      <c r="AY781" s="18" t="s">
        <v>132</v>
      </c>
      <c r="BE781" s="182">
        <f>IF(N781="základní",J781,0)</f>
        <v>0</v>
      </c>
      <c r="BF781" s="182">
        <f>IF(N781="snížená",J781,0)</f>
        <v>0</v>
      </c>
      <c r="BG781" s="182">
        <f>IF(N781="zákl. přenesená",J781,0)</f>
        <v>0</v>
      </c>
      <c r="BH781" s="182">
        <f>IF(N781="sníž. přenesená",J781,0)</f>
        <v>0</v>
      </c>
      <c r="BI781" s="182">
        <f>IF(N781="nulová",J781,0)</f>
        <v>0</v>
      </c>
      <c r="BJ781" s="18" t="s">
        <v>80</v>
      </c>
      <c r="BK781" s="182">
        <f>ROUND(I781*H781,2)</f>
        <v>0</v>
      </c>
      <c r="BL781" s="18" t="s">
        <v>261</v>
      </c>
      <c r="BM781" s="181" t="s">
        <v>1221</v>
      </c>
    </row>
    <row r="782" spans="1:65" s="2" customFormat="1" ht="29.25">
      <c r="A782" s="35"/>
      <c r="B782" s="36"/>
      <c r="C782" s="37"/>
      <c r="D782" s="183" t="s">
        <v>142</v>
      </c>
      <c r="E782" s="37"/>
      <c r="F782" s="184" t="s">
        <v>1222</v>
      </c>
      <c r="G782" s="37"/>
      <c r="H782" s="37"/>
      <c r="I782" s="185"/>
      <c r="J782" s="37"/>
      <c r="K782" s="37"/>
      <c r="L782" s="40"/>
      <c r="M782" s="186"/>
      <c r="N782" s="187"/>
      <c r="O782" s="65"/>
      <c r="P782" s="65"/>
      <c r="Q782" s="65"/>
      <c r="R782" s="65"/>
      <c r="S782" s="65"/>
      <c r="T782" s="66"/>
      <c r="U782" s="35"/>
      <c r="V782" s="35"/>
      <c r="W782" s="35"/>
      <c r="X782" s="35"/>
      <c r="Y782" s="35"/>
      <c r="Z782" s="35"/>
      <c r="AA782" s="35"/>
      <c r="AB782" s="35"/>
      <c r="AC782" s="35"/>
      <c r="AD782" s="35"/>
      <c r="AE782" s="35"/>
      <c r="AT782" s="18" t="s">
        <v>142</v>
      </c>
      <c r="AU782" s="18" t="s">
        <v>82</v>
      </c>
    </row>
    <row r="783" spans="1:65" s="2" customFormat="1" ht="126.75">
      <c r="A783" s="35"/>
      <c r="B783" s="36"/>
      <c r="C783" s="37"/>
      <c r="D783" s="183" t="s">
        <v>159</v>
      </c>
      <c r="E783" s="37"/>
      <c r="F783" s="220" t="s">
        <v>1223</v>
      </c>
      <c r="G783" s="37"/>
      <c r="H783" s="37"/>
      <c r="I783" s="185"/>
      <c r="J783" s="37"/>
      <c r="K783" s="37"/>
      <c r="L783" s="40"/>
      <c r="M783" s="186"/>
      <c r="N783" s="187"/>
      <c r="O783" s="65"/>
      <c r="P783" s="65"/>
      <c r="Q783" s="65"/>
      <c r="R783" s="65"/>
      <c r="S783" s="65"/>
      <c r="T783" s="66"/>
      <c r="U783" s="35"/>
      <c r="V783" s="35"/>
      <c r="W783" s="35"/>
      <c r="X783" s="35"/>
      <c r="Y783" s="35"/>
      <c r="Z783" s="35"/>
      <c r="AA783" s="35"/>
      <c r="AB783" s="35"/>
      <c r="AC783" s="35"/>
      <c r="AD783" s="35"/>
      <c r="AE783" s="35"/>
      <c r="AT783" s="18" t="s">
        <v>159</v>
      </c>
      <c r="AU783" s="18" t="s">
        <v>82</v>
      </c>
    </row>
    <row r="784" spans="1:65" s="12" customFormat="1" ht="22.9" customHeight="1">
      <c r="B784" s="154"/>
      <c r="C784" s="155"/>
      <c r="D784" s="156" t="s">
        <v>71</v>
      </c>
      <c r="E784" s="168" t="s">
        <v>1224</v>
      </c>
      <c r="F784" s="168" t="s">
        <v>1225</v>
      </c>
      <c r="G784" s="155"/>
      <c r="H784" s="155"/>
      <c r="I784" s="158"/>
      <c r="J784" s="169">
        <f>BK784</f>
        <v>0</v>
      </c>
      <c r="K784" s="155"/>
      <c r="L784" s="160"/>
      <c r="M784" s="161"/>
      <c r="N784" s="162"/>
      <c r="O784" s="162"/>
      <c r="P784" s="163">
        <f>SUM(P785:P803)</f>
        <v>0</v>
      </c>
      <c r="Q784" s="162"/>
      <c r="R784" s="163">
        <f>SUM(R785:R803)</f>
        <v>8.9193687500000007E-2</v>
      </c>
      <c r="S784" s="162"/>
      <c r="T784" s="164">
        <f>SUM(T785:T803)</f>
        <v>5.4970999999999999E-2</v>
      </c>
      <c r="AR784" s="165" t="s">
        <v>82</v>
      </c>
      <c r="AT784" s="166" t="s">
        <v>71</v>
      </c>
      <c r="AU784" s="166" t="s">
        <v>80</v>
      </c>
      <c r="AY784" s="165" t="s">
        <v>132</v>
      </c>
      <c r="BK784" s="167">
        <f>SUM(BK785:BK803)</f>
        <v>0</v>
      </c>
    </row>
    <row r="785" spans="1:65" s="2" customFormat="1" ht="24.2" customHeight="1">
      <c r="A785" s="35"/>
      <c r="B785" s="36"/>
      <c r="C785" s="170" t="s">
        <v>1226</v>
      </c>
      <c r="D785" s="170" t="s">
        <v>135</v>
      </c>
      <c r="E785" s="171" t="s">
        <v>1227</v>
      </c>
      <c r="F785" s="172" t="s">
        <v>1228</v>
      </c>
      <c r="G785" s="173" t="s">
        <v>1229</v>
      </c>
      <c r="H785" s="174">
        <v>85</v>
      </c>
      <c r="I785" s="175"/>
      <c r="J785" s="176">
        <f>ROUND(I785*H785,2)</f>
        <v>0</v>
      </c>
      <c r="K785" s="172" t="s">
        <v>139</v>
      </c>
      <c r="L785" s="40"/>
      <c r="M785" s="177" t="s">
        <v>19</v>
      </c>
      <c r="N785" s="178" t="s">
        <v>43</v>
      </c>
      <c r="O785" s="65"/>
      <c r="P785" s="179">
        <f>O785*H785</f>
        <v>0</v>
      </c>
      <c r="Q785" s="179">
        <v>4.93375E-5</v>
      </c>
      <c r="R785" s="179">
        <f>Q785*H785</f>
        <v>4.1936875000000004E-3</v>
      </c>
      <c r="S785" s="179">
        <v>0</v>
      </c>
      <c r="T785" s="180">
        <f>S785*H785</f>
        <v>0</v>
      </c>
      <c r="U785" s="35"/>
      <c r="V785" s="35"/>
      <c r="W785" s="35"/>
      <c r="X785" s="35"/>
      <c r="Y785" s="35"/>
      <c r="Z785" s="35"/>
      <c r="AA785" s="35"/>
      <c r="AB785" s="35"/>
      <c r="AC785" s="35"/>
      <c r="AD785" s="35"/>
      <c r="AE785" s="35"/>
      <c r="AR785" s="181" t="s">
        <v>261</v>
      </c>
      <c r="AT785" s="181" t="s">
        <v>135</v>
      </c>
      <c r="AU785" s="181" t="s">
        <v>82</v>
      </c>
      <c r="AY785" s="18" t="s">
        <v>132</v>
      </c>
      <c r="BE785" s="182">
        <f>IF(N785="základní",J785,0)</f>
        <v>0</v>
      </c>
      <c r="BF785" s="182">
        <f>IF(N785="snížená",J785,0)</f>
        <v>0</v>
      </c>
      <c r="BG785" s="182">
        <f>IF(N785="zákl. přenesená",J785,0)</f>
        <v>0</v>
      </c>
      <c r="BH785" s="182">
        <f>IF(N785="sníž. přenesená",J785,0)</f>
        <v>0</v>
      </c>
      <c r="BI785" s="182">
        <f>IF(N785="nulová",J785,0)</f>
        <v>0</v>
      </c>
      <c r="BJ785" s="18" t="s">
        <v>80</v>
      </c>
      <c r="BK785" s="182">
        <f>ROUND(I785*H785,2)</f>
        <v>0</v>
      </c>
      <c r="BL785" s="18" t="s">
        <v>261</v>
      </c>
      <c r="BM785" s="181" t="s">
        <v>1230</v>
      </c>
    </row>
    <row r="786" spans="1:65" s="2" customFormat="1" ht="19.5">
      <c r="A786" s="35"/>
      <c r="B786" s="36"/>
      <c r="C786" s="37"/>
      <c r="D786" s="183" t="s">
        <v>142</v>
      </c>
      <c r="E786" s="37"/>
      <c r="F786" s="184" t="s">
        <v>1231</v>
      </c>
      <c r="G786" s="37"/>
      <c r="H786" s="37"/>
      <c r="I786" s="185"/>
      <c r="J786" s="37"/>
      <c r="K786" s="37"/>
      <c r="L786" s="40"/>
      <c r="M786" s="186"/>
      <c r="N786" s="187"/>
      <c r="O786" s="65"/>
      <c r="P786" s="65"/>
      <c r="Q786" s="65"/>
      <c r="R786" s="65"/>
      <c r="S786" s="65"/>
      <c r="T786" s="66"/>
      <c r="U786" s="35"/>
      <c r="V786" s="35"/>
      <c r="W786" s="35"/>
      <c r="X786" s="35"/>
      <c r="Y786" s="35"/>
      <c r="Z786" s="35"/>
      <c r="AA786" s="35"/>
      <c r="AB786" s="35"/>
      <c r="AC786" s="35"/>
      <c r="AD786" s="35"/>
      <c r="AE786" s="35"/>
      <c r="AT786" s="18" t="s">
        <v>142</v>
      </c>
      <c r="AU786" s="18" t="s">
        <v>82</v>
      </c>
    </row>
    <row r="787" spans="1:65" s="2" customFormat="1" ht="39">
      <c r="A787" s="35"/>
      <c r="B787" s="36"/>
      <c r="C787" s="37"/>
      <c r="D787" s="183" t="s">
        <v>159</v>
      </c>
      <c r="E787" s="37"/>
      <c r="F787" s="220" t="s">
        <v>1232</v>
      </c>
      <c r="G787" s="37"/>
      <c r="H787" s="37"/>
      <c r="I787" s="185"/>
      <c r="J787" s="37"/>
      <c r="K787" s="37"/>
      <c r="L787" s="40"/>
      <c r="M787" s="186"/>
      <c r="N787" s="187"/>
      <c r="O787" s="65"/>
      <c r="P787" s="65"/>
      <c r="Q787" s="65"/>
      <c r="R787" s="65"/>
      <c r="S787" s="65"/>
      <c r="T787" s="66"/>
      <c r="U787" s="35"/>
      <c r="V787" s="35"/>
      <c r="W787" s="35"/>
      <c r="X787" s="35"/>
      <c r="Y787" s="35"/>
      <c r="Z787" s="35"/>
      <c r="AA787" s="35"/>
      <c r="AB787" s="35"/>
      <c r="AC787" s="35"/>
      <c r="AD787" s="35"/>
      <c r="AE787" s="35"/>
      <c r="AT787" s="18" t="s">
        <v>159</v>
      </c>
      <c r="AU787" s="18" t="s">
        <v>82</v>
      </c>
    </row>
    <row r="788" spans="1:65" s="14" customFormat="1" ht="11.25">
      <c r="B788" s="198"/>
      <c r="C788" s="199"/>
      <c r="D788" s="183" t="s">
        <v>149</v>
      </c>
      <c r="E788" s="200" t="s">
        <v>19</v>
      </c>
      <c r="F788" s="201" t="s">
        <v>1233</v>
      </c>
      <c r="G788" s="199"/>
      <c r="H788" s="202">
        <v>85</v>
      </c>
      <c r="I788" s="203"/>
      <c r="J788" s="199"/>
      <c r="K788" s="199"/>
      <c r="L788" s="204"/>
      <c r="M788" s="205"/>
      <c r="N788" s="206"/>
      <c r="O788" s="206"/>
      <c r="P788" s="206"/>
      <c r="Q788" s="206"/>
      <c r="R788" s="206"/>
      <c r="S788" s="206"/>
      <c r="T788" s="207"/>
      <c r="AT788" s="208" t="s">
        <v>149</v>
      </c>
      <c r="AU788" s="208" t="s">
        <v>82</v>
      </c>
      <c r="AV788" s="14" t="s">
        <v>82</v>
      </c>
      <c r="AW788" s="14" t="s">
        <v>33</v>
      </c>
      <c r="AX788" s="14" t="s">
        <v>72</v>
      </c>
      <c r="AY788" s="208" t="s">
        <v>132</v>
      </c>
    </row>
    <row r="789" spans="1:65" s="15" customFormat="1" ht="11.25">
      <c r="B789" s="209"/>
      <c r="C789" s="210"/>
      <c r="D789" s="183" t="s">
        <v>149</v>
      </c>
      <c r="E789" s="211" t="s">
        <v>19</v>
      </c>
      <c r="F789" s="212" t="s">
        <v>152</v>
      </c>
      <c r="G789" s="210"/>
      <c r="H789" s="213">
        <v>85</v>
      </c>
      <c r="I789" s="214"/>
      <c r="J789" s="210"/>
      <c r="K789" s="210"/>
      <c r="L789" s="215"/>
      <c r="M789" s="216"/>
      <c r="N789" s="217"/>
      <c r="O789" s="217"/>
      <c r="P789" s="217"/>
      <c r="Q789" s="217"/>
      <c r="R789" s="217"/>
      <c r="S789" s="217"/>
      <c r="T789" s="218"/>
      <c r="AT789" s="219" t="s">
        <v>149</v>
      </c>
      <c r="AU789" s="219" t="s">
        <v>82</v>
      </c>
      <c r="AV789" s="15" t="s">
        <v>140</v>
      </c>
      <c r="AW789" s="15" t="s">
        <v>33</v>
      </c>
      <c r="AX789" s="15" t="s">
        <v>80</v>
      </c>
      <c r="AY789" s="219" t="s">
        <v>132</v>
      </c>
    </row>
    <row r="790" spans="1:65" s="2" customFormat="1" ht="24.2" customHeight="1">
      <c r="A790" s="35"/>
      <c r="B790" s="36"/>
      <c r="C790" s="221" t="s">
        <v>1234</v>
      </c>
      <c r="D790" s="221" t="s">
        <v>196</v>
      </c>
      <c r="E790" s="222" t="s">
        <v>1235</v>
      </c>
      <c r="F790" s="223" t="s">
        <v>1236</v>
      </c>
      <c r="G790" s="224" t="s">
        <v>138</v>
      </c>
      <c r="H790" s="225">
        <v>1</v>
      </c>
      <c r="I790" s="226"/>
      <c r="J790" s="227">
        <f>ROUND(I790*H790,2)</f>
        <v>0</v>
      </c>
      <c r="K790" s="223" t="s">
        <v>19</v>
      </c>
      <c r="L790" s="228"/>
      <c r="M790" s="229" t="s">
        <v>19</v>
      </c>
      <c r="N790" s="230" t="s">
        <v>43</v>
      </c>
      <c r="O790" s="65"/>
      <c r="P790" s="179">
        <f>O790*H790</f>
        <v>0</v>
      </c>
      <c r="Q790" s="179">
        <v>8.5000000000000006E-2</v>
      </c>
      <c r="R790" s="179">
        <f>Q790*H790</f>
        <v>8.5000000000000006E-2</v>
      </c>
      <c r="S790" s="179">
        <v>0</v>
      </c>
      <c r="T790" s="180">
        <f>S790*H790</f>
        <v>0</v>
      </c>
      <c r="U790" s="35"/>
      <c r="V790" s="35"/>
      <c r="W790" s="35"/>
      <c r="X790" s="35"/>
      <c r="Y790" s="35"/>
      <c r="Z790" s="35"/>
      <c r="AA790" s="35"/>
      <c r="AB790" s="35"/>
      <c r="AC790" s="35"/>
      <c r="AD790" s="35"/>
      <c r="AE790" s="35"/>
      <c r="AR790" s="181" t="s">
        <v>353</v>
      </c>
      <c r="AT790" s="181" t="s">
        <v>196</v>
      </c>
      <c r="AU790" s="181" t="s">
        <v>82</v>
      </c>
      <c r="AY790" s="18" t="s">
        <v>132</v>
      </c>
      <c r="BE790" s="182">
        <f>IF(N790="základní",J790,0)</f>
        <v>0</v>
      </c>
      <c r="BF790" s="182">
        <f>IF(N790="snížená",J790,0)</f>
        <v>0</v>
      </c>
      <c r="BG790" s="182">
        <f>IF(N790="zákl. přenesená",J790,0)</f>
        <v>0</v>
      </c>
      <c r="BH790" s="182">
        <f>IF(N790="sníž. přenesená",J790,0)</f>
        <v>0</v>
      </c>
      <c r="BI790" s="182">
        <f>IF(N790="nulová",J790,0)</f>
        <v>0</v>
      </c>
      <c r="BJ790" s="18" t="s">
        <v>80</v>
      </c>
      <c r="BK790" s="182">
        <f>ROUND(I790*H790,2)</f>
        <v>0</v>
      </c>
      <c r="BL790" s="18" t="s">
        <v>261</v>
      </c>
      <c r="BM790" s="181" t="s">
        <v>1237</v>
      </c>
    </row>
    <row r="791" spans="1:65" s="2" customFormat="1" ht="19.5">
      <c r="A791" s="35"/>
      <c r="B791" s="36"/>
      <c r="C791" s="37"/>
      <c r="D791" s="183" t="s">
        <v>142</v>
      </c>
      <c r="E791" s="37"/>
      <c r="F791" s="184" t="s">
        <v>1236</v>
      </c>
      <c r="G791" s="37"/>
      <c r="H791" s="37"/>
      <c r="I791" s="185"/>
      <c r="J791" s="37"/>
      <c r="K791" s="37"/>
      <c r="L791" s="40"/>
      <c r="M791" s="186"/>
      <c r="N791" s="187"/>
      <c r="O791" s="65"/>
      <c r="P791" s="65"/>
      <c r="Q791" s="65"/>
      <c r="R791" s="65"/>
      <c r="S791" s="65"/>
      <c r="T791" s="66"/>
      <c r="U791" s="35"/>
      <c r="V791" s="35"/>
      <c r="W791" s="35"/>
      <c r="X791" s="35"/>
      <c r="Y791" s="35"/>
      <c r="Z791" s="35"/>
      <c r="AA791" s="35"/>
      <c r="AB791" s="35"/>
      <c r="AC791" s="35"/>
      <c r="AD791" s="35"/>
      <c r="AE791" s="35"/>
      <c r="AT791" s="18" t="s">
        <v>142</v>
      </c>
      <c r="AU791" s="18" t="s">
        <v>82</v>
      </c>
    </row>
    <row r="792" spans="1:65" s="2" customFormat="1" ht="24.2" customHeight="1">
      <c r="A792" s="35"/>
      <c r="B792" s="36"/>
      <c r="C792" s="170" t="s">
        <v>1238</v>
      </c>
      <c r="D792" s="170" t="s">
        <v>135</v>
      </c>
      <c r="E792" s="171" t="s">
        <v>1239</v>
      </c>
      <c r="F792" s="172" t="s">
        <v>1240</v>
      </c>
      <c r="G792" s="173" t="s">
        <v>1229</v>
      </c>
      <c r="H792" s="174">
        <v>54.970999999999997</v>
      </c>
      <c r="I792" s="175"/>
      <c r="J792" s="176">
        <f>ROUND(I792*H792,2)</f>
        <v>0</v>
      </c>
      <c r="K792" s="172" t="s">
        <v>139</v>
      </c>
      <c r="L792" s="40"/>
      <c r="M792" s="177" t="s">
        <v>19</v>
      </c>
      <c r="N792" s="178" t="s">
        <v>43</v>
      </c>
      <c r="O792" s="65"/>
      <c r="P792" s="179">
        <f>O792*H792</f>
        <v>0</v>
      </c>
      <c r="Q792" s="179">
        <v>0</v>
      </c>
      <c r="R792" s="179">
        <f>Q792*H792</f>
        <v>0</v>
      </c>
      <c r="S792" s="179">
        <v>1E-3</v>
      </c>
      <c r="T792" s="180">
        <f>S792*H792</f>
        <v>5.4970999999999999E-2</v>
      </c>
      <c r="U792" s="35"/>
      <c r="V792" s="35"/>
      <c r="W792" s="35"/>
      <c r="X792" s="35"/>
      <c r="Y792" s="35"/>
      <c r="Z792" s="35"/>
      <c r="AA792" s="35"/>
      <c r="AB792" s="35"/>
      <c r="AC792" s="35"/>
      <c r="AD792" s="35"/>
      <c r="AE792" s="35"/>
      <c r="AR792" s="181" t="s">
        <v>261</v>
      </c>
      <c r="AT792" s="181" t="s">
        <v>135</v>
      </c>
      <c r="AU792" s="181" t="s">
        <v>82</v>
      </c>
      <c r="AY792" s="18" t="s">
        <v>132</v>
      </c>
      <c r="BE792" s="182">
        <f>IF(N792="základní",J792,0)</f>
        <v>0</v>
      </c>
      <c r="BF792" s="182">
        <f>IF(N792="snížená",J792,0)</f>
        <v>0</v>
      </c>
      <c r="BG792" s="182">
        <f>IF(N792="zákl. přenesená",J792,0)</f>
        <v>0</v>
      </c>
      <c r="BH792" s="182">
        <f>IF(N792="sníž. přenesená",J792,0)</f>
        <v>0</v>
      </c>
      <c r="BI792" s="182">
        <f>IF(N792="nulová",J792,0)</f>
        <v>0</v>
      </c>
      <c r="BJ792" s="18" t="s">
        <v>80</v>
      </c>
      <c r="BK792" s="182">
        <f>ROUND(I792*H792,2)</f>
        <v>0</v>
      </c>
      <c r="BL792" s="18" t="s">
        <v>261</v>
      </c>
      <c r="BM792" s="181" t="s">
        <v>1241</v>
      </c>
    </row>
    <row r="793" spans="1:65" s="2" customFormat="1" ht="19.5">
      <c r="A793" s="35"/>
      <c r="B793" s="36"/>
      <c r="C793" s="37"/>
      <c r="D793" s="183" t="s">
        <v>142</v>
      </c>
      <c r="E793" s="37"/>
      <c r="F793" s="184" t="s">
        <v>1242</v>
      </c>
      <c r="G793" s="37"/>
      <c r="H793" s="37"/>
      <c r="I793" s="185"/>
      <c r="J793" s="37"/>
      <c r="K793" s="37"/>
      <c r="L793" s="40"/>
      <c r="M793" s="186"/>
      <c r="N793" s="187"/>
      <c r="O793" s="65"/>
      <c r="P793" s="65"/>
      <c r="Q793" s="65"/>
      <c r="R793" s="65"/>
      <c r="S793" s="65"/>
      <c r="T793" s="66"/>
      <c r="U793" s="35"/>
      <c r="V793" s="35"/>
      <c r="W793" s="35"/>
      <c r="X793" s="35"/>
      <c r="Y793" s="35"/>
      <c r="Z793" s="35"/>
      <c r="AA793" s="35"/>
      <c r="AB793" s="35"/>
      <c r="AC793" s="35"/>
      <c r="AD793" s="35"/>
      <c r="AE793" s="35"/>
      <c r="AT793" s="18" t="s">
        <v>142</v>
      </c>
      <c r="AU793" s="18" t="s">
        <v>82</v>
      </c>
    </row>
    <row r="794" spans="1:65" s="2" customFormat="1" ht="78">
      <c r="A794" s="35"/>
      <c r="B794" s="36"/>
      <c r="C794" s="37"/>
      <c r="D794" s="183" t="s">
        <v>159</v>
      </c>
      <c r="E794" s="37"/>
      <c r="F794" s="220" t="s">
        <v>1243</v>
      </c>
      <c r="G794" s="37"/>
      <c r="H794" s="37"/>
      <c r="I794" s="185"/>
      <c r="J794" s="37"/>
      <c r="K794" s="37"/>
      <c r="L794" s="40"/>
      <c r="M794" s="186"/>
      <c r="N794" s="187"/>
      <c r="O794" s="65"/>
      <c r="P794" s="65"/>
      <c r="Q794" s="65"/>
      <c r="R794" s="65"/>
      <c r="S794" s="65"/>
      <c r="T794" s="66"/>
      <c r="U794" s="35"/>
      <c r="V794" s="35"/>
      <c r="W794" s="35"/>
      <c r="X794" s="35"/>
      <c r="Y794" s="35"/>
      <c r="Z794" s="35"/>
      <c r="AA794" s="35"/>
      <c r="AB794" s="35"/>
      <c r="AC794" s="35"/>
      <c r="AD794" s="35"/>
      <c r="AE794" s="35"/>
      <c r="AT794" s="18" t="s">
        <v>159</v>
      </c>
      <c r="AU794" s="18" t="s">
        <v>82</v>
      </c>
    </row>
    <row r="795" spans="1:65" s="13" customFormat="1" ht="11.25">
      <c r="B795" s="188"/>
      <c r="C795" s="189"/>
      <c r="D795" s="183" t="s">
        <v>149</v>
      </c>
      <c r="E795" s="190" t="s">
        <v>19</v>
      </c>
      <c r="F795" s="191" t="s">
        <v>1244</v>
      </c>
      <c r="G795" s="189"/>
      <c r="H795" s="190" t="s">
        <v>19</v>
      </c>
      <c r="I795" s="192"/>
      <c r="J795" s="189"/>
      <c r="K795" s="189"/>
      <c r="L795" s="193"/>
      <c r="M795" s="194"/>
      <c r="N795" s="195"/>
      <c r="O795" s="195"/>
      <c r="P795" s="195"/>
      <c r="Q795" s="195"/>
      <c r="R795" s="195"/>
      <c r="S795" s="195"/>
      <c r="T795" s="196"/>
      <c r="AT795" s="197" t="s">
        <v>149</v>
      </c>
      <c r="AU795" s="197" t="s">
        <v>82</v>
      </c>
      <c r="AV795" s="13" t="s">
        <v>80</v>
      </c>
      <c r="AW795" s="13" t="s">
        <v>33</v>
      </c>
      <c r="AX795" s="13" t="s">
        <v>72</v>
      </c>
      <c r="AY795" s="197" t="s">
        <v>132</v>
      </c>
    </row>
    <row r="796" spans="1:65" s="14" customFormat="1" ht="11.25">
      <c r="B796" s="198"/>
      <c r="C796" s="199"/>
      <c r="D796" s="183" t="s">
        <v>149</v>
      </c>
      <c r="E796" s="200" t="s">
        <v>19</v>
      </c>
      <c r="F796" s="201" t="s">
        <v>1245</v>
      </c>
      <c r="G796" s="199"/>
      <c r="H796" s="202">
        <v>21.181999999999999</v>
      </c>
      <c r="I796" s="203"/>
      <c r="J796" s="199"/>
      <c r="K796" s="199"/>
      <c r="L796" s="204"/>
      <c r="M796" s="205"/>
      <c r="N796" s="206"/>
      <c r="O796" s="206"/>
      <c r="P796" s="206"/>
      <c r="Q796" s="206"/>
      <c r="R796" s="206"/>
      <c r="S796" s="206"/>
      <c r="T796" s="207"/>
      <c r="AT796" s="208" t="s">
        <v>149</v>
      </c>
      <c r="AU796" s="208" t="s">
        <v>82</v>
      </c>
      <c r="AV796" s="14" t="s">
        <v>82</v>
      </c>
      <c r="AW796" s="14" t="s">
        <v>33</v>
      </c>
      <c r="AX796" s="14" t="s">
        <v>72</v>
      </c>
      <c r="AY796" s="208" t="s">
        <v>132</v>
      </c>
    </row>
    <row r="797" spans="1:65" s="14" customFormat="1" ht="11.25">
      <c r="B797" s="198"/>
      <c r="C797" s="199"/>
      <c r="D797" s="183" t="s">
        <v>149</v>
      </c>
      <c r="E797" s="200" t="s">
        <v>19</v>
      </c>
      <c r="F797" s="201" t="s">
        <v>1246</v>
      </c>
      <c r="G797" s="199"/>
      <c r="H797" s="202">
        <v>9.8849999999999998</v>
      </c>
      <c r="I797" s="203"/>
      <c r="J797" s="199"/>
      <c r="K797" s="199"/>
      <c r="L797" s="204"/>
      <c r="M797" s="205"/>
      <c r="N797" s="206"/>
      <c r="O797" s="206"/>
      <c r="P797" s="206"/>
      <c r="Q797" s="206"/>
      <c r="R797" s="206"/>
      <c r="S797" s="206"/>
      <c r="T797" s="207"/>
      <c r="AT797" s="208" t="s">
        <v>149</v>
      </c>
      <c r="AU797" s="208" t="s">
        <v>82</v>
      </c>
      <c r="AV797" s="14" t="s">
        <v>82</v>
      </c>
      <c r="AW797" s="14" t="s">
        <v>33</v>
      </c>
      <c r="AX797" s="14" t="s">
        <v>72</v>
      </c>
      <c r="AY797" s="208" t="s">
        <v>132</v>
      </c>
    </row>
    <row r="798" spans="1:65" s="14" customFormat="1" ht="11.25">
      <c r="B798" s="198"/>
      <c r="C798" s="199"/>
      <c r="D798" s="183" t="s">
        <v>149</v>
      </c>
      <c r="E798" s="200" t="s">
        <v>19</v>
      </c>
      <c r="F798" s="201" t="s">
        <v>1247</v>
      </c>
      <c r="G798" s="199"/>
      <c r="H798" s="202">
        <v>16.298999999999999</v>
      </c>
      <c r="I798" s="203"/>
      <c r="J798" s="199"/>
      <c r="K798" s="199"/>
      <c r="L798" s="204"/>
      <c r="M798" s="205"/>
      <c r="N798" s="206"/>
      <c r="O798" s="206"/>
      <c r="P798" s="206"/>
      <c r="Q798" s="206"/>
      <c r="R798" s="206"/>
      <c r="S798" s="206"/>
      <c r="T798" s="207"/>
      <c r="AT798" s="208" t="s">
        <v>149</v>
      </c>
      <c r="AU798" s="208" t="s">
        <v>82</v>
      </c>
      <c r="AV798" s="14" t="s">
        <v>82</v>
      </c>
      <c r="AW798" s="14" t="s">
        <v>33</v>
      </c>
      <c r="AX798" s="14" t="s">
        <v>72</v>
      </c>
      <c r="AY798" s="208" t="s">
        <v>132</v>
      </c>
    </row>
    <row r="799" spans="1:65" s="14" customFormat="1" ht="11.25">
      <c r="B799" s="198"/>
      <c r="C799" s="199"/>
      <c r="D799" s="183" t="s">
        <v>149</v>
      </c>
      <c r="E799" s="200" t="s">
        <v>19</v>
      </c>
      <c r="F799" s="201" t="s">
        <v>1248</v>
      </c>
      <c r="G799" s="199"/>
      <c r="H799" s="202">
        <v>7.6050000000000004</v>
      </c>
      <c r="I799" s="203"/>
      <c r="J799" s="199"/>
      <c r="K799" s="199"/>
      <c r="L799" s="204"/>
      <c r="M799" s="205"/>
      <c r="N799" s="206"/>
      <c r="O799" s="206"/>
      <c r="P799" s="206"/>
      <c r="Q799" s="206"/>
      <c r="R799" s="206"/>
      <c r="S799" s="206"/>
      <c r="T799" s="207"/>
      <c r="AT799" s="208" t="s">
        <v>149</v>
      </c>
      <c r="AU799" s="208" t="s">
        <v>82</v>
      </c>
      <c r="AV799" s="14" t="s">
        <v>82</v>
      </c>
      <c r="AW799" s="14" t="s">
        <v>33</v>
      </c>
      <c r="AX799" s="14" t="s">
        <v>72</v>
      </c>
      <c r="AY799" s="208" t="s">
        <v>132</v>
      </c>
    </row>
    <row r="800" spans="1:65" s="15" customFormat="1" ht="11.25">
      <c r="B800" s="209"/>
      <c r="C800" s="210"/>
      <c r="D800" s="183" t="s">
        <v>149</v>
      </c>
      <c r="E800" s="211" t="s">
        <v>19</v>
      </c>
      <c r="F800" s="212" t="s">
        <v>152</v>
      </c>
      <c r="G800" s="210"/>
      <c r="H800" s="213">
        <v>54.971000000000004</v>
      </c>
      <c r="I800" s="214"/>
      <c r="J800" s="210"/>
      <c r="K800" s="210"/>
      <c r="L800" s="215"/>
      <c r="M800" s="216"/>
      <c r="N800" s="217"/>
      <c r="O800" s="217"/>
      <c r="P800" s="217"/>
      <c r="Q800" s="217"/>
      <c r="R800" s="217"/>
      <c r="S800" s="217"/>
      <c r="T800" s="218"/>
      <c r="AT800" s="219" t="s">
        <v>149</v>
      </c>
      <c r="AU800" s="219" t="s">
        <v>82</v>
      </c>
      <c r="AV800" s="15" t="s">
        <v>140</v>
      </c>
      <c r="AW800" s="15" t="s">
        <v>33</v>
      </c>
      <c r="AX800" s="15" t="s">
        <v>80</v>
      </c>
      <c r="AY800" s="219" t="s">
        <v>132</v>
      </c>
    </row>
    <row r="801" spans="1:65" s="2" customFormat="1" ht="24.2" customHeight="1">
      <c r="A801" s="35"/>
      <c r="B801" s="36"/>
      <c r="C801" s="170" t="s">
        <v>1249</v>
      </c>
      <c r="D801" s="170" t="s">
        <v>135</v>
      </c>
      <c r="E801" s="171" t="s">
        <v>1250</v>
      </c>
      <c r="F801" s="172" t="s">
        <v>1251</v>
      </c>
      <c r="G801" s="173" t="s">
        <v>450</v>
      </c>
      <c r="H801" s="174">
        <v>8.8999999999999996E-2</v>
      </c>
      <c r="I801" s="175"/>
      <c r="J801" s="176">
        <f>ROUND(I801*H801,2)</f>
        <v>0</v>
      </c>
      <c r="K801" s="172" t="s">
        <v>139</v>
      </c>
      <c r="L801" s="40"/>
      <c r="M801" s="177" t="s">
        <v>19</v>
      </c>
      <c r="N801" s="178" t="s">
        <v>43</v>
      </c>
      <c r="O801" s="65"/>
      <c r="P801" s="179">
        <f>O801*H801</f>
        <v>0</v>
      </c>
      <c r="Q801" s="179">
        <v>0</v>
      </c>
      <c r="R801" s="179">
        <f>Q801*H801</f>
        <v>0</v>
      </c>
      <c r="S801" s="179">
        <v>0</v>
      </c>
      <c r="T801" s="180">
        <f>S801*H801</f>
        <v>0</v>
      </c>
      <c r="U801" s="35"/>
      <c r="V801" s="35"/>
      <c r="W801" s="35"/>
      <c r="X801" s="35"/>
      <c r="Y801" s="35"/>
      <c r="Z801" s="35"/>
      <c r="AA801" s="35"/>
      <c r="AB801" s="35"/>
      <c r="AC801" s="35"/>
      <c r="AD801" s="35"/>
      <c r="AE801" s="35"/>
      <c r="AR801" s="181" t="s">
        <v>261</v>
      </c>
      <c r="AT801" s="181" t="s">
        <v>135</v>
      </c>
      <c r="AU801" s="181" t="s">
        <v>82</v>
      </c>
      <c r="AY801" s="18" t="s">
        <v>132</v>
      </c>
      <c r="BE801" s="182">
        <f>IF(N801="základní",J801,0)</f>
        <v>0</v>
      </c>
      <c r="BF801" s="182">
        <f>IF(N801="snížená",J801,0)</f>
        <v>0</v>
      </c>
      <c r="BG801" s="182">
        <f>IF(N801="zákl. přenesená",J801,0)</f>
        <v>0</v>
      </c>
      <c r="BH801" s="182">
        <f>IF(N801="sníž. přenesená",J801,0)</f>
        <v>0</v>
      </c>
      <c r="BI801" s="182">
        <f>IF(N801="nulová",J801,0)</f>
        <v>0</v>
      </c>
      <c r="BJ801" s="18" t="s">
        <v>80</v>
      </c>
      <c r="BK801" s="182">
        <f>ROUND(I801*H801,2)</f>
        <v>0</v>
      </c>
      <c r="BL801" s="18" t="s">
        <v>261</v>
      </c>
      <c r="BM801" s="181" t="s">
        <v>1252</v>
      </c>
    </row>
    <row r="802" spans="1:65" s="2" customFormat="1" ht="29.25">
      <c r="A802" s="35"/>
      <c r="B802" s="36"/>
      <c r="C802" s="37"/>
      <c r="D802" s="183" t="s">
        <v>142</v>
      </c>
      <c r="E802" s="37"/>
      <c r="F802" s="184" t="s">
        <v>1253</v>
      </c>
      <c r="G802" s="37"/>
      <c r="H802" s="37"/>
      <c r="I802" s="185"/>
      <c r="J802" s="37"/>
      <c r="K802" s="37"/>
      <c r="L802" s="40"/>
      <c r="M802" s="186"/>
      <c r="N802" s="187"/>
      <c r="O802" s="65"/>
      <c r="P802" s="65"/>
      <c r="Q802" s="65"/>
      <c r="R802" s="65"/>
      <c r="S802" s="65"/>
      <c r="T802" s="66"/>
      <c r="U802" s="35"/>
      <c r="V802" s="35"/>
      <c r="W802" s="35"/>
      <c r="X802" s="35"/>
      <c r="Y802" s="35"/>
      <c r="Z802" s="35"/>
      <c r="AA802" s="35"/>
      <c r="AB802" s="35"/>
      <c r="AC802" s="35"/>
      <c r="AD802" s="35"/>
      <c r="AE802" s="35"/>
      <c r="AT802" s="18" t="s">
        <v>142</v>
      </c>
      <c r="AU802" s="18" t="s">
        <v>82</v>
      </c>
    </row>
    <row r="803" spans="1:65" s="2" customFormat="1" ht="126.75">
      <c r="A803" s="35"/>
      <c r="B803" s="36"/>
      <c r="C803" s="37"/>
      <c r="D803" s="183" t="s">
        <v>159</v>
      </c>
      <c r="E803" s="37"/>
      <c r="F803" s="220" t="s">
        <v>1254</v>
      </c>
      <c r="G803" s="37"/>
      <c r="H803" s="37"/>
      <c r="I803" s="185"/>
      <c r="J803" s="37"/>
      <c r="K803" s="37"/>
      <c r="L803" s="40"/>
      <c r="M803" s="186"/>
      <c r="N803" s="187"/>
      <c r="O803" s="65"/>
      <c r="P803" s="65"/>
      <c r="Q803" s="65"/>
      <c r="R803" s="65"/>
      <c r="S803" s="65"/>
      <c r="T803" s="66"/>
      <c r="U803" s="35"/>
      <c r="V803" s="35"/>
      <c r="W803" s="35"/>
      <c r="X803" s="35"/>
      <c r="Y803" s="35"/>
      <c r="Z803" s="35"/>
      <c r="AA803" s="35"/>
      <c r="AB803" s="35"/>
      <c r="AC803" s="35"/>
      <c r="AD803" s="35"/>
      <c r="AE803" s="35"/>
      <c r="AT803" s="18" t="s">
        <v>159</v>
      </c>
      <c r="AU803" s="18" t="s">
        <v>82</v>
      </c>
    </row>
    <row r="804" spans="1:65" s="12" customFormat="1" ht="22.9" customHeight="1">
      <c r="B804" s="154"/>
      <c r="C804" s="155"/>
      <c r="D804" s="156" t="s">
        <v>71</v>
      </c>
      <c r="E804" s="168" t="s">
        <v>1255</v>
      </c>
      <c r="F804" s="168" t="s">
        <v>1256</v>
      </c>
      <c r="G804" s="155"/>
      <c r="H804" s="155"/>
      <c r="I804" s="158"/>
      <c r="J804" s="169">
        <f>BK804</f>
        <v>0</v>
      </c>
      <c r="K804" s="155"/>
      <c r="L804" s="160"/>
      <c r="M804" s="161"/>
      <c r="N804" s="162"/>
      <c r="O804" s="162"/>
      <c r="P804" s="163">
        <f>SUM(P805:P832)</f>
        <v>0</v>
      </c>
      <c r="Q804" s="162"/>
      <c r="R804" s="163">
        <f>SUM(R805:R832)</f>
        <v>0.12982805</v>
      </c>
      <c r="S804" s="162"/>
      <c r="T804" s="164">
        <f>SUM(T805:T832)</f>
        <v>0</v>
      </c>
      <c r="AR804" s="165" t="s">
        <v>82</v>
      </c>
      <c r="AT804" s="166" t="s">
        <v>71</v>
      </c>
      <c r="AU804" s="166" t="s">
        <v>80</v>
      </c>
      <c r="AY804" s="165" t="s">
        <v>132</v>
      </c>
      <c r="BK804" s="167">
        <f>SUM(BK805:BK832)</f>
        <v>0</v>
      </c>
    </row>
    <row r="805" spans="1:65" s="2" customFormat="1" ht="24.2" customHeight="1">
      <c r="A805" s="35"/>
      <c r="B805" s="36"/>
      <c r="C805" s="170" t="s">
        <v>1257</v>
      </c>
      <c r="D805" s="170" t="s">
        <v>135</v>
      </c>
      <c r="E805" s="171" t="s">
        <v>1258</v>
      </c>
      <c r="F805" s="172" t="s">
        <v>1259</v>
      </c>
      <c r="G805" s="173" t="s">
        <v>146</v>
      </c>
      <c r="H805" s="174">
        <v>3.6429999999999998</v>
      </c>
      <c r="I805" s="175"/>
      <c r="J805" s="176">
        <f>ROUND(I805*H805,2)</f>
        <v>0</v>
      </c>
      <c r="K805" s="172" t="s">
        <v>139</v>
      </c>
      <c r="L805" s="40"/>
      <c r="M805" s="177" t="s">
        <v>19</v>
      </c>
      <c r="N805" s="178" t="s">
        <v>43</v>
      </c>
      <c r="O805" s="65"/>
      <c r="P805" s="179">
        <f>O805*H805</f>
        <v>0</v>
      </c>
      <c r="Q805" s="179">
        <v>6.3499999999999997E-3</v>
      </c>
      <c r="R805" s="179">
        <f>Q805*H805</f>
        <v>2.3133049999999999E-2</v>
      </c>
      <c r="S805" s="179">
        <v>0</v>
      </c>
      <c r="T805" s="180">
        <f>S805*H805</f>
        <v>0</v>
      </c>
      <c r="U805" s="35"/>
      <c r="V805" s="35"/>
      <c r="W805" s="35"/>
      <c r="X805" s="35"/>
      <c r="Y805" s="35"/>
      <c r="Z805" s="35"/>
      <c r="AA805" s="35"/>
      <c r="AB805" s="35"/>
      <c r="AC805" s="35"/>
      <c r="AD805" s="35"/>
      <c r="AE805" s="35"/>
      <c r="AR805" s="181" t="s">
        <v>261</v>
      </c>
      <c r="AT805" s="181" t="s">
        <v>135</v>
      </c>
      <c r="AU805" s="181" t="s">
        <v>82</v>
      </c>
      <c r="AY805" s="18" t="s">
        <v>132</v>
      </c>
      <c r="BE805" s="182">
        <f>IF(N805="základní",J805,0)</f>
        <v>0</v>
      </c>
      <c r="BF805" s="182">
        <f>IF(N805="snížená",J805,0)</f>
        <v>0</v>
      </c>
      <c r="BG805" s="182">
        <f>IF(N805="zákl. přenesená",J805,0)</f>
        <v>0</v>
      </c>
      <c r="BH805" s="182">
        <f>IF(N805="sníž. přenesená",J805,0)</f>
        <v>0</v>
      </c>
      <c r="BI805" s="182">
        <f>IF(N805="nulová",J805,0)</f>
        <v>0</v>
      </c>
      <c r="BJ805" s="18" t="s">
        <v>80</v>
      </c>
      <c r="BK805" s="182">
        <f>ROUND(I805*H805,2)</f>
        <v>0</v>
      </c>
      <c r="BL805" s="18" t="s">
        <v>261</v>
      </c>
      <c r="BM805" s="181" t="s">
        <v>1260</v>
      </c>
    </row>
    <row r="806" spans="1:65" s="2" customFormat="1" ht="19.5">
      <c r="A806" s="35"/>
      <c r="B806" s="36"/>
      <c r="C806" s="37"/>
      <c r="D806" s="183" t="s">
        <v>142</v>
      </c>
      <c r="E806" s="37"/>
      <c r="F806" s="184" t="s">
        <v>1261</v>
      </c>
      <c r="G806" s="37"/>
      <c r="H806" s="37"/>
      <c r="I806" s="185"/>
      <c r="J806" s="37"/>
      <c r="K806" s="37"/>
      <c r="L806" s="40"/>
      <c r="M806" s="186"/>
      <c r="N806" s="187"/>
      <c r="O806" s="65"/>
      <c r="P806" s="65"/>
      <c r="Q806" s="65"/>
      <c r="R806" s="65"/>
      <c r="S806" s="65"/>
      <c r="T806" s="66"/>
      <c r="U806" s="35"/>
      <c r="V806" s="35"/>
      <c r="W806" s="35"/>
      <c r="X806" s="35"/>
      <c r="Y806" s="35"/>
      <c r="Z806" s="35"/>
      <c r="AA806" s="35"/>
      <c r="AB806" s="35"/>
      <c r="AC806" s="35"/>
      <c r="AD806" s="35"/>
      <c r="AE806" s="35"/>
      <c r="AT806" s="18" t="s">
        <v>142</v>
      </c>
      <c r="AU806" s="18" t="s">
        <v>82</v>
      </c>
    </row>
    <row r="807" spans="1:65" s="2" customFormat="1" ht="29.25">
      <c r="A807" s="35"/>
      <c r="B807" s="36"/>
      <c r="C807" s="37"/>
      <c r="D807" s="183" t="s">
        <v>159</v>
      </c>
      <c r="E807" s="37"/>
      <c r="F807" s="220" t="s">
        <v>1262</v>
      </c>
      <c r="G807" s="37"/>
      <c r="H807" s="37"/>
      <c r="I807" s="185"/>
      <c r="J807" s="37"/>
      <c r="K807" s="37"/>
      <c r="L807" s="40"/>
      <c r="M807" s="186"/>
      <c r="N807" s="187"/>
      <c r="O807" s="65"/>
      <c r="P807" s="65"/>
      <c r="Q807" s="65"/>
      <c r="R807" s="65"/>
      <c r="S807" s="65"/>
      <c r="T807" s="66"/>
      <c r="U807" s="35"/>
      <c r="V807" s="35"/>
      <c r="W807" s="35"/>
      <c r="X807" s="35"/>
      <c r="Y807" s="35"/>
      <c r="Z807" s="35"/>
      <c r="AA807" s="35"/>
      <c r="AB807" s="35"/>
      <c r="AC807" s="35"/>
      <c r="AD807" s="35"/>
      <c r="AE807" s="35"/>
      <c r="AT807" s="18" t="s">
        <v>159</v>
      </c>
      <c r="AU807" s="18" t="s">
        <v>82</v>
      </c>
    </row>
    <row r="808" spans="1:65" s="14" customFormat="1" ht="11.25">
      <c r="B808" s="198"/>
      <c r="C808" s="199"/>
      <c r="D808" s="183" t="s">
        <v>149</v>
      </c>
      <c r="E808" s="200" t="s">
        <v>19</v>
      </c>
      <c r="F808" s="201" t="s">
        <v>170</v>
      </c>
      <c r="G808" s="199"/>
      <c r="H808" s="202">
        <v>3.5230000000000001</v>
      </c>
      <c r="I808" s="203"/>
      <c r="J808" s="199"/>
      <c r="K808" s="199"/>
      <c r="L808" s="204"/>
      <c r="M808" s="205"/>
      <c r="N808" s="206"/>
      <c r="O808" s="206"/>
      <c r="P808" s="206"/>
      <c r="Q808" s="206"/>
      <c r="R808" s="206"/>
      <c r="S808" s="206"/>
      <c r="T808" s="207"/>
      <c r="AT808" s="208" t="s">
        <v>149</v>
      </c>
      <c r="AU808" s="208" t="s">
        <v>82</v>
      </c>
      <c r="AV808" s="14" t="s">
        <v>82</v>
      </c>
      <c r="AW808" s="14" t="s">
        <v>33</v>
      </c>
      <c r="AX808" s="14" t="s">
        <v>72</v>
      </c>
      <c r="AY808" s="208" t="s">
        <v>132</v>
      </c>
    </row>
    <row r="809" spans="1:65" s="14" customFormat="1" ht="11.25">
      <c r="B809" s="198"/>
      <c r="C809" s="199"/>
      <c r="D809" s="183" t="s">
        <v>149</v>
      </c>
      <c r="E809" s="200" t="s">
        <v>19</v>
      </c>
      <c r="F809" s="201" t="s">
        <v>487</v>
      </c>
      <c r="G809" s="199"/>
      <c r="H809" s="202">
        <v>0.12</v>
      </c>
      <c r="I809" s="203"/>
      <c r="J809" s="199"/>
      <c r="K809" s="199"/>
      <c r="L809" s="204"/>
      <c r="M809" s="205"/>
      <c r="N809" s="206"/>
      <c r="O809" s="206"/>
      <c r="P809" s="206"/>
      <c r="Q809" s="206"/>
      <c r="R809" s="206"/>
      <c r="S809" s="206"/>
      <c r="T809" s="207"/>
      <c r="AT809" s="208" t="s">
        <v>149</v>
      </c>
      <c r="AU809" s="208" t="s">
        <v>82</v>
      </c>
      <c r="AV809" s="14" t="s">
        <v>82</v>
      </c>
      <c r="AW809" s="14" t="s">
        <v>33</v>
      </c>
      <c r="AX809" s="14" t="s">
        <v>72</v>
      </c>
      <c r="AY809" s="208" t="s">
        <v>132</v>
      </c>
    </row>
    <row r="810" spans="1:65" s="15" customFormat="1" ht="11.25">
      <c r="B810" s="209"/>
      <c r="C810" s="210"/>
      <c r="D810" s="183" t="s">
        <v>149</v>
      </c>
      <c r="E810" s="211" t="s">
        <v>19</v>
      </c>
      <c r="F810" s="212" t="s">
        <v>152</v>
      </c>
      <c r="G810" s="210"/>
      <c r="H810" s="213">
        <v>3.6430000000000002</v>
      </c>
      <c r="I810" s="214"/>
      <c r="J810" s="210"/>
      <c r="K810" s="210"/>
      <c r="L810" s="215"/>
      <c r="M810" s="216"/>
      <c r="N810" s="217"/>
      <c r="O810" s="217"/>
      <c r="P810" s="217"/>
      <c r="Q810" s="217"/>
      <c r="R810" s="217"/>
      <c r="S810" s="217"/>
      <c r="T810" s="218"/>
      <c r="AT810" s="219" t="s">
        <v>149</v>
      </c>
      <c r="AU810" s="219" t="s">
        <v>82</v>
      </c>
      <c r="AV810" s="15" t="s">
        <v>140</v>
      </c>
      <c r="AW810" s="15" t="s">
        <v>33</v>
      </c>
      <c r="AX810" s="15" t="s">
        <v>80</v>
      </c>
      <c r="AY810" s="219" t="s">
        <v>132</v>
      </c>
    </row>
    <row r="811" spans="1:65" s="2" customFormat="1" ht="24.2" customHeight="1">
      <c r="A811" s="35"/>
      <c r="B811" s="36"/>
      <c r="C811" s="221" t="s">
        <v>1263</v>
      </c>
      <c r="D811" s="221" t="s">
        <v>196</v>
      </c>
      <c r="E811" s="222" t="s">
        <v>1264</v>
      </c>
      <c r="F811" s="223" t="s">
        <v>1265</v>
      </c>
      <c r="G811" s="224" t="s">
        <v>146</v>
      </c>
      <c r="H811" s="225">
        <v>3.8250000000000002</v>
      </c>
      <c r="I811" s="226"/>
      <c r="J811" s="227">
        <f>ROUND(I811*H811,2)</f>
        <v>0</v>
      </c>
      <c r="K811" s="223" t="s">
        <v>19</v>
      </c>
      <c r="L811" s="228"/>
      <c r="M811" s="229" t="s">
        <v>19</v>
      </c>
      <c r="N811" s="230" t="s">
        <v>43</v>
      </c>
      <c r="O811" s="65"/>
      <c r="P811" s="179">
        <f>O811*H811</f>
        <v>0</v>
      </c>
      <c r="Q811" s="179">
        <v>2.0199999999999999E-2</v>
      </c>
      <c r="R811" s="179">
        <f>Q811*H811</f>
        <v>7.7265E-2</v>
      </c>
      <c r="S811" s="179">
        <v>0</v>
      </c>
      <c r="T811" s="180">
        <f>S811*H811</f>
        <v>0</v>
      </c>
      <c r="U811" s="35"/>
      <c r="V811" s="35"/>
      <c r="W811" s="35"/>
      <c r="X811" s="35"/>
      <c r="Y811" s="35"/>
      <c r="Z811" s="35"/>
      <c r="AA811" s="35"/>
      <c r="AB811" s="35"/>
      <c r="AC811" s="35"/>
      <c r="AD811" s="35"/>
      <c r="AE811" s="35"/>
      <c r="AR811" s="181" t="s">
        <v>353</v>
      </c>
      <c r="AT811" s="181" t="s">
        <v>196</v>
      </c>
      <c r="AU811" s="181" t="s">
        <v>82</v>
      </c>
      <c r="AY811" s="18" t="s">
        <v>132</v>
      </c>
      <c r="BE811" s="182">
        <f>IF(N811="základní",J811,0)</f>
        <v>0</v>
      </c>
      <c r="BF811" s="182">
        <f>IF(N811="snížená",J811,0)</f>
        <v>0</v>
      </c>
      <c r="BG811" s="182">
        <f>IF(N811="zákl. přenesená",J811,0)</f>
        <v>0</v>
      </c>
      <c r="BH811" s="182">
        <f>IF(N811="sníž. přenesená",J811,0)</f>
        <v>0</v>
      </c>
      <c r="BI811" s="182">
        <f>IF(N811="nulová",J811,0)</f>
        <v>0</v>
      </c>
      <c r="BJ811" s="18" t="s">
        <v>80</v>
      </c>
      <c r="BK811" s="182">
        <f>ROUND(I811*H811,2)</f>
        <v>0</v>
      </c>
      <c r="BL811" s="18" t="s">
        <v>261</v>
      </c>
      <c r="BM811" s="181" t="s">
        <v>1266</v>
      </c>
    </row>
    <row r="812" spans="1:65" s="2" customFormat="1" ht="19.5">
      <c r="A812" s="35"/>
      <c r="B812" s="36"/>
      <c r="C812" s="37"/>
      <c r="D812" s="183" t="s">
        <v>142</v>
      </c>
      <c r="E812" s="37"/>
      <c r="F812" s="184" t="s">
        <v>1265</v>
      </c>
      <c r="G812" s="37"/>
      <c r="H812" s="37"/>
      <c r="I812" s="185"/>
      <c r="J812" s="37"/>
      <c r="K812" s="37"/>
      <c r="L812" s="40"/>
      <c r="M812" s="186"/>
      <c r="N812" s="187"/>
      <c r="O812" s="65"/>
      <c r="P812" s="65"/>
      <c r="Q812" s="65"/>
      <c r="R812" s="65"/>
      <c r="S812" s="65"/>
      <c r="T812" s="66"/>
      <c r="U812" s="35"/>
      <c r="V812" s="35"/>
      <c r="W812" s="35"/>
      <c r="X812" s="35"/>
      <c r="Y812" s="35"/>
      <c r="Z812" s="35"/>
      <c r="AA812" s="35"/>
      <c r="AB812" s="35"/>
      <c r="AC812" s="35"/>
      <c r="AD812" s="35"/>
      <c r="AE812" s="35"/>
      <c r="AT812" s="18" t="s">
        <v>142</v>
      </c>
      <c r="AU812" s="18" t="s">
        <v>82</v>
      </c>
    </row>
    <row r="813" spans="1:65" s="14" customFormat="1" ht="11.25">
      <c r="B813" s="198"/>
      <c r="C813" s="199"/>
      <c r="D813" s="183" t="s">
        <v>149</v>
      </c>
      <c r="E813" s="200" t="s">
        <v>19</v>
      </c>
      <c r="F813" s="201" t="s">
        <v>1267</v>
      </c>
      <c r="G813" s="199"/>
      <c r="H813" s="202">
        <v>3.8250000000000002</v>
      </c>
      <c r="I813" s="203"/>
      <c r="J813" s="199"/>
      <c r="K813" s="199"/>
      <c r="L813" s="204"/>
      <c r="M813" s="205"/>
      <c r="N813" s="206"/>
      <c r="O813" s="206"/>
      <c r="P813" s="206"/>
      <c r="Q813" s="206"/>
      <c r="R813" s="206"/>
      <c r="S813" s="206"/>
      <c r="T813" s="207"/>
      <c r="AT813" s="208" t="s">
        <v>149</v>
      </c>
      <c r="AU813" s="208" t="s">
        <v>82</v>
      </c>
      <c r="AV813" s="14" t="s">
        <v>82</v>
      </c>
      <c r="AW813" s="14" t="s">
        <v>33</v>
      </c>
      <c r="AX813" s="14" t="s">
        <v>72</v>
      </c>
      <c r="AY813" s="208" t="s">
        <v>132</v>
      </c>
    </row>
    <row r="814" spans="1:65" s="15" customFormat="1" ht="11.25">
      <c r="B814" s="209"/>
      <c r="C814" s="210"/>
      <c r="D814" s="183" t="s">
        <v>149</v>
      </c>
      <c r="E814" s="211" t="s">
        <v>19</v>
      </c>
      <c r="F814" s="212" t="s">
        <v>152</v>
      </c>
      <c r="G814" s="210"/>
      <c r="H814" s="213">
        <v>3.8250000000000002</v>
      </c>
      <c r="I814" s="214"/>
      <c r="J814" s="210"/>
      <c r="K814" s="210"/>
      <c r="L814" s="215"/>
      <c r="M814" s="216"/>
      <c r="N814" s="217"/>
      <c r="O814" s="217"/>
      <c r="P814" s="217"/>
      <c r="Q814" s="217"/>
      <c r="R814" s="217"/>
      <c r="S814" s="217"/>
      <c r="T814" s="218"/>
      <c r="AT814" s="219" t="s">
        <v>149</v>
      </c>
      <c r="AU814" s="219" t="s">
        <v>82</v>
      </c>
      <c r="AV814" s="15" t="s">
        <v>140</v>
      </c>
      <c r="AW814" s="15" t="s">
        <v>33</v>
      </c>
      <c r="AX814" s="15" t="s">
        <v>80</v>
      </c>
      <c r="AY814" s="219" t="s">
        <v>132</v>
      </c>
    </row>
    <row r="815" spans="1:65" s="2" customFormat="1" ht="24.2" customHeight="1">
      <c r="A815" s="35"/>
      <c r="B815" s="36"/>
      <c r="C815" s="170" t="s">
        <v>1268</v>
      </c>
      <c r="D815" s="170" t="s">
        <v>135</v>
      </c>
      <c r="E815" s="171" t="s">
        <v>1269</v>
      </c>
      <c r="F815" s="172" t="s">
        <v>1270</v>
      </c>
      <c r="G815" s="173" t="s">
        <v>146</v>
      </c>
      <c r="H815" s="174">
        <v>3.6429999999999998</v>
      </c>
      <c r="I815" s="175"/>
      <c r="J815" s="176">
        <f>ROUND(I815*H815,2)</f>
        <v>0</v>
      </c>
      <c r="K815" s="172" t="s">
        <v>139</v>
      </c>
      <c r="L815" s="40"/>
      <c r="M815" s="177" t="s">
        <v>19</v>
      </c>
      <c r="N815" s="178" t="s">
        <v>43</v>
      </c>
      <c r="O815" s="65"/>
      <c r="P815" s="179">
        <f>O815*H815</f>
        <v>0</v>
      </c>
      <c r="Q815" s="179">
        <v>0</v>
      </c>
      <c r="R815" s="179">
        <f>Q815*H815</f>
        <v>0</v>
      </c>
      <c r="S815" s="179">
        <v>0</v>
      </c>
      <c r="T815" s="180">
        <f>S815*H815</f>
        <v>0</v>
      </c>
      <c r="U815" s="35"/>
      <c r="V815" s="35"/>
      <c r="W815" s="35"/>
      <c r="X815" s="35"/>
      <c r="Y815" s="35"/>
      <c r="Z815" s="35"/>
      <c r="AA815" s="35"/>
      <c r="AB815" s="35"/>
      <c r="AC815" s="35"/>
      <c r="AD815" s="35"/>
      <c r="AE815" s="35"/>
      <c r="AR815" s="181" t="s">
        <v>261</v>
      </c>
      <c r="AT815" s="181" t="s">
        <v>135</v>
      </c>
      <c r="AU815" s="181" t="s">
        <v>82</v>
      </c>
      <c r="AY815" s="18" t="s">
        <v>132</v>
      </c>
      <c r="BE815" s="182">
        <f>IF(N815="základní",J815,0)</f>
        <v>0</v>
      </c>
      <c r="BF815" s="182">
        <f>IF(N815="snížená",J815,0)</f>
        <v>0</v>
      </c>
      <c r="BG815" s="182">
        <f>IF(N815="zákl. přenesená",J815,0)</f>
        <v>0</v>
      </c>
      <c r="BH815" s="182">
        <f>IF(N815="sníž. přenesená",J815,0)</f>
        <v>0</v>
      </c>
      <c r="BI815" s="182">
        <f>IF(N815="nulová",J815,0)</f>
        <v>0</v>
      </c>
      <c r="BJ815" s="18" t="s">
        <v>80</v>
      </c>
      <c r="BK815" s="182">
        <f>ROUND(I815*H815,2)</f>
        <v>0</v>
      </c>
      <c r="BL815" s="18" t="s">
        <v>261</v>
      </c>
      <c r="BM815" s="181" t="s">
        <v>1271</v>
      </c>
    </row>
    <row r="816" spans="1:65" s="2" customFormat="1" ht="19.5">
      <c r="A816" s="35"/>
      <c r="B816" s="36"/>
      <c r="C816" s="37"/>
      <c r="D816" s="183" t="s">
        <v>142</v>
      </c>
      <c r="E816" s="37"/>
      <c r="F816" s="184" t="s">
        <v>1272</v>
      </c>
      <c r="G816" s="37"/>
      <c r="H816" s="37"/>
      <c r="I816" s="185"/>
      <c r="J816" s="37"/>
      <c r="K816" s="37"/>
      <c r="L816" s="40"/>
      <c r="M816" s="186"/>
      <c r="N816" s="187"/>
      <c r="O816" s="65"/>
      <c r="P816" s="65"/>
      <c r="Q816" s="65"/>
      <c r="R816" s="65"/>
      <c r="S816" s="65"/>
      <c r="T816" s="66"/>
      <c r="U816" s="35"/>
      <c r="V816" s="35"/>
      <c r="W816" s="35"/>
      <c r="X816" s="35"/>
      <c r="Y816" s="35"/>
      <c r="Z816" s="35"/>
      <c r="AA816" s="35"/>
      <c r="AB816" s="35"/>
      <c r="AC816" s="35"/>
      <c r="AD816" s="35"/>
      <c r="AE816" s="35"/>
      <c r="AT816" s="18" t="s">
        <v>142</v>
      </c>
      <c r="AU816" s="18" t="s">
        <v>82</v>
      </c>
    </row>
    <row r="817" spans="1:65" s="2" customFormat="1" ht="29.25">
      <c r="A817" s="35"/>
      <c r="B817" s="36"/>
      <c r="C817" s="37"/>
      <c r="D817" s="183" t="s">
        <v>159</v>
      </c>
      <c r="E817" s="37"/>
      <c r="F817" s="220" t="s">
        <v>1262</v>
      </c>
      <c r="G817" s="37"/>
      <c r="H817" s="37"/>
      <c r="I817" s="185"/>
      <c r="J817" s="37"/>
      <c r="K817" s="37"/>
      <c r="L817" s="40"/>
      <c r="M817" s="186"/>
      <c r="N817" s="187"/>
      <c r="O817" s="65"/>
      <c r="P817" s="65"/>
      <c r="Q817" s="65"/>
      <c r="R817" s="65"/>
      <c r="S817" s="65"/>
      <c r="T817" s="66"/>
      <c r="U817" s="35"/>
      <c r="V817" s="35"/>
      <c r="W817" s="35"/>
      <c r="X817" s="35"/>
      <c r="Y817" s="35"/>
      <c r="Z817" s="35"/>
      <c r="AA817" s="35"/>
      <c r="AB817" s="35"/>
      <c r="AC817" s="35"/>
      <c r="AD817" s="35"/>
      <c r="AE817" s="35"/>
      <c r="AT817" s="18" t="s">
        <v>159</v>
      </c>
      <c r="AU817" s="18" t="s">
        <v>82</v>
      </c>
    </row>
    <row r="818" spans="1:65" s="2" customFormat="1" ht="14.45" customHeight="1">
      <c r="A818" s="35"/>
      <c r="B818" s="36"/>
      <c r="C818" s="170" t="s">
        <v>1273</v>
      </c>
      <c r="D818" s="170" t="s">
        <v>135</v>
      </c>
      <c r="E818" s="171" t="s">
        <v>1274</v>
      </c>
      <c r="F818" s="172" t="s">
        <v>1275</v>
      </c>
      <c r="G818" s="173" t="s">
        <v>146</v>
      </c>
      <c r="H818" s="174">
        <v>3.6429999999999998</v>
      </c>
      <c r="I818" s="175"/>
      <c r="J818" s="176">
        <f>ROUND(I818*H818,2)</f>
        <v>0</v>
      </c>
      <c r="K818" s="172" t="s">
        <v>139</v>
      </c>
      <c r="L818" s="40"/>
      <c r="M818" s="177" t="s">
        <v>19</v>
      </c>
      <c r="N818" s="178" t="s">
        <v>43</v>
      </c>
      <c r="O818" s="65"/>
      <c r="P818" s="179">
        <f>O818*H818</f>
        <v>0</v>
      </c>
      <c r="Q818" s="179">
        <v>2.9999999999999997E-4</v>
      </c>
      <c r="R818" s="179">
        <f>Q818*H818</f>
        <v>1.0928999999999999E-3</v>
      </c>
      <c r="S818" s="179">
        <v>0</v>
      </c>
      <c r="T818" s="180">
        <f>S818*H818</f>
        <v>0</v>
      </c>
      <c r="U818" s="35"/>
      <c r="V818" s="35"/>
      <c r="W818" s="35"/>
      <c r="X818" s="35"/>
      <c r="Y818" s="35"/>
      <c r="Z818" s="35"/>
      <c r="AA818" s="35"/>
      <c r="AB818" s="35"/>
      <c r="AC818" s="35"/>
      <c r="AD818" s="35"/>
      <c r="AE818" s="35"/>
      <c r="AR818" s="181" t="s">
        <v>261</v>
      </c>
      <c r="AT818" s="181" t="s">
        <v>135</v>
      </c>
      <c r="AU818" s="181" t="s">
        <v>82</v>
      </c>
      <c r="AY818" s="18" t="s">
        <v>132</v>
      </c>
      <c r="BE818" s="182">
        <f>IF(N818="základní",J818,0)</f>
        <v>0</v>
      </c>
      <c r="BF818" s="182">
        <f>IF(N818="snížená",J818,0)</f>
        <v>0</v>
      </c>
      <c r="BG818" s="182">
        <f>IF(N818="zákl. přenesená",J818,0)</f>
        <v>0</v>
      </c>
      <c r="BH818" s="182">
        <f>IF(N818="sníž. přenesená",J818,0)</f>
        <v>0</v>
      </c>
      <c r="BI818" s="182">
        <f>IF(N818="nulová",J818,0)</f>
        <v>0</v>
      </c>
      <c r="BJ818" s="18" t="s">
        <v>80</v>
      </c>
      <c r="BK818" s="182">
        <f>ROUND(I818*H818,2)</f>
        <v>0</v>
      </c>
      <c r="BL818" s="18" t="s">
        <v>261</v>
      </c>
      <c r="BM818" s="181" t="s">
        <v>1276</v>
      </c>
    </row>
    <row r="819" spans="1:65" s="2" customFormat="1" ht="19.5">
      <c r="A819" s="35"/>
      <c r="B819" s="36"/>
      <c r="C819" s="37"/>
      <c r="D819" s="183" t="s">
        <v>142</v>
      </c>
      <c r="E819" s="37"/>
      <c r="F819" s="184" t="s">
        <v>1277</v>
      </c>
      <c r="G819" s="37"/>
      <c r="H819" s="37"/>
      <c r="I819" s="185"/>
      <c r="J819" s="37"/>
      <c r="K819" s="37"/>
      <c r="L819" s="40"/>
      <c r="M819" s="186"/>
      <c r="N819" s="187"/>
      <c r="O819" s="65"/>
      <c r="P819" s="65"/>
      <c r="Q819" s="65"/>
      <c r="R819" s="65"/>
      <c r="S819" s="65"/>
      <c r="T819" s="66"/>
      <c r="U819" s="35"/>
      <c r="V819" s="35"/>
      <c r="W819" s="35"/>
      <c r="X819" s="35"/>
      <c r="Y819" s="35"/>
      <c r="Z819" s="35"/>
      <c r="AA819" s="35"/>
      <c r="AB819" s="35"/>
      <c r="AC819" s="35"/>
      <c r="AD819" s="35"/>
      <c r="AE819" s="35"/>
      <c r="AT819" s="18" t="s">
        <v>142</v>
      </c>
      <c r="AU819" s="18" t="s">
        <v>82</v>
      </c>
    </row>
    <row r="820" spans="1:65" s="2" customFormat="1" ht="78">
      <c r="A820" s="35"/>
      <c r="B820" s="36"/>
      <c r="C820" s="37"/>
      <c r="D820" s="183" t="s">
        <v>159</v>
      </c>
      <c r="E820" s="37"/>
      <c r="F820" s="220" t="s">
        <v>1278</v>
      </c>
      <c r="G820" s="37"/>
      <c r="H820" s="37"/>
      <c r="I820" s="185"/>
      <c r="J820" s="37"/>
      <c r="K820" s="37"/>
      <c r="L820" s="40"/>
      <c r="M820" s="186"/>
      <c r="N820" s="187"/>
      <c r="O820" s="65"/>
      <c r="P820" s="65"/>
      <c r="Q820" s="65"/>
      <c r="R820" s="65"/>
      <c r="S820" s="65"/>
      <c r="T820" s="66"/>
      <c r="U820" s="35"/>
      <c r="V820" s="35"/>
      <c r="W820" s="35"/>
      <c r="X820" s="35"/>
      <c r="Y820" s="35"/>
      <c r="Z820" s="35"/>
      <c r="AA820" s="35"/>
      <c r="AB820" s="35"/>
      <c r="AC820" s="35"/>
      <c r="AD820" s="35"/>
      <c r="AE820" s="35"/>
      <c r="AT820" s="18" t="s">
        <v>159</v>
      </c>
      <c r="AU820" s="18" t="s">
        <v>82</v>
      </c>
    </row>
    <row r="821" spans="1:65" s="2" customFormat="1" ht="24.2" customHeight="1">
      <c r="A821" s="35"/>
      <c r="B821" s="36"/>
      <c r="C821" s="170" t="s">
        <v>1279</v>
      </c>
      <c r="D821" s="170" t="s">
        <v>135</v>
      </c>
      <c r="E821" s="171" t="s">
        <v>1280</v>
      </c>
      <c r="F821" s="172" t="s">
        <v>1281</v>
      </c>
      <c r="G821" s="173" t="s">
        <v>190</v>
      </c>
      <c r="H821" s="174">
        <v>0.8</v>
      </c>
      <c r="I821" s="175"/>
      <c r="J821" s="176">
        <f>ROUND(I821*H821,2)</f>
        <v>0</v>
      </c>
      <c r="K821" s="172" t="s">
        <v>139</v>
      </c>
      <c r="L821" s="40"/>
      <c r="M821" s="177" t="s">
        <v>19</v>
      </c>
      <c r="N821" s="178" t="s">
        <v>43</v>
      </c>
      <c r="O821" s="65"/>
      <c r="P821" s="179">
        <f>O821*H821</f>
        <v>0</v>
      </c>
      <c r="Q821" s="179">
        <v>2.0000000000000001E-4</v>
      </c>
      <c r="R821" s="179">
        <f>Q821*H821</f>
        <v>1.6000000000000001E-4</v>
      </c>
      <c r="S821" s="179">
        <v>0</v>
      </c>
      <c r="T821" s="180">
        <f>S821*H821</f>
        <v>0</v>
      </c>
      <c r="U821" s="35"/>
      <c r="V821" s="35"/>
      <c r="W821" s="35"/>
      <c r="X821" s="35"/>
      <c r="Y821" s="35"/>
      <c r="Z821" s="35"/>
      <c r="AA821" s="35"/>
      <c r="AB821" s="35"/>
      <c r="AC821" s="35"/>
      <c r="AD821" s="35"/>
      <c r="AE821" s="35"/>
      <c r="AR821" s="181" t="s">
        <v>261</v>
      </c>
      <c r="AT821" s="181" t="s">
        <v>135</v>
      </c>
      <c r="AU821" s="181" t="s">
        <v>82</v>
      </c>
      <c r="AY821" s="18" t="s">
        <v>132</v>
      </c>
      <c r="BE821" s="182">
        <f>IF(N821="základní",J821,0)</f>
        <v>0</v>
      </c>
      <c r="BF821" s="182">
        <f>IF(N821="snížená",J821,0)</f>
        <v>0</v>
      </c>
      <c r="BG821" s="182">
        <f>IF(N821="zákl. přenesená",J821,0)</f>
        <v>0</v>
      </c>
      <c r="BH821" s="182">
        <f>IF(N821="sníž. přenesená",J821,0)</f>
        <v>0</v>
      </c>
      <c r="BI821" s="182">
        <f>IF(N821="nulová",J821,0)</f>
        <v>0</v>
      </c>
      <c r="BJ821" s="18" t="s">
        <v>80</v>
      </c>
      <c r="BK821" s="182">
        <f>ROUND(I821*H821,2)</f>
        <v>0</v>
      </c>
      <c r="BL821" s="18" t="s">
        <v>261</v>
      </c>
      <c r="BM821" s="181" t="s">
        <v>1282</v>
      </c>
    </row>
    <row r="822" spans="1:65" s="2" customFormat="1" ht="19.5">
      <c r="A822" s="35"/>
      <c r="B822" s="36"/>
      <c r="C822" s="37"/>
      <c r="D822" s="183" t="s">
        <v>142</v>
      </c>
      <c r="E822" s="37"/>
      <c r="F822" s="184" t="s">
        <v>1283</v>
      </c>
      <c r="G822" s="37"/>
      <c r="H822" s="37"/>
      <c r="I822" s="185"/>
      <c r="J822" s="37"/>
      <c r="K822" s="37"/>
      <c r="L822" s="40"/>
      <c r="M822" s="186"/>
      <c r="N822" s="187"/>
      <c r="O822" s="65"/>
      <c r="P822" s="65"/>
      <c r="Q822" s="65"/>
      <c r="R822" s="65"/>
      <c r="S822" s="65"/>
      <c r="T822" s="66"/>
      <c r="U822" s="35"/>
      <c r="V822" s="35"/>
      <c r="W822" s="35"/>
      <c r="X822" s="35"/>
      <c r="Y822" s="35"/>
      <c r="Z822" s="35"/>
      <c r="AA822" s="35"/>
      <c r="AB822" s="35"/>
      <c r="AC822" s="35"/>
      <c r="AD822" s="35"/>
      <c r="AE822" s="35"/>
      <c r="AT822" s="18" t="s">
        <v>142</v>
      </c>
      <c r="AU822" s="18" t="s">
        <v>82</v>
      </c>
    </row>
    <row r="823" spans="1:65" s="2" customFormat="1" ht="78">
      <c r="A823" s="35"/>
      <c r="B823" s="36"/>
      <c r="C823" s="37"/>
      <c r="D823" s="183" t="s">
        <v>159</v>
      </c>
      <c r="E823" s="37"/>
      <c r="F823" s="220" t="s">
        <v>1278</v>
      </c>
      <c r="G823" s="37"/>
      <c r="H823" s="37"/>
      <c r="I823" s="185"/>
      <c r="J823" s="37"/>
      <c r="K823" s="37"/>
      <c r="L823" s="40"/>
      <c r="M823" s="186"/>
      <c r="N823" s="187"/>
      <c r="O823" s="65"/>
      <c r="P823" s="65"/>
      <c r="Q823" s="65"/>
      <c r="R823" s="65"/>
      <c r="S823" s="65"/>
      <c r="T823" s="66"/>
      <c r="U823" s="35"/>
      <c r="V823" s="35"/>
      <c r="W823" s="35"/>
      <c r="X823" s="35"/>
      <c r="Y823" s="35"/>
      <c r="Z823" s="35"/>
      <c r="AA823" s="35"/>
      <c r="AB823" s="35"/>
      <c r="AC823" s="35"/>
      <c r="AD823" s="35"/>
      <c r="AE823" s="35"/>
      <c r="AT823" s="18" t="s">
        <v>159</v>
      </c>
      <c r="AU823" s="18" t="s">
        <v>82</v>
      </c>
    </row>
    <row r="824" spans="1:65" s="2" customFormat="1" ht="24.2" customHeight="1">
      <c r="A824" s="35"/>
      <c r="B824" s="36"/>
      <c r="C824" s="221" t="s">
        <v>1284</v>
      </c>
      <c r="D824" s="221" t="s">
        <v>196</v>
      </c>
      <c r="E824" s="222" t="s">
        <v>1285</v>
      </c>
      <c r="F824" s="223" t="s">
        <v>1286</v>
      </c>
      <c r="G824" s="224" t="s">
        <v>190</v>
      </c>
      <c r="H824" s="225">
        <v>0.84</v>
      </c>
      <c r="I824" s="226"/>
      <c r="J824" s="227">
        <f>ROUND(I824*H824,2)</f>
        <v>0</v>
      </c>
      <c r="K824" s="223" t="s">
        <v>19</v>
      </c>
      <c r="L824" s="228"/>
      <c r="M824" s="229" t="s">
        <v>19</v>
      </c>
      <c r="N824" s="230" t="s">
        <v>43</v>
      </c>
      <c r="O824" s="65"/>
      <c r="P824" s="179">
        <f>O824*H824</f>
        <v>0</v>
      </c>
      <c r="Q824" s="179">
        <v>1.4999999999999999E-4</v>
      </c>
      <c r="R824" s="179">
        <f>Q824*H824</f>
        <v>1.2599999999999997E-4</v>
      </c>
      <c r="S824" s="179">
        <v>0</v>
      </c>
      <c r="T824" s="180">
        <f>S824*H824</f>
        <v>0</v>
      </c>
      <c r="U824" s="35"/>
      <c r="V824" s="35"/>
      <c r="W824" s="35"/>
      <c r="X824" s="35"/>
      <c r="Y824" s="35"/>
      <c r="Z824" s="35"/>
      <c r="AA824" s="35"/>
      <c r="AB824" s="35"/>
      <c r="AC824" s="35"/>
      <c r="AD824" s="35"/>
      <c r="AE824" s="35"/>
      <c r="AR824" s="181" t="s">
        <v>353</v>
      </c>
      <c r="AT824" s="181" t="s">
        <v>196</v>
      </c>
      <c r="AU824" s="181" t="s">
        <v>82</v>
      </c>
      <c r="AY824" s="18" t="s">
        <v>132</v>
      </c>
      <c r="BE824" s="182">
        <f>IF(N824="základní",J824,0)</f>
        <v>0</v>
      </c>
      <c r="BF824" s="182">
        <f>IF(N824="snížená",J824,0)</f>
        <v>0</v>
      </c>
      <c r="BG824" s="182">
        <f>IF(N824="zákl. přenesená",J824,0)</f>
        <v>0</v>
      </c>
      <c r="BH824" s="182">
        <f>IF(N824="sníž. přenesená",J824,0)</f>
        <v>0</v>
      </c>
      <c r="BI824" s="182">
        <f>IF(N824="nulová",J824,0)</f>
        <v>0</v>
      </c>
      <c r="BJ824" s="18" t="s">
        <v>80</v>
      </c>
      <c r="BK824" s="182">
        <f>ROUND(I824*H824,2)</f>
        <v>0</v>
      </c>
      <c r="BL824" s="18" t="s">
        <v>261</v>
      </c>
      <c r="BM824" s="181" t="s">
        <v>1287</v>
      </c>
    </row>
    <row r="825" spans="1:65" s="2" customFormat="1" ht="11.25">
      <c r="A825" s="35"/>
      <c r="B825" s="36"/>
      <c r="C825" s="37"/>
      <c r="D825" s="183" t="s">
        <v>142</v>
      </c>
      <c r="E825" s="37"/>
      <c r="F825" s="184" t="s">
        <v>1286</v>
      </c>
      <c r="G825" s="37"/>
      <c r="H825" s="37"/>
      <c r="I825" s="185"/>
      <c r="J825" s="37"/>
      <c r="K825" s="37"/>
      <c r="L825" s="40"/>
      <c r="M825" s="186"/>
      <c r="N825" s="187"/>
      <c r="O825" s="65"/>
      <c r="P825" s="65"/>
      <c r="Q825" s="65"/>
      <c r="R825" s="65"/>
      <c r="S825" s="65"/>
      <c r="T825" s="66"/>
      <c r="U825" s="35"/>
      <c r="V825" s="35"/>
      <c r="W825" s="35"/>
      <c r="X825" s="35"/>
      <c r="Y825" s="35"/>
      <c r="Z825" s="35"/>
      <c r="AA825" s="35"/>
      <c r="AB825" s="35"/>
      <c r="AC825" s="35"/>
      <c r="AD825" s="35"/>
      <c r="AE825" s="35"/>
      <c r="AT825" s="18" t="s">
        <v>142</v>
      </c>
      <c r="AU825" s="18" t="s">
        <v>82</v>
      </c>
    </row>
    <row r="826" spans="1:65" s="14" customFormat="1" ht="11.25">
      <c r="B826" s="198"/>
      <c r="C826" s="199"/>
      <c r="D826" s="183" t="s">
        <v>149</v>
      </c>
      <c r="E826" s="200" t="s">
        <v>19</v>
      </c>
      <c r="F826" s="201" t="s">
        <v>1288</v>
      </c>
      <c r="G826" s="199"/>
      <c r="H826" s="202">
        <v>0.84</v>
      </c>
      <c r="I826" s="203"/>
      <c r="J826" s="199"/>
      <c r="K826" s="199"/>
      <c r="L826" s="204"/>
      <c r="M826" s="205"/>
      <c r="N826" s="206"/>
      <c r="O826" s="206"/>
      <c r="P826" s="206"/>
      <c r="Q826" s="206"/>
      <c r="R826" s="206"/>
      <c r="S826" s="206"/>
      <c r="T826" s="207"/>
      <c r="AT826" s="208" t="s">
        <v>149</v>
      </c>
      <c r="AU826" s="208" t="s">
        <v>82</v>
      </c>
      <c r="AV826" s="14" t="s">
        <v>82</v>
      </c>
      <c r="AW826" s="14" t="s">
        <v>33</v>
      </c>
      <c r="AX826" s="14" t="s">
        <v>72</v>
      </c>
      <c r="AY826" s="208" t="s">
        <v>132</v>
      </c>
    </row>
    <row r="827" spans="1:65" s="15" customFormat="1" ht="11.25">
      <c r="B827" s="209"/>
      <c r="C827" s="210"/>
      <c r="D827" s="183" t="s">
        <v>149</v>
      </c>
      <c r="E827" s="211" t="s">
        <v>19</v>
      </c>
      <c r="F827" s="212" t="s">
        <v>152</v>
      </c>
      <c r="G827" s="210"/>
      <c r="H827" s="213">
        <v>0.84</v>
      </c>
      <c r="I827" s="214"/>
      <c r="J827" s="210"/>
      <c r="K827" s="210"/>
      <c r="L827" s="215"/>
      <c r="M827" s="216"/>
      <c r="N827" s="217"/>
      <c r="O827" s="217"/>
      <c r="P827" s="217"/>
      <c r="Q827" s="217"/>
      <c r="R827" s="217"/>
      <c r="S827" s="217"/>
      <c r="T827" s="218"/>
      <c r="AT827" s="219" t="s">
        <v>149</v>
      </c>
      <c r="AU827" s="219" t="s">
        <v>82</v>
      </c>
      <c r="AV827" s="15" t="s">
        <v>140</v>
      </c>
      <c r="AW827" s="15" t="s">
        <v>33</v>
      </c>
      <c r="AX827" s="15" t="s">
        <v>80</v>
      </c>
      <c r="AY827" s="219" t="s">
        <v>132</v>
      </c>
    </row>
    <row r="828" spans="1:65" s="2" customFormat="1" ht="24.2" customHeight="1">
      <c r="A828" s="35"/>
      <c r="B828" s="36"/>
      <c r="C828" s="170" t="s">
        <v>1289</v>
      </c>
      <c r="D828" s="170" t="s">
        <v>135</v>
      </c>
      <c r="E828" s="171" t="s">
        <v>1290</v>
      </c>
      <c r="F828" s="172" t="s">
        <v>1291</v>
      </c>
      <c r="G828" s="173" t="s">
        <v>146</v>
      </c>
      <c r="H828" s="174">
        <v>3.6429999999999998</v>
      </c>
      <c r="I828" s="175"/>
      <c r="J828" s="176">
        <f>ROUND(I828*H828,2)</f>
        <v>0</v>
      </c>
      <c r="K828" s="172" t="s">
        <v>147</v>
      </c>
      <c r="L828" s="40"/>
      <c r="M828" s="177" t="s">
        <v>19</v>
      </c>
      <c r="N828" s="178" t="s">
        <v>43</v>
      </c>
      <c r="O828" s="65"/>
      <c r="P828" s="179">
        <f>O828*H828</f>
        <v>0</v>
      </c>
      <c r="Q828" s="179">
        <v>7.7000000000000002E-3</v>
      </c>
      <c r="R828" s="179">
        <f>Q828*H828</f>
        <v>2.8051099999999999E-2</v>
      </c>
      <c r="S828" s="179">
        <v>0</v>
      </c>
      <c r="T828" s="180">
        <f>S828*H828</f>
        <v>0</v>
      </c>
      <c r="U828" s="35"/>
      <c r="V828" s="35"/>
      <c r="W828" s="35"/>
      <c r="X828" s="35"/>
      <c r="Y828" s="35"/>
      <c r="Z828" s="35"/>
      <c r="AA828" s="35"/>
      <c r="AB828" s="35"/>
      <c r="AC828" s="35"/>
      <c r="AD828" s="35"/>
      <c r="AE828" s="35"/>
      <c r="AR828" s="181" t="s">
        <v>261</v>
      </c>
      <c r="AT828" s="181" t="s">
        <v>135</v>
      </c>
      <c r="AU828" s="181" t="s">
        <v>82</v>
      </c>
      <c r="AY828" s="18" t="s">
        <v>132</v>
      </c>
      <c r="BE828" s="182">
        <f>IF(N828="základní",J828,0)</f>
        <v>0</v>
      </c>
      <c r="BF828" s="182">
        <f>IF(N828="snížená",J828,0)</f>
        <v>0</v>
      </c>
      <c r="BG828" s="182">
        <f>IF(N828="zákl. přenesená",J828,0)</f>
        <v>0</v>
      </c>
      <c r="BH828" s="182">
        <f>IF(N828="sníž. přenesená",J828,0)</f>
        <v>0</v>
      </c>
      <c r="BI828" s="182">
        <f>IF(N828="nulová",J828,0)</f>
        <v>0</v>
      </c>
      <c r="BJ828" s="18" t="s">
        <v>80</v>
      </c>
      <c r="BK828" s="182">
        <f>ROUND(I828*H828,2)</f>
        <v>0</v>
      </c>
      <c r="BL828" s="18" t="s">
        <v>261</v>
      </c>
      <c r="BM828" s="181" t="s">
        <v>1292</v>
      </c>
    </row>
    <row r="829" spans="1:65" s="2" customFormat="1" ht="19.5">
      <c r="A829" s="35"/>
      <c r="B829" s="36"/>
      <c r="C829" s="37"/>
      <c r="D829" s="183" t="s">
        <v>142</v>
      </c>
      <c r="E829" s="37"/>
      <c r="F829" s="184" t="s">
        <v>1291</v>
      </c>
      <c r="G829" s="37"/>
      <c r="H829" s="37"/>
      <c r="I829" s="185"/>
      <c r="J829" s="37"/>
      <c r="K829" s="37"/>
      <c r="L829" s="40"/>
      <c r="M829" s="186"/>
      <c r="N829" s="187"/>
      <c r="O829" s="65"/>
      <c r="P829" s="65"/>
      <c r="Q829" s="65"/>
      <c r="R829" s="65"/>
      <c r="S829" s="65"/>
      <c r="T829" s="66"/>
      <c r="U829" s="35"/>
      <c r="V829" s="35"/>
      <c r="W829" s="35"/>
      <c r="X829" s="35"/>
      <c r="Y829" s="35"/>
      <c r="Z829" s="35"/>
      <c r="AA829" s="35"/>
      <c r="AB829" s="35"/>
      <c r="AC829" s="35"/>
      <c r="AD829" s="35"/>
      <c r="AE829" s="35"/>
      <c r="AT829" s="18" t="s">
        <v>142</v>
      </c>
      <c r="AU829" s="18" t="s">
        <v>82</v>
      </c>
    </row>
    <row r="830" spans="1:65" s="2" customFormat="1" ht="24.2" customHeight="1">
      <c r="A830" s="35"/>
      <c r="B830" s="36"/>
      <c r="C830" s="170" t="s">
        <v>1293</v>
      </c>
      <c r="D830" s="170" t="s">
        <v>135</v>
      </c>
      <c r="E830" s="171" t="s">
        <v>1294</v>
      </c>
      <c r="F830" s="172" t="s">
        <v>1295</v>
      </c>
      <c r="G830" s="173" t="s">
        <v>450</v>
      </c>
      <c r="H830" s="174">
        <v>0.12</v>
      </c>
      <c r="I830" s="175"/>
      <c r="J830" s="176">
        <f>ROUND(I830*H830,2)</f>
        <v>0</v>
      </c>
      <c r="K830" s="172" t="s">
        <v>139</v>
      </c>
      <c r="L830" s="40"/>
      <c r="M830" s="177" t="s">
        <v>19</v>
      </c>
      <c r="N830" s="178" t="s">
        <v>43</v>
      </c>
      <c r="O830" s="65"/>
      <c r="P830" s="179">
        <f>O830*H830</f>
        <v>0</v>
      </c>
      <c r="Q830" s="179">
        <v>0</v>
      </c>
      <c r="R830" s="179">
        <f>Q830*H830</f>
        <v>0</v>
      </c>
      <c r="S830" s="179">
        <v>0</v>
      </c>
      <c r="T830" s="180">
        <f>S830*H830</f>
        <v>0</v>
      </c>
      <c r="U830" s="35"/>
      <c r="V830" s="35"/>
      <c r="W830" s="35"/>
      <c r="X830" s="35"/>
      <c r="Y830" s="35"/>
      <c r="Z830" s="35"/>
      <c r="AA830" s="35"/>
      <c r="AB830" s="35"/>
      <c r="AC830" s="35"/>
      <c r="AD830" s="35"/>
      <c r="AE830" s="35"/>
      <c r="AR830" s="181" t="s">
        <v>261</v>
      </c>
      <c r="AT830" s="181" t="s">
        <v>135</v>
      </c>
      <c r="AU830" s="181" t="s">
        <v>82</v>
      </c>
      <c r="AY830" s="18" t="s">
        <v>132</v>
      </c>
      <c r="BE830" s="182">
        <f>IF(N830="základní",J830,0)</f>
        <v>0</v>
      </c>
      <c r="BF830" s="182">
        <f>IF(N830="snížená",J830,0)</f>
        <v>0</v>
      </c>
      <c r="BG830" s="182">
        <f>IF(N830="zákl. přenesená",J830,0)</f>
        <v>0</v>
      </c>
      <c r="BH830" s="182">
        <f>IF(N830="sníž. přenesená",J830,0)</f>
        <v>0</v>
      </c>
      <c r="BI830" s="182">
        <f>IF(N830="nulová",J830,0)</f>
        <v>0</v>
      </c>
      <c r="BJ830" s="18" t="s">
        <v>80</v>
      </c>
      <c r="BK830" s="182">
        <f>ROUND(I830*H830,2)</f>
        <v>0</v>
      </c>
      <c r="BL830" s="18" t="s">
        <v>261</v>
      </c>
      <c r="BM830" s="181" t="s">
        <v>1296</v>
      </c>
    </row>
    <row r="831" spans="1:65" s="2" customFormat="1" ht="29.25">
      <c r="A831" s="35"/>
      <c r="B831" s="36"/>
      <c r="C831" s="37"/>
      <c r="D831" s="183" t="s">
        <v>142</v>
      </c>
      <c r="E831" s="37"/>
      <c r="F831" s="184" t="s">
        <v>1297</v>
      </c>
      <c r="G831" s="37"/>
      <c r="H831" s="37"/>
      <c r="I831" s="185"/>
      <c r="J831" s="37"/>
      <c r="K831" s="37"/>
      <c r="L831" s="40"/>
      <c r="M831" s="186"/>
      <c r="N831" s="187"/>
      <c r="O831" s="65"/>
      <c r="P831" s="65"/>
      <c r="Q831" s="65"/>
      <c r="R831" s="65"/>
      <c r="S831" s="65"/>
      <c r="T831" s="66"/>
      <c r="U831" s="35"/>
      <c r="V831" s="35"/>
      <c r="W831" s="35"/>
      <c r="X831" s="35"/>
      <c r="Y831" s="35"/>
      <c r="Z831" s="35"/>
      <c r="AA831" s="35"/>
      <c r="AB831" s="35"/>
      <c r="AC831" s="35"/>
      <c r="AD831" s="35"/>
      <c r="AE831" s="35"/>
      <c r="AT831" s="18" t="s">
        <v>142</v>
      </c>
      <c r="AU831" s="18" t="s">
        <v>82</v>
      </c>
    </row>
    <row r="832" spans="1:65" s="2" customFormat="1" ht="126.75">
      <c r="A832" s="35"/>
      <c r="B832" s="36"/>
      <c r="C832" s="37"/>
      <c r="D832" s="183" t="s">
        <v>159</v>
      </c>
      <c r="E832" s="37"/>
      <c r="F832" s="220" t="s">
        <v>493</v>
      </c>
      <c r="G832" s="37"/>
      <c r="H832" s="37"/>
      <c r="I832" s="185"/>
      <c r="J832" s="37"/>
      <c r="K832" s="37"/>
      <c r="L832" s="40"/>
      <c r="M832" s="186"/>
      <c r="N832" s="187"/>
      <c r="O832" s="65"/>
      <c r="P832" s="65"/>
      <c r="Q832" s="65"/>
      <c r="R832" s="65"/>
      <c r="S832" s="65"/>
      <c r="T832" s="66"/>
      <c r="U832" s="35"/>
      <c r="V832" s="35"/>
      <c r="W832" s="35"/>
      <c r="X832" s="35"/>
      <c r="Y832" s="35"/>
      <c r="Z832" s="35"/>
      <c r="AA832" s="35"/>
      <c r="AB832" s="35"/>
      <c r="AC832" s="35"/>
      <c r="AD832" s="35"/>
      <c r="AE832" s="35"/>
      <c r="AT832" s="18" t="s">
        <v>159</v>
      </c>
      <c r="AU832" s="18" t="s">
        <v>82</v>
      </c>
    </row>
    <row r="833" spans="1:65" s="12" customFormat="1" ht="22.9" customHeight="1">
      <c r="B833" s="154"/>
      <c r="C833" s="155"/>
      <c r="D833" s="156" t="s">
        <v>71</v>
      </c>
      <c r="E833" s="168" t="s">
        <v>1298</v>
      </c>
      <c r="F833" s="168" t="s">
        <v>1299</v>
      </c>
      <c r="G833" s="155"/>
      <c r="H833" s="155"/>
      <c r="I833" s="158"/>
      <c r="J833" s="169">
        <f>BK833</f>
        <v>0</v>
      </c>
      <c r="K833" s="155"/>
      <c r="L833" s="160"/>
      <c r="M833" s="161"/>
      <c r="N833" s="162"/>
      <c r="O833" s="162"/>
      <c r="P833" s="163">
        <f>SUM(P834:P910)</f>
        <v>0</v>
      </c>
      <c r="Q833" s="162"/>
      <c r="R833" s="163">
        <f>SUM(R834:R910)</f>
        <v>0.47585806291849997</v>
      </c>
      <c r="S833" s="162"/>
      <c r="T833" s="164">
        <f>SUM(T834:T910)</f>
        <v>0.34115299999999998</v>
      </c>
      <c r="AR833" s="165" t="s">
        <v>82</v>
      </c>
      <c r="AT833" s="166" t="s">
        <v>71</v>
      </c>
      <c r="AU833" s="166" t="s">
        <v>80</v>
      </c>
      <c r="AY833" s="165" t="s">
        <v>132</v>
      </c>
      <c r="BK833" s="167">
        <f>SUM(BK834:BK910)</f>
        <v>0</v>
      </c>
    </row>
    <row r="834" spans="1:65" s="2" customFormat="1" ht="24.2" customHeight="1">
      <c r="A834" s="35"/>
      <c r="B834" s="36"/>
      <c r="C834" s="170" t="s">
        <v>1300</v>
      </c>
      <c r="D834" s="170" t="s">
        <v>135</v>
      </c>
      <c r="E834" s="171" t="s">
        <v>1301</v>
      </c>
      <c r="F834" s="172" t="s">
        <v>1302</v>
      </c>
      <c r="G834" s="173" t="s">
        <v>146</v>
      </c>
      <c r="H834" s="174">
        <v>60.277999999999999</v>
      </c>
      <c r="I834" s="175"/>
      <c r="J834" s="176">
        <f>ROUND(I834*H834,2)</f>
        <v>0</v>
      </c>
      <c r="K834" s="172" t="s">
        <v>139</v>
      </c>
      <c r="L834" s="40"/>
      <c r="M834" s="177" t="s">
        <v>19</v>
      </c>
      <c r="N834" s="178" t="s">
        <v>43</v>
      </c>
      <c r="O834" s="65"/>
      <c r="P834" s="179">
        <f>O834*H834</f>
        <v>0</v>
      </c>
      <c r="Q834" s="179">
        <v>7.6799999999999999E-7</v>
      </c>
      <c r="R834" s="179">
        <f>Q834*H834</f>
        <v>4.6293503999999997E-5</v>
      </c>
      <c r="S834" s="179">
        <v>0</v>
      </c>
      <c r="T834" s="180">
        <f>S834*H834</f>
        <v>0</v>
      </c>
      <c r="U834" s="35"/>
      <c r="V834" s="35"/>
      <c r="W834" s="35"/>
      <c r="X834" s="35"/>
      <c r="Y834" s="35"/>
      <c r="Z834" s="35"/>
      <c r="AA834" s="35"/>
      <c r="AB834" s="35"/>
      <c r="AC834" s="35"/>
      <c r="AD834" s="35"/>
      <c r="AE834" s="35"/>
      <c r="AR834" s="181" t="s">
        <v>261</v>
      </c>
      <c r="AT834" s="181" t="s">
        <v>135</v>
      </c>
      <c r="AU834" s="181" t="s">
        <v>82</v>
      </c>
      <c r="AY834" s="18" t="s">
        <v>132</v>
      </c>
      <c r="BE834" s="182">
        <f>IF(N834="základní",J834,0)</f>
        <v>0</v>
      </c>
      <c r="BF834" s="182">
        <f>IF(N834="snížená",J834,0)</f>
        <v>0</v>
      </c>
      <c r="BG834" s="182">
        <f>IF(N834="zákl. přenesená",J834,0)</f>
        <v>0</v>
      </c>
      <c r="BH834" s="182">
        <f>IF(N834="sníž. přenesená",J834,0)</f>
        <v>0</v>
      </c>
      <c r="BI834" s="182">
        <f>IF(N834="nulová",J834,0)</f>
        <v>0</v>
      </c>
      <c r="BJ834" s="18" t="s">
        <v>80</v>
      </c>
      <c r="BK834" s="182">
        <f>ROUND(I834*H834,2)</f>
        <v>0</v>
      </c>
      <c r="BL834" s="18" t="s">
        <v>261</v>
      </c>
      <c r="BM834" s="181" t="s">
        <v>1303</v>
      </c>
    </row>
    <row r="835" spans="1:65" s="2" customFormat="1" ht="19.5">
      <c r="A835" s="35"/>
      <c r="B835" s="36"/>
      <c r="C835" s="37"/>
      <c r="D835" s="183" t="s">
        <v>142</v>
      </c>
      <c r="E835" s="37"/>
      <c r="F835" s="184" t="s">
        <v>1304</v>
      </c>
      <c r="G835" s="37"/>
      <c r="H835" s="37"/>
      <c r="I835" s="185"/>
      <c r="J835" s="37"/>
      <c r="K835" s="37"/>
      <c r="L835" s="40"/>
      <c r="M835" s="186"/>
      <c r="N835" s="187"/>
      <c r="O835" s="65"/>
      <c r="P835" s="65"/>
      <c r="Q835" s="65"/>
      <c r="R835" s="65"/>
      <c r="S835" s="65"/>
      <c r="T835" s="66"/>
      <c r="U835" s="35"/>
      <c r="V835" s="35"/>
      <c r="W835" s="35"/>
      <c r="X835" s="35"/>
      <c r="Y835" s="35"/>
      <c r="Z835" s="35"/>
      <c r="AA835" s="35"/>
      <c r="AB835" s="35"/>
      <c r="AC835" s="35"/>
      <c r="AD835" s="35"/>
      <c r="AE835" s="35"/>
      <c r="AT835" s="18" t="s">
        <v>142</v>
      </c>
      <c r="AU835" s="18" t="s">
        <v>82</v>
      </c>
    </row>
    <row r="836" spans="1:65" s="2" customFormat="1" ht="78">
      <c r="A836" s="35"/>
      <c r="B836" s="36"/>
      <c r="C836" s="37"/>
      <c r="D836" s="183" t="s">
        <v>159</v>
      </c>
      <c r="E836" s="37"/>
      <c r="F836" s="220" t="s">
        <v>1305</v>
      </c>
      <c r="G836" s="37"/>
      <c r="H836" s="37"/>
      <c r="I836" s="185"/>
      <c r="J836" s="37"/>
      <c r="K836" s="37"/>
      <c r="L836" s="40"/>
      <c r="M836" s="186"/>
      <c r="N836" s="187"/>
      <c r="O836" s="65"/>
      <c r="P836" s="65"/>
      <c r="Q836" s="65"/>
      <c r="R836" s="65"/>
      <c r="S836" s="65"/>
      <c r="T836" s="66"/>
      <c r="U836" s="35"/>
      <c r="V836" s="35"/>
      <c r="W836" s="35"/>
      <c r="X836" s="35"/>
      <c r="Y836" s="35"/>
      <c r="Z836" s="35"/>
      <c r="AA836" s="35"/>
      <c r="AB836" s="35"/>
      <c r="AC836" s="35"/>
      <c r="AD836" s="35"/>
      <c r="AE836" s="35"/>
      <c r="AT836" s="18" t="s">
        <v>159</v>
      </c>
      <c r="AU836" s="18" t="s">
        <v>82</v>
      </c>
    </row>
    <row r="837" spans="1:65" s="2" customFormat="1" ht="14.45" customHeight="1">
      <c r="A837" s="35"/>
      <c r="B837" s="36"/>
      <c r="C837" s="170" t="s">
        <v>1306</v>
      </c>
      <c r="D837" s="170" t="s">
        <v>135</v>
      </c>
      <c r="E837" s="171" t="s">
        <v>1307</v>
      </c>
      <c r="F837" s="172" t="s">
        <v>1308</v>
      </c>
      <c r="G837" s="173" t="s">
        <v>146</v>
      </c>
      <c r="H837" s="174">
        <v>60.277999999999999</v>
      </c>
      <c r="I837" s="175"/>
      <c r="J837" s="176">
        <f>ROUND(I837*H837,2)</f>
        <v>0</v>
      </c>
      <c r="K837" s="172" t="s">
        <v>139</v>
      </c>
      <c r="L837" s="40"/>
      <c r="M837" s="177" t="s">
        <v>19</v>
      </c>
      <c r="N837" s="178" t="s">
        <v>43</v>
      </c>
      <c r="O837" s="65"/>
      <c r="P837" s="179">
        <f>O837*H837</f>
        <v>0</v>
      </c>
      <c r="Q837" s="179">
        <v>0</v>
      </c>
      <c r="R837" s="179">
        <f>Q837*H837</f>
        <v>0</v>
      </c>
      <c r="S837" s="179">
        <v>0</v>
      </c>
      <c r="T837" s="180">
        <f>S837*H837</f>
        <v>0</v>
      </c>
      <c r="U837" s="35"/>
      <c r="V837" s="35"/>
      <c r="W837" s="35"/>
      <c r="X837" s="35"/>
      <c r="Y837" s="35"/>
      <c r="Z837" s="35"/>
      <c r="AA837" s="35"/>
      <c r="AB837" s="35"/>
      <c r="AC837" s="35"/>
      <c r="AD837" s="35"/>
      <c r="AE837" s="35"/>
      <c r="AR837" s="181" t="s">
        <v>261</v>
      </c>
      <c r="AT837" s="181" t="s">
        <v>135</v>
      </c>
      <c r="AU837" s="181" t="s">
        <v>82</v>
      </c>
      <c r="AY837" s="18" t="s">
        <v>132</v>
      </c>
      <c r="BE837" s="182">
        <f>IF(N837="základní",J837,0)</f>
        <v>0</v>
      </c>
      <c r="BF837" s="182">
        <f>IF(N837="snížená",J837,0)</f>
        <v>0</v>
      </c>
      <c r="BG837" s="182">
        <f>IF(N837="zákl. přenesená",J837,0)</f>
        <v>0</v>
      </c>
      <c r="BH837" s="182">
        <f>IF(N837="sníž. přenesená",J837,0)</f>
        <v>0</v>
      </c>
      <c r="BI837" s="182">
        <f>IF(N837="nulová",J837,0)</f>
        <v>0</v>
      </c>
      <c r="BJ837" s="18" t="s">
        <v>80</v>
      </c>
      <c r="BK837" s="182">
        <f>ROUND(I837*H837,2)</f>
        <v>0</v>
      </c>
      <c r="BL837" s="18" t="s">
        <v>261</v>
      </c>
      <c r="BM837" s="181" t="s">
        <v>1309</v>
      </c>
    </row>
    <row r="838" spans="1:65" s="2" customFormat="1" ht="11.25">
      <c r="A838" s="35"/>
      <c r="B838" s="36"/>
      <c r="C838" s="37"/>
      <c r="D838" s="183" t="s">
        <v>142</v>
      </c>
      <c r="E838" s="37"/>
      <c r="F838" s="184" t="s">
        <v>1310</v>
      </c>
      <c r="G838" s="37"/>
      <c r="H838" s="37"/>
      <c r="I838" s="185"/>
      <c r="J838" s="37"/>
      <c r="K838" s="37"/>
      <c r="L838" s="40"/>
      <c r="M838" s="186"/>
      <c r="N838" s="187"/>
      <c r="O838" s="65"/>
      <c r="P838" s="65"/>
      <c r="Q838" s="65"/>
      <c r="R838" s="65"/>
      <c r="S838" s="65"/>
      <c r="T838" s="66"/>
      <c r="U838" s="35"/>
      <c r="V838" s="35"/>
      <c r="W838" s="35"/>
      <c r="X838" s="35"/>
      <c r="Y838" s="35"/>
      <c r="Z838" s="35"/>
      <c r="AA838" s="35"/>
      <c r="AB838" s="35"/>
      <c r="AC838" s="35"/>
      <c r="AD838" s="35"/>
      <c r="AE838" s="35"/>
      <c r="AT838" s="18" t="s">
        <v>142</v>
      </c>
      <c r="AU838" s="18" t="s">
        <v>82</v>
      </c>
    </row>
    <row r="839" spans="1:65" s="2" customFormat="1" ht="78">
      <c r="A839" s="35"/>
      <c r="B839" s="36"/>
      <c r="C839" s="37"/>
      <c r="D839" s="183" t="s">
        <v>159</v>
      </c>
      <c r="E839" s="37"/>
      <c r="F839" s="220" t="s">
        <v>1305</v>
      </c>
      <c r="G839" s="37"/>
      <c r="H839" s="37"/>
      <c r="I839" s="185"/>
      <c r="J839" s="37"/>
      <c r="K839" s="37"/>
      <c r="L839" s="40"/>
      <c r="M839" s="186"/>
      <c r="N839" s="187"/>
      <c r="O839" s="65"/>
      <c r="P839" s="65"/>
      <c r="Q839" s="65"/>
      <c r="R839" s="65"/>
      <c r="S839" s="65"/>
      <c r="T839" s="66"/>
      <c r="U839" s="35"/>
      <c r="V839" s="35"/>
      <c r="W839" s="35"/>
      <c r="X839" s="35"/>
      <c r="Y839" s="35"/>
      <c r="Z839" s="35"/>
      <c r="AA839" s="35"/>
      <c r="AB839" s="35"/>
      <c r="AC839" s="35"/>
      <c r="AD839" s="35"/>
      <c r="AE839" s="35"/>
      <c r="AT839" s="18" t="s">
        <v>159</v>
      </c>
      <c r="AU839" s="18" t="s">
        <v>82</v>
      </c>
    </row>
    <row r="840" spans="1:65" s="2" customFormat="1" ht="24.2" customHeight="1">
      <c r="A840" s="35"/>
      <c r="B840" s="36"/>
      <c r="C840" s="170" t="s">
        <v>1311</v>
      </c>
      <c r="D840" s="170" t="s">
        <v>135</v>
      </c>
      <c r="E840" s="171" t="s">
        <v>1312</v>
      </c>
      <c r="F840" s="172" t="s">
        <v>1313</v>
      </c>
      <c r="G840" s="173" t="s">
        <v>146</v>
      </c>
      <c r="H840" s="174">
        <v>60.277999999999999</v>
      </c>
      <c r="I840" s="175"/>
      <c r="J840" s="176">
        <f>ROUND(I840*H840,2)</f>
        <v>0</v>
      </c>
      <c r="K840" s="172" t="s">
        <v>139</v>
      </c>
      <c r="L840" s="40"/>
      <c r="M840" s="177" t="s">
        <v>19</v>
      </c>
      <c r="N840" s="178" t="s">
        <v>43</v>
      </c>
      <c r="O840" s="65"/>
      <c r="P840" s="179">
        <f>O840*H840</f>
        <v>0</v>
      </c>
      <c r="Q840" s="179">
        <v>3.3000000000000003E-5</v>
      </c>
      <c r="R840" s="179">
        <f>Q840*H840</f>
        <v>1.9891740000000002E-3</v>
      </c>
      <c r="S840" s="179">
        <v>0</v>
      </c>
      <c r="T840" s="180">
        <f>S840*H840</f>
        <v>0</v>
      </c>
      <c r="U840" s="35"/>
      <c r="V840" s="35"/>
      <c r="W840" s="35"/>
      <c r="X840" s="35"/>
      <c r="Y840" s="35"/>
      <c r="Z840" s="35"/>
      <c r="AA840" s="35"/>
      <c r="AB840" s="35"/>
      <c r="AC840" s="35"/>
      <c r="AD840" s="35"/>
      <c r="AE840" s="35"/>
      <c r="AR840" s="181" t="s">
        <v>261</v>
      </c>
      <c r="AT840" s="181" t="s">
        <v>135</v>
      </c>
      <c r="AU840" s="181" t="s">
        <v>82</v>
      </c>
      <c r="AY840" s="18" t="s">
        <v>132</v>
      </c>
      <c r="BE840" s="182">
        <f>IF(N840="základní",J840,0)</f>
        <v>0</v>
      </c>
      <c r="BF840" s="182">
        <f>IF(N840="snížená",J840,0)</f>
        <v>0</v>
      </c>
      <c r="BG840" s="182">
        <f>IF(N840="zákl. přenesená",J840,0)</f>
        <v>0</v>
      </c>
      <c r="BH840" s="182">
        <f>IF(N840="sníž. přenesená",J840,0)</f>
        <v>0</v>
      </c>
      <c r="BI840" s="182">
        <f>IF(N840="nulová",J840,0)</f>
        <v>0</v>
      </c>
      <c r="BJ840" s="18" t="s">
        <v>80</v>
      </c>
      <c r="BK840" s="182">
        <f>ROUND(I840*H840,2)</f>
        <v>0</v>
      </c>
      <c r="BL840" s="18" t="s">
        <v>261</v>
      </c>
      <c r="BM840" s="181" t="s">
        <v>1314</v>
      </c>
    </row>
    <row r="841" spans="1:65" s="2" customFormat="1" ht="19.5">
      <c r="A841" s="35"/>
      <c r="B841" s="36"/>
      <c r="C841" s="37"/>
      <c r="D841" s="183" t="s">
        <v>142</v>
      </c>
      <c r="E841" s="37"/>
      <c r="F841" s="184" t="s">
        <v>1315</v>
      </c>
      <c r="G841" s="37"/>
      <c r="H841" s="37"/>
      <c r="I841" s="185"/>
      <c r="J841" s="37"/>
      <c r="K841" s="37"/>
      <c r="L841" s="40"/>
      <c r="M841" s="186"/>
      <c r="N841" s="187"/>
      <c r="O841" s="65"/>
      <c r="P841" s="65"/>
      <c r="Q841" s="65"/>
      <c r="R841" s="65"/>
      <c r="S841" s="65"/>
      <c r="T841" s="66"/>
      <c r="U841" s="35"/>
      <c r="V841" s="35"/>
      <c r="W841" s="35"/>
      <c r="X841" s="35"/>
      <c r="Y841" s="35"/>
      <c r="Z841" s="35"/>
      <c r="AA841" s="35"/>
      <c r="AB841" s="35"/>
      <c r="AC841" s="35"/>
      <c r="AD841" s="35"/>
      <c r="AE841" s="35"/>
      <c r="AT841" s="18" t="s">
        <v>142</v>
      </c>
      <c r="AU841" s="18" t="s">
        <v>82</v>
      </c>
    </row>
    <row r="842" spans="1:65" s="2" customFormat="1" ht="78">
      <c r="A842" s="35"/>
      <c r="B842" s="36"/>
      <c r="C842" s="37"/>
      <c r="D842" s="183" t="s">
        <v>159</v>
      </c>
      <c r="E842" s="37"/>
      <c r="F842" s="220" t="s">
        <v>1305</v>
      </c>
      <c r="G842" s="37"/>
      <c r="H842" s="37"/>
      <c r="I842" s="185"/>
      <c r="J842" s="37"/>
      <c r="K842" s="37"/>
      <c r="L842" s="40"/>
      <c r="M842" s="186"/>
      <c r="N842" s="187"/>
      <c r="O842" s="65"/>
      <c r="P842" s="65"/>
      <c r="Q842" s="65"/>
      <c r="R842" s="65"/>
      <c r="S842" s="65"/>
      <c r="T842" s="66"/>
      <c r="U842" s="35"/>
      <c r="V842" s="35"/>
      <c r="W842" s="35"/>
      <c r="X842" s="35"/>
      <c r="Y842" s="35"/>
      <c r="Z842" s="35"/>
      <c r="AA842" s="35"/>
      <c r="AB842" s="35"/>
      <c r="AC842" s="35"/>
      <c r="AD842" s="35"/>
      <c r="AE842" s="35"/>
      <c r="AT842" s="18" t="s">
        <v>159</v>
      </c>
      <c r="AU842" s="18" t="s">
        <v>82</v>
      </c>
    </row>
    <row r="843" spans="1:65" s="2" customFormat="1" ht="24.2" customHeight="1">
      <c r="A843" s="35"/>
      <c r="B843" s="36"/>
      <c r="C843" s="170" t="s">
        <v>1316</v>
      </c>
      <c r="D843" s="170" t="s">
        <v>135</v>
      </c>
      <c r="E843" s="171" t="s">
        <v>1317</v>
      </c>
      <c r="F843" s="172" t="s">
        <v>1318</v>
      </c>
      <c r="G843" s="173" t="s">
        <v>146</v>
      </c>
      <c r="H843" s="174">
        <v>60.277999999999999</v>
      </c>
      <c r="I843" s="175"/>
      <c r="J843" s="176">
        <f>ROUND(I843*H843,2)</f>
        <v>0</v>
      </c>
      <c r="K843" s="172" t="s">
        <v>139</v>
      </c>
      <c r="L843" s="40"/>
      <c r="M843" s="177" t="s">
        <v>19</v>
      </c>
      <c r="N843" s="178" t="s">
        <v>43</v>
      </c>
      <c r="O843" s="65"/>
      <c r="P843" s="179">
        <f>O843*H843</f>
        <v>0</v>
      </c>
      <c r="Q843" s="179">
        <v>4.4999999999999997E-3</v>
      </c>
      <c r="R843" s="179">
        <f>Q843*H843</f>
        <v>0.27125099999999996</v>
      </c>
      <c r="S843" s="179">
        <v>0</v>
      </c>
      <c r="T843" s="180">
        <f>S843*H843</f>
        <v>0</v>
      </c>
      <c r="U843" s="35"/>
      <c r="V843" s="35"/>
      <c r="W843" s="35"/>
      <c r="X843" s="35"/>
      <c r="Y843" s="35"/>
      <c r="Z843" s="35"/>
      <c r="AA843" s="35"/>
      <c r="AB843" s="35"/>
      <c r="AC843" s="35"/>
      <c r="AD843" s="35"/>
      <c r="AE843" s="35"/>
      <c r="AR843" s="181" t="s">
        <v>261</v>
      </c>
      <c r="AT843" s="181" t="s">
        <v>135</v>
      </c>
      <c r="AU843" s="181" t="s">
        <v>82</v>
      </c>
      <c r="AY843" s="18" t="s">
        <v>132</v>
      </c>
      <c r="BE843" s="182">
        <f>IF(N843="základní",J843,0)</f>
        <v>0</v>
      </c>
      <c r="BF843" s="182">
        <f>IF(N843="snížená",J843,0)</f>
        <v>0</v>
      </c>
      <c r="BG843" s="182">
        <f>IF(N843="zákl. přenesená",J843,0)</f>
        <v>0</v>
      </c>
      <c r="BH843" s="182">
        <f>IF(N843="sníž. přenesená",J843,0)</f>
        <v>0</v>
      </c>
      <c r="BI843" s="182">
        <f>IF(N843="nulová",J843,0)</f>
        <v>0</v>
      </c>
      <c r="BJ843" s="18" t="s">
        <v>80</v>
      </c>
      <c r="BK843" s="182">
        <f>ROUND(I843*H843,2)</f>
        <v>0</v>
      </c>
      <c r="BL843" s="18" t="s">
        <v>261</v>
      </c>
      <c r="BM843" s="181" t="s">
        <v>1319</v>
      </c>
    </row>
    <row r="844" spans="1:65" s="2" customFormat="1" ht="19.5">
      <c r="A844" s="35"/>
      <c r="B844" s="36"/>
      <c r="C844" s="37"/>
      <c r="D844" s="183" t="s">
        <v>142</v>
      </c>
      <c r="E844" s="37"/>
      <c r="F844" s="184" t="s">
        <v>1320</v>
      </c>
      <c r="G844" s="37"/>
      <c r="H844" s="37"/>
      <c r="I844" s="185"/>
      <c r="J844" s="37"/>
      <c r="K844" s="37"/>
      <c r="L844" s="40"/>
      <c r="M844" s="186"/>
      <c r="N844" s="187"/>
      <c r="O844" s="65"/>
      <c r="P844" s="65"/>
      <c r="Q844" s="65"/>
      <c r="R844" s="65"/>
      <c r="S844" s="65"/>
      <c r="T844" s="66"/>
      <c r="U844" s="35"/>
      <c r="V844" s="35"/>
      <c r="W844" s="35"/>
      <c r="X844" s="35"/>
      <c r="Y844" s="35"/>
      <c r="Z844" s="35"/>
      <c r="AA844" s="35"/>
      <c r="AB844" s="35"/>
      <c r="AC844" s="35"/>
      <c r="AD844" s="35"/>
      <c r="AE844" s="35"/>
      <c r="AT844" s="18" t="s">
        <v>142</v>
      </c>
      <c r="AU844" s="18" t="s">
        <v>82</v>
      </c>
    </row>
    <row r="845" spans="1:65" s="2" customFormat="1" ht="78">
      <c r="A845" s="35"/>
      <c r="B845" s="36"/>
      <c r="C845" s="37"/>
      <c r="D845" s="183" t="s">
        <v>159</v>
      </c>
      <c r="E845" s="37"/>
      <c r="F845" s="220" t="s">
        <v>1305</v>
      </c>
      <c r="G845" s="37"/>
      <c r="H845" s="37"/>
      <c r="I845" s="185"/>
      <c r="J845" s="37"/>
      <c r="K845" s="37"/>
      <c r="L845" s="40"/>
      <c r="M845" s="186"/>
      <c r="N845" s="187"/>
      <c r="O845" s="65"/>
      <c r="P845" s="65"/>
      <c r="Q845" s="65"/>
      <c r="R845" s="65"/>
      <c r="S845" s="65"/>
      <c r="T845" s="66"/>
      <c r="U845" s="35"/>
      <c r="V845" s="35"/>
      <c r="W845" s="35"/>
      <c r="X845" s="35"/>
      <c r="Y845" s="35"/>
      <c r="Z845" s="35"/>
      <c r="AA845" s="35"/>
      <c r="AB845" s="35"/>
      <c r="AC845" s="35"/>
      <c r="AD845" s="35"/>
      <c r="AE845" s="35"/>
      <c r="AT845" s="18" t="s">
        <v>159</v>
      </c>
      <c r="AU845" s="18" t="s">
        <v>82</v>
      </c>
    </row>
    <row r="846" spans="1:65" s="2" customFormat="1" ht="24.2" customHeight="1">
      <c r="A846" s="35"/>
      <c r="B846" s="36"/>
      <c r="C846" s="170" t="s">
        <v>1321</v>
      </c>
      <c r="D846" s="170" t="s">
        <v>135</v>
      </c>
      <c r="E846" s="171" t="s">
        <v>1322</v>
      </c>
      <c r="F846" s="172" t="s">
        <v>1323</v>
      </c>
      <c r="G846" s="173" t="s">
        <v>146</v>
      </c>
      <c r="H846" s="174">
        <v>60.277999999999999</v>
      </c>
      <c r="I846" s="175"/>
      <c r="J846" s="176">
        <f>ROUND(I846*H846,2)</f>
        <v>0</v>
      </c>
      <c r="K846" s="172" t="s">
        <v>139</v>
      </c>
      <c r="L846" s="40"/>
      <c r="M846" s="177" t="s">
        <v>19</v>
      </c>
      <c r="N846" s="178" t="s">
        <v>43</v>
      </c>
      <c r="O846" s="65"/>
      <c r="P846" s="179">
        <f>O846*H846</f>
        <v>0</v>
      </c>
      <c r="Q846" s="179">
        <v>0</v>
      </c>
      <c r="R846" s="179">
        <f>Q846*H846</f>
        <v>0</v>
      </c>
      <c r="S846" s="179">
        <v>2.5000000000000001E-3</v>
      </c>
      <c r="T846" s="180">
        <f>S846*H846</f>
        <v>0.150695</v>
      </c>
      <c r="U846" s="35"/>
      <c r="V846" s="35"/>
      <c r="W846" s="35"/>
      <c r="X846" s="35"/>
      <c r="Y846" s="35"/>
      <c r="Z846" s="35"/>
      <c r="AA846" s="35"/>
      <c r="AB846" s="35"/>
      <c r="AC846" s="35"/>
      <c r="AD846" s="35"/>
      <c r="AE846" s="35"/>
      <c r="AR846" s="181" t="s">
        <v>261</v>
      </c>
      <c r="AT846" s="181" t="s">
        <v>135</v>
      </c>
      <c r="AU846" s="181" t="s">
        <v>82</v>
      </c>
      <c r="AY846" s="18" t="s">
        <v>132</v>
      </c>
      <c r="BE846" s="182">
        <f>IF(N846="základní",J846,0)</f>
        <v>0</v>
      </c>
      <c r="BF846" s="182">
        <f>IF(N846="snížená",J846,0)</f>
        <v>0</v>
      </c>
      <c r="BG846" s="182">
        <f>IF(N846="zákl. přenesená",J846,0)</f>
        <v>0</v>
      </c>
      <c r="BH846" s="182">
        <f>IF(N846="sníž. přenesená",J846,0)</f>
        <v>0</v>
      </c>
      <c r="BI846" s="182">
        <f>IF(N846="nulová",J846,0)</f>
        <v>0</v>
      </c>
      <c r="BJ846" s="18" t="s">
        <v>80</v>
      </c>
      <c r="BK846" s="182">
        <f>ROUND(I846*H846,2)</f>
        <v>0</v>
      </c>
      <c r="BL846" s="18" t="s">
        <v>261</v>
      </c>
      <c r="BM846" s="181" t="s">
        <v>1324</v>
      </c>
    </row>
    <row r="847" spans="1:65" s="2" customFormat="1" ht="11.25">
      <c r="A847" s="35"/>
      <c r="B847" s="36"/>
      <c r="C847" s="37"/>
      <c r="D847" s="183" t="s">
        <v>142</v>
      </c>
      <c r="E847" s="37"/>
      <c r="F847" s="184" t="s">
        <v>1325</v>
      </c>
      <c r="G847" s="37"/>
      <c r="H847" s="37"/>
      <c r="I847" s="185"/>
      <c r="J847" s="37"/>
      <c r="K847" s="37"/>
      <c r="L847" s="40"/>
      <c r="M847" s="186"/>
      <c r="N847" s="187"/>
      <c r="O847" s="65"/>
      <c r="P847" s="65"/>
      <c r="Q847" s="65"/>
      <c r="R847" s="65"/>
      <c r="S847" s="65"/>
      <c r="T847" s="66"/>
      <c r="U847" s="35"/>
      <c r="V847" s="35"/>
      <c r="W847" s="35"/>
      <c r="X847" s="35"/>
      <c r="Y847" s="35"/>
      <c r="Z847" s="35"/>
      <c r="AA847" s="35"/>
      <c r="AB847" s="35"/>
      <c r="AC847" s="35"/>
      <c r="AD847" s="35"/>
      <c r="AE847" s="35"/>
      <c r="AT847" s="18" t="s">
        <v>142</v>
      </c>
      <c r="AU847" s="18" t="s">
        <v>82</v>
      </c>
    </row>
    <row r="848" spans="1:65" s="14" customFormat="1" ht="11.25">
      <c r="B848" s="198"/>
      <c r="C848" s="199"/>
      <c r="D848" s="183" t="s">
        <v>149</v>
      </c>
      <c r="E848" s="200" t="s">
        <v>19</v>
      </c>
      <c r="F848" s="201" t="s">
        <v>1326</v>
      </c>
      <c r="G848" s="199"/>
      <c r="H848" s="202">
        <v>55.040999999999997</v>
      </c>
      <c r="I848" s="203"/>
      <c r="J848" s="199"/>
      <c r="K848" s="199"/>
      <c r="L848" s="204"/>
      <c r="M848" s="205"/>
      <c r="N848" s="206"/>
      <c r="O848" s="206"/>
      <c r="P848" s="206"/>
      <c r="Q848" s="206"/>
      <c r="R848" s="206"/>
      <c r="S848" s="206"/>
      <c r="T848" s="207"/>
      <c r="AT848" s="208" t="s">
        <v>149</v>
      </c>
      <c r="AU848" s="208" t="s">
        <v>82</v>
      </c>
      <c r="AV848" s="14" t="s">
        <v>82</v>
      </c>
      <c r="AW848" s="14" t="s">
        <v>33</v>
      </c>
      <c r="AX848" s="14" t="s">
        <v>72</v>
      </c>
      <c r="AY848" s="208" t="s">
        <v>132</v>
      </c>
    </row>
    <row r="849" spans="1:65" s="14" customFormat="1" ht="11.25">
      <c r="B849" s="198"/>
      <c r="C849" s="199"/>
      <c r="D849" s="183" t="s">
        <v>149</v>
      </c>
      <c r="E849" s="200" t="s">
        <v>19</v>
      </c>
      <c r="F849" s="201" t="s">
        <v>1327</v>
      </c>
      <c r="G849" s="199"/>
      <c r="H849" s="202">
        <v>2.327</v>
      </c>
      <c r="I849" s="203"/>
      <c r="J849" s="199"/>
      <c r="K849" s="199"/>
      <c r="L849" s="204"/>
      <c r="M849" s="205"/>
      <c r="N849" s="206"/>
      <c r="O849" s="206"/>
      <c r="P849" s="206"/>
      <c r="Q849" s="206"/>
      <c r="R849" s="206"/>
      <c r="S849" s="206"/>
      <c r="T849" s="207"/>
      <c r="AT849" s="208" t="s">
        <v>149</v>
      </c>
      <c r="AU849" s="208" t="s">
        <v>82</v>
      </c>
      <c r="AV849" s="14" t="s">
        <v>82</v>
      </c>
      <c r="AW849" s="14" t="s">
        <v>33</v>
      </c>
      <c r="AX849" s="14" t="s">
        <v>72</v>
      </c>
      <c r="AY849" s="208" t="s">
        <v>132</v>
      </c>
    </row>
    <row r="850" spans="1:65" s="14" customFormat="1" ht="11.25">
      <c r="B850" s="198"/>
      <c r="C850" s="199"/>
      <c r="D850" s="183" t="s">
        <v>149</v>
      </c>
      <c r="E850" s="200" t="s">
        <v>19</v>
      </c>
      <c r="F850" s="201" t="s">
        <v>1328</v>
      </c>
      <c r="G850" s="199"/>
      <c r="H850" s="202">
        <v>1.0860000000000001</v>
      </c>
      <c r="I850" s="203"/>
      <c r="J850" s="199"/>
      <c r="K850" s="199"/>
      <c r="L850" s="204"/>
      <c r="M850" s="205"/>
      <c r="N850" s="206"/>
      <c r="O850" s="206"/>
      <c r="P850" s="206"/>
      <c r="Q850" s="206"/>
      <c r="R850" s="206"/>
      <c r="S850" s="206"/>
      <c r="T850" s="207"/>
      <c r="AT850" s="208" t="s">
        <v>149</v>
      </c>
      <c r="AU850" s="208" t="s">
        <v>82</v>
      </c>
      <c r="AV850" s="14" t="s">
        <v>82</v>
      </c>
      <c r="AW850" s="14" t="s">
        <v>33</v>
      </c>
      <c r="AX850" s="14" t="s">
        <v>72</v>
      </c>
      <c r="AY850" s="208" t="s">
        <v>132</v>
      </c>
    </row>
    <row r="851" spans="1:65" s="14" customFormat="1" ht="11.25">
      <c r="B851" s="198"/>
      <c r="C851" s="199"/>
      <c r="D851" s="183" t="s">
        <v>149</v>
      </c>
      <c r="E851" s="200" t="s">
        <v>19</v>
      </c>
      <c r="F851" s="201" t="s">
        <v>1329</v>
      </c>
      <c r="G851" s="199"/>
      <c r="H851" s="202">
        <v>1.353</v>
      </c>
      <c r="I851" s="203"/>
      <c r="J851" s="199"/>
      <c r="K851" s="199"/>
      <c r="L851" s="204"/>
      <c r="M851" s="205"/>
      <c r="N851" s="206"/>
      <c r="O851" s="206"/>
      <c r="P851" s="206"/>
      <c r="Q851" s="206"/>
      <c r="R851" s="206"/>
      <c r="S851" s="206"/>
      <c r="T851" s="207"/>
      <c r="AT851" s="208" t="s">
        <v>149</v>
      </c>
      <c r="AU851" s="208" t="s">
        <v>82</v>
      </c>
      <c r="AV851" s="14" t="s">
        <v>82</v>
      </c>
      <c r="AW851" s="14" t="s">
        <v>33</v>
      </c>
      <c r="AX851" s="14" t="s">
        <v>72</v>
      </c>
      <c r="AY851" s="208" t="s">
        <v>132</v>
      </c>
    </row>
    <row r="852" spans="1:65" s="14" customFormat="1" ht="11.25">
      <c r="B852" s="198"/>
      <c r="C852" s="199"/>
      <c r="D852" s="183" t="s">
        <v>149</v>
      </c>
      <c r="E852" s="200" t="s">
        <v>19</v>
      </c>
      <c r="F852" s="201" t="s">
        <v>1330</v>
      </c>
      <c r="G852" s="199"/>
      <c r="H852" s="202">
        <v>0.53100000000000003</v>
      </c>
      <c r="I852" s="203"/>
      <c r="J852" s="199"/>
      <c r="K852" s="199"/>
      <c r="L852" s="204"/>
      <c r="M852" s="205"/>
      <c r="N852" s="206"/>
      <c r="O852" s="206"/>
      <c r="P852" s="206"/>
      <c r="Q852" s="206"/>
      <c r="R852" s="206"/>
      <c r="S852" s="206"/>
      <c r="T852" s="207"/>
      <c r="AT852" s="208" t="s">
        <v>149</v>
      </c>
      <c r="AU852" s="208" t="s">
        <v>82</v>
      </c>
      <c r="AV852" s="14" t="s">
        <v>82</v>
      </c>
      <c r="AW852" s="14" t="s">
        <v>33</v>
      </c>
      <c r="AX852" s="14" t="s">
        <v>72</v>
      </c>
      <c r="AY852" s="208" t="s">
        <v>132</v>
      </c>
    </row>
    <row r="853" spans="1:65" s="14" customFormat="1" ht="11.25">
      <c r="B853" s="198"/>
      <c r="C853" s="199"/>
      <c r="D853" s="183" t="s">
        <v>149</v>
      </c>
      <c r="E853" s="200" t="s">
        <v>19</v>
      </c>
      <c r="F853" s="201" t="s">
        <v>1331</v>
      </c>
      <c r="G853" s="199"/>
      <c r="H853" s="202">
        <v>-0.06</v>
      </c>
      <c r="I853" s="203"/>
      <c r="J853" s="199"/>
      <c r="K853" s="199"/>
      <c r="L853" s="204"/>
      <c r="M853" s="205"/>
      <c r="N853" s="206"/>
      <c r="O853" s="206"/>
      <c r="P853" s="206"/>
      <c r="Q853" s="206"/>
      <c r="R853" s="206"/>
      <c r="S853" s="206"/>
      <c r="T853" s="207"/>
      <c r="AT853" s="208" t="s">
        <v>149</v>
      </c>
      <c r="AU853" s="208" t="s">
        <v>82</v>
      </c>
      <c r="AV853" s="14" t="s">
        <v>82</v>
      </c>
      <c r="AW853" s="14" t="s">
        <v>33</v>
      </c>
      <c r="AX853" s="14" t="s">
        <v>72</v>
      </c>
      <c r="AY853" s="208" t="s">
        <v>132</v>
      </c>
    </row>
    <row r="854" spans="1:65" s="15" customFormat="1" ht="11.25">
      <c r="B854" s="209"/>
      <c r="C854" s="210"/>
      <c r="D854" s="183" t="s">
        <v>149</v>
      </c>
      <c r="E854" s="211" t="s">
        <v>19</v>
      </c>
      <c r="F854" s="212" t="s">
        <v>152</v>
      </c>
      <c r="G854" s="210"/>
      <c r="H854" s="213">
        <v>60.277999999999992</v>
      </c>
      <c r="I854" s="214"/>
      <c r="J854" s="210"/>
      <c r="K854" s="210"/>
      <c r="L854" s="215"/>
      <c r="M854" s="216"/>
      <c r="N854" s="217"/>
      <c r="O854" s="217"/>
      <c r="P854" s="217"/>
      <c r="Q854" s="217"/>
      <c r="R854" s="217"/>
      <c r="S854" s="217"/>
      <c r="T854" s="218"/>
      <c r="AT854" s="219" t="s">
        <v>149</v>
      </c>
      <c r="AU854" s="219" t="s">
        <v>82</v>
      </c>
      <c r="AV854" s="15" t="s">
        <v>140</v>
      </c>
      <c r="AW854" s="15" t="s">
        <v>33</v>
      </c>
      <c r="AX854" s="15" t="s">
        <v>80</v>
      </c>
      <c r="AY854" s="219" t="s">
        <v>132</v>
      </c>
    </row>
    <row r="855" spans="1:65" s="2" customFormat="1" ht="24.2" customHeight="1">
      <c r="A855" s="35"/>
      <c r="B855" s="36"/>
      <c r="C855" s="170" t="s">
        <v>1332</v>
      </c>
      <c r="D855" s="170" t="s">
        <v>135</v>
      </c>
      <c r="E855" s="171" t="s">
        <v>1333</v>
      </c>
      <c r="F855" s="172" t="s">
        <v>1334</v>
      </c>
      <c r="G855" s="173" t="s">
        <v>146</v>
      </c>
      <c r="H855" s="174">
        <v>60.277999999999999</v>
      </c>
      <c r="I855" s="175"/>
      <c r="J855" s="176">
        <f>ROUND(I855*H855,2)</f>
        <v>0</v>
      </c>
      <c r="K855" s="172" t="s">
        <v>139</v>
      </c>
      <c r="L855" s="40"/>
      <c r="M855" s="177" t="s">
        <v>19</v>
      </c>
      <c r="N855" s="178" t="s">
        <v>43</v>
      </c>
      <c r="O855" s="65"/>
      <c r="P855" s="179">
        <f>O855*H855</f>
        <v>0</v>
      </c>
      <c r="Q855" s="179">
        <v>0</v>
      </c>
      <c r="R855" s="179">
        <f>Q855*H855</f>
        <v>0</v>
      </c>
      <c r="S855" s="179">
        <v>3.0000000000000001E-3</v>
      </c>
      <c r="T855" s="180">
        <f>S855*H855</f>
        <v>0.18083399999999999</v>
      </c>
      <c r="U855" s="35"/>
      <c r="V855" s="35"/>
      <c r="W855" s="35"/>
      <c r="X855" s="35"/>
      <c r="Y855" s="35"/>
      <c r="Z855" s="35"/>
      <c r="AA855" s="35"/>
      <c r="AB855" s="35"/>
      <c r="AC855" s="35"/>
      <c r="AD855" s="35"/>
      <c r="AE855" s="35"/>
      <c r="AR855" s="181" t="s">
        <v>261</v>
      </c>
      <c r="AT855" s="181" t="s">
        <v>135</v>
      </c>
      <c r="AU855" s="181" t="s">
        <v>82</v>
      </c>
      <c r="AY855" s="18" t="s">
        <v>132</v>
      </c>
      <c r="BE855" s="182">
        <f>IF(N855="základní",J855,0)</f>
        <v>0</v>
      </c>
      <c r="BF855" s="182">
        <f>IF(N855="snížená",J855,0)</f>
        <v>0</v>
      </c>
      <c r="BG855" s="182">
        <f>IF(N855="zákl. přenesená",J855,0)</f>
        <v>0</v>
      </c>
      <c r="BH855" s="182">
        <f>IF(N855="sníž. přenesená",J855,0)</f>
        <v>0</v>
      </c>
      <c r="BI855" s="182">
        <f>IF(N855="nulová",J855,0)</f>
        <v>0</v>
      </c>
      <c r="BJ855" s="18" t="s">
        <v>80</v>
      </c>
      <c r="BK855" s="182">
        <f>ROUND(I855*H855,2)</f>
        <v>0</v>
      </c>
      <c r="BL855" s="18" t="s">
        <v>261</v>
      </c>
      <c r="BM855" s="181" t="s">
        <v>1335</v>
      </c>
    </row>
    <row r="856" spans="1:65" s="2" customFormat="1" ht="19.5">
      <c r="A856" s="35"/>
      <c r="B856" s="36"/>
      <c r="C856" s="37"/>
      <c r="D856" s="183" t="s">
        <v>142</v>
      </c>
      <c r="E856" s="37"/>
      <c r="F856" s="184" t="s">
        <v>1334</v>
      </c>
      <c r="G856" s="37"/>
      <c r="H856" s="37"/>
      <c r="I856" s="185"/>
      <c r="J856" s="37"/>
      <c r="K856" s="37"/>
      <c r="L856" s="40"/>
      <c r="M856" s="186"/>
      <c r="N856" s="187"/>
      <c r="O856" s="65"/>
      <c r="P856" s="65"/>
      <c r="Q856" s="65"/>
      <c r="R856" s="65"/>
      <c r="S856" s="65"/>
      <c r="T856" s="66"/>
      <c r="U856" s="35"/>
      <c r="V856" s="35"/>
      <c r="W856" s="35"/>
      <c r="X856" s="35"/>
      <c r="Y856" s="35"/>
      <c r="Z856" s="35"/>
      <c r="AA856" s="35"/>
      <c r="AB856" s="35"/>
      <c r="AC856" s="35"/>
      <c r="AD856" s="35"/>
      <c r="AE856" s="35"/>
      <c r="AT856" s="18" t="s">
        <v>142</v>
      </c>
      <c r="AU856" s="18" t="s">
        <v>82</v>
      </c>
    </row>
    <row r="857" spans="1:65" s="14" customFormat="1" ht="11.25">
      <c r="B857" s="198"/>
      <c r="C857" s="199"/>
      <c r="D857" s="183" t="s">
        <v>149</v>
      </c>
      <c r="E857" s="200" t="s">
        <v>19</v>
      </c>
      <c r="F857" s="201" t="s">
        <v>1326</v>
      </c>
      <c r="G857" s="199"/>
      <c r="H857" s="202">
        <v>55.040999999999997</v>
      </c>
      <c r="I857" s="203"/>
      <c r="J857" s="199"/>
      <c r="K857" s="199"/>
      <c r="L857" s="204"/>
      <c r="M857" s="205"/>
      <c r="N857" s="206"/>
      <c r="O857" s="206"/>
      <c r="P857" s="206"/>
      <c r="Q857" s="206"/>
      <c r="R857" s="206"/>
      <c r="S857" s="206"/>
      <c r="T857" s="207"/>
      <c r="AT857" s="208" t="s">
        <v>149</v>
      </c>
      <c r="AU857" s="208" t="s">
        <v>82</v>
      </c>
      <c r="AV857" s="14" t="s">
        <v>82</v>
      </c>
      <c r="AW857" s="14" t="s">
        <v>33</v>
      </c>
      <c r="AX857" s="14" t="s">
        <v>72</v>
      </c>
      <c r="AY857" s="208" t="s">
        <v>132</v>
      </c>
    </row>
    <row r="858" spans="1:65" s="14" customFormat="1" ht="11.25">
      <c r="B858" s="198"/>
      <c r="C858" s="199"/>
      <c r="D858" s="183" t="s">
        <v>149</v>
      </c>
      <c r="E858" s="200" t="s">
        <v>19</v>
      </c>
      <c r="F858" s="201" t="s">
        <v>1327</v>
      </c>
      <c r="G858" s="199"/>
      <c r="H858" s="202">
        <v>2.327</v>
      </c>
      <c r="I858" s="203"/>
      <c r="J858" s="199"/>
      <c r="K858" s="199"/>
      <c r="L858" s="204"/>
      <c r="M858" s="205"/>
      <c r="N858" s="206"/>
      <c r="O858" s="206"/>
      <c r="P858" s="206"/>
      <c r="Q858" s="206"/>
      <c r="R858" s="206"/>
      <c r="S858" s="206"/>
      <c r="T858" s="207"/>
      <c r="AT858" s="208" t="s">
        <v>149</v>
      </c>
      <c r="AU858" s="208" t="s">
        <v>82</v>
      </c>
      <c r="AV858" s="14" t="s">
        <v>82</v>
      </c>
      <c r="AW858" s="14" t="s">
        <v>33</v>
      </c>
      <c r="AX858" s="14" t="s">
        <v>72</v>
      </c>
      <c r="AY858" s="208" t="s">
        <v>132</v>
      </c>
    </row>
    <row r="859" spans="1:65" s="14" customFormat="1" ht="11.25">
      <c r="B859" s="198"/>
      <c r="C859" s="199"/>
      <c r="D859" s="183" t="s">
        <v>149</v>
      </c>
      <c r="E859" s="200" t="s">
        <v>19</v>
      </c>
      <c r="F859" s="201" t="s">
        <v>1328</v>
      </c>
      <c r="G859" s="199"/>
      <c r="H859" s="202">
        <v>1.0860000000000001</v>
      </c>
      <c r="I859" s="203"/>
      <c r="J859" s="199"/>
      <c r="K859" s="199"/>
      <c r="L859" s="204"/>
      <c r="M859" s="205"/>
      <c r="N859" s="206"/>
      <c r="O859" s="206"/>
      <c r="P859" s="206"/>
      <c r="Q859" s="206"/>
      <c r="R859" s="206"/>
      <c r="S859" s="206"/>
      <c r="T859" s="207"/>
      <c r="AT859" s="208" t="s">
        <v>149</v>
      </c>
      <c r="AU859" s="208" t="s">
        <v>82</v>
      </c>
      <c r="AV859" s="14" t="s">
        <v>82</v>
      </c>
      <c r="AW859" s="14" t="s">
        <v>33</v>
      </c>
      <c r="AX859" s="14" t="s">
        <v>72</v>
      </c>
      <c r="AY859" s="208" t="s">
        <v>132</v>
      </c>
    </row>
    <row r="860" spans="1:65" s="14" customFormat="1" ht="11.25">
      <c r="B860" s="198"/>
      <c r="C860" s="199"/>
      <c r="D860" s="183" t="s">
        <v>149</v>
      </c>
      <c r="E860" s="200" t="s">
        <v>19</v>
      </c>
      <c r="F860" s="201" t="s">
        <v>1329</v>
      </c>
      <c r="G860" s="199"/>
      <c r="H860" s="202">
        <v>1.353</v>
      </c>
      <c r="I860" s="203"/>
      <c r="J860" s="199"/>
      <c r="K860" s="199"/>
      <c r="L860" s="204"/>
      <c r="M860" s="205"/>
      <c r="N860" s="206"/>
      <c r="O860" s="206"/>
      <c r="P860" s="206"/>
      <c r="Q860" s="206"/>
      <c r="R860" s="206"/>
      <c r="S860" s="206"/>
      <c r="T860" s="207"/>
      <c r="AT860" s="208" t="s">
        <v>149</v>
      </c>
      <c r="AU860" s="208" t="s">
        <v>82</v>
      </c>
      <c r="AV860" s="14" t="s">
        <v>82</v>
      </c>
      <c r="AW860" s="14" t="s">
        <v>33</v>
      </c>
      <c r="AX860" s="14" t="s">
        <v>72</v>
      </c>
      <c r="AY860" s="208" t="s">
        <v>132</v>
      </c>
    </row>
    <row r="861" spans="1:65" s="14" customFormat="1" ht="11.25">
      <c r="B861" s="198"/>
      <c r="C861" s="199"/>
      <c r="D861" s="183" t="s">
        <v>149</v>
      </c>
      <c r="E861" s="200" t="s">
        <v>19</v>
      </c>
      <c r="F861" s="201" t="s">
        <v>1330</v>
      </c>
      <c r="G861" s="199"/>
      <c r="H861" s="202">
        <v>0.53100000000000003</v>
      </c>
      <c r="I861" s="203"/>
      <c r="J861" s="199"/>
      <c r="K861" s="199"/>
      <c r="L861" s="204"/>
      <c r="M861" s="205"/>
      <c r="N861" s="206"/>
      <c r="O861" s="206"/>
      <c r="P861" s="206"/>
      <c r="Q861" s="206"/>
      <c r="R861" s="206"/>
      <c r="S861" s="206"/>
      <c r="T861" s="207"/>
      <c r="AT861" s="208" t="s">
        <v>149</v>
      </c>
      <c r="AU861" s="208" t="s">
        <v>82</v>
      </c>
      <c r="AV861" s="14" t="s">
        <v>82</v>
      </c>
      <c r="AW861" s="14" t="s">
        <v>33</v>
      </c>
      <c r="AX861" s="14" t="s">
        <v>72</v>
      </c>
      <c r="AY861" s="208" t="s">
        <v>132</v>
      </c>
    </row>
    <row r="862" spans="1:65" s="14" customFormat="1" ht="11.25">
      <c r="B862" s="198"/>
      <c r="C862" s="199"/>
      <c r="D862" s="183" t="s">
        <v>149</v>
      </c>
      <c r="E862" s="200" t="s">
        <v>19</v>
      </c>
      <c r="F862" s="201" t="s">
        <v>1331</v>
      </c>
      <c r="G862" s="199"/>
      <c r="H862" s="202">
        <v>-0.06</v>
      </c>
      <c r="I862" s="203"/>
      <c r="J862" s="199"/>
      <c r="K862" s="199"/>
      <c r="L862" s="204"/>
      <c r="M862" s="205"/>
      <c r="N862" s="206"/>
      <c r="O862" s="206"/>
      <c r="P862" s="206"/>
      <c r="Q862" s="206"/>
      <c r="R862" s="206"/>
      <c r="S862" s="206"/>
      <c r="T862" s="207"/>
      <c r="AT862" s="208" t="s">
        <v>149</v>
      </c>
      <c r="AU862" s="208" t="s">
        <v>82</v>
      </c>
      <c r="AV862" s="14" t="s">
        <v>82</v>
      </c>
      <c r="AW862" s="14" t="s">
        <v>33</v>
      </c>
      <c r="AX862" s="14" t="s">
        <v>72</v>
      </c>
      <c r="AY862" s="208" t="s">
        <v>132</v>
      </c>
    </row>
    <row r="863" spans="1:65" s="15" customFormat="1" ht="11.25">
      <c r="B863" s="209"/>
      <c r="C863" s="210"/>
      <c r="D863" s="183" t="s">
        <v>149</v>
      </c>
      <c r="E863" s="211" t="s">
        <v>19</v>
      </c>
      <c r="F863" s="212" t="s">
        <v>152</v>
      </c>
      <c r="G863" s="210"/>
      <c r="H863" s="213">
        <v>60.277999999999992</v>
      </c>
      <c r="I863" s="214"/>
      <c r="J863" s="210"/>
      <c r="K863" s="210"/>
      <c r="L863" s="215"/>
      <c r="M863" s="216"/>
      <c r="N863" s="217"/>
      <c r="O863" s="217"/>
      <c r="P863" s="217"/>
      <c r="Q863" s="217"/>
      <c r="R863" s="217"/>
      <c r="S863" s="217"/>
      <c r="T863" s="218"/>
      <c r="AT863" s="219" t="s">
        <v>149</v>
      </c>
      <c r="AU863" s="219" t="s">
        <v>82</v>
      </c>
      <c r="AV863" s="15" t="s">
        <v>140</v>
      </c>
      <c r="AW863" s="15" t="s">
        <v>33</v>
      </c>
      <c r="AX863" s="15" t="s">
        <v>80</v>
      </c>
      <c r="AY863" s="219" t="s">
        <v>132</v>
      </c>
    </row>
    <row r="864" spans="1:65" s="2" customFormat="1" ht="24.2" customHeight="1">
      <c r="A864" s="35"/>
      <c r="B864" s="36"/>
      <c r="C864" s="170" t="s">
        <v>1336</v>
      </c>
      <c r="D864" s="170" t="s">
        <v>135</v>
      </c>
      <c r="E864" s="171" t="s">
        <v>1337</v>
      </c>
      <c r="F864" s="172" t="s">
        <v>1338</v>
      </c>
      <c r="G864" s="173" t="s">
        <v>146</v>
      </c>
      <c r="H864" s="174">
        <v>60.277999999999999</v>
      </c>
      <c r="I864" s="175"/>
      <c r="J864" s="176">
        <f>ROUND(I864*H864,2)</f>
        <v>0</v>
      </c>
      <c r="K864" s="172" t="s">
        <v>139</v>
      </c>
      <c r="L864" s="40"/>
      <c r="M864" s="177" t="s">
        <v>19</v>
      </c>
      <c r="N864" s="178" t="s">
        <v>43</v>
      </c>
      <c r="O864" s="65"/>
      <c r="P864" s="179">
        <f>O864*H864</f>
        <v>0</v>
      </c>
      <c r="Q864" s="179">
        <v>4.0000000000000002E-4</v>
      </c>
      <c r="R864" s="179">
        <f>Q864*H864</f>
        <v>2.4111199999999999E-2</v>
      </c>
      <c r="S864" s="179">
        <v>0</v>
      </c>
      <c r="T864" s="180">
        <f>S864*H864</f>
        <v>0</v>
      </c>
      <c r="U864" s="35"/>
      <c r="V864" s="35"/>
      <c r="W864" s="35"/>
      <c r="X864" s="35"/>
      <c r="Y864" s="35"/>
      <c r="Z864" s="35"/>
      <c r="AA864" s="35"/>
      <c r="AB864" s="35"/>
      <c r="AC864" s="35"/>
      <c r="AD864" s="35"/>
      <c r="AE864" s="35"/>
      <c r="AR864" s="181" t="s">
        <v>261</v>
      </c>
      <c r="AT864" s="181" t="s">
        <v>135</v>
      </c>
      <c r="AU864" s="181" t="s">
        <v>82</v>
      </c>
      <c r="AY864" s="18" t="s">
        <v>132</v>
      </c>
      <c r="BE864" s="182">
        <f>IF(N864="základní",J864,0)</f>
        <v>0</v>
      </c>
      <c r="BF864" s="182">
        <f>IF(N864="snížená",J864,0)</f>
        <v>0</v>
      </c>
      <c r="BG864" s="182">
        <f>IF(N864="zákl. přenesená",J864,0)</f>
        <v>0</v>
      </c>
      <c r="BH864" s="182">
        <f>IF(N864="sníž. přenesená",J864,0)</f>
        <v>0</v>
      </c>
      <c r="BI864" s="182">
        <f>IF(N864="nulová",J864,0)</f>
        <v>0</v>
      </c>
      <c r="BJ864" s="18" t="s">
        <v>80</v>
      </c>
      <c r="BK864" s="182">
        <f>ROUND(I864*H864,2)</f>
        <v>0</v>
      </c>
      <c r="BL864" s="18" t="s">
        <v>261</v>
      </c>
      <c r="BM864" s="181" t="s">
        <v>1339</v>
      </c>
    </row>
    <row r="865" spans="1:65" s="2" customFormat="1" ht="19.5">
      <c r="A865" s="35"/>
      <c r="B865" s="36"/>
      <c r="C865" s="37"/>
      <c r="D865" s="183" t="s">
        <v>142</v>
      </c>
      <c r="E865" s="37"/>
      <c r="F865" s="184" t="s">
        <v>1340</v>
      </c>
      <c r="G865" s="37"/>
      <c r="H865" s="37"/>
      <c r="I865" s="185"/>
      <c r="J865" s="37"/>
      <c r="K865" s="37"/>
      <c r="L865" s="40"/>
      <c r="M865" s="186"/>
      <c r="N865" s="187"/>
      <c r="O865" s="65"/>
      <c r="P865" s="65"/>
      <c r="Q865" s="65"/>
      <c r="R865" s="65"/>
      <c r="S865" s="65"/>
      <c r="T865" s="66"/>
      <c r="U865" s="35"/>
      <c r="V865" s="35"/>
      <c r="W865" s="35"/>
      <c r="X865" s="35"/>
      <c r="Y865" s="35"/>
      <c r="Z865" s="35"/>
      <c r="AA865" s="35"/>
      <c r="AB865" s="35"/>
      <c r="AC865" s="35"/>
      <c r="AD865" s="35"/>
      <c r="AE865" s="35"/>
      <c r="AT865" s="18" t="s">
        <v>142</v>
      </c>
      <c r="AU865" s="18" t="s">
        <v>82</v>
      </c>
    </row>
    <row r="866" spans="1:65" s="14" customFormat="1" ht="11.25">
      <c r="B866" s="198"/>
      <c r="C866" s="199"/>
      <c r="D866" s="183" t="s">
        <v>149</v>
      </c>
      <c r="E866" s="200" t="s">
        <v>19</v>
      </c>
      <c r="F866" s="201" t="s">
        <v>1326</v>
      </c>
      <c r="G866" s="199"/>
      <c r="H866" s="202">
        <v>55.040999999999997</v>
      </c>
      <c r="I866" s="203"/>
      <c r="J866" s="199"/>
      <c r="K866" s="199"/>
      <c r="L866" s="204"/>
      <c r="M866" s="205"/>
      <c r="N866" s="206"/>
      <c r="O866" s="206"/>
      <c r="P866" s="206"/>
      <c r="Q866" s="206"/>
      <c r="R866" s="206"/>
      <c r="S866" s="206"/>
      <c r="T866" s="207"/>
      <c r="AT866" s="208" t="s">
        <v>149</v>
      </c>
      <c r="AU866" s="208" t="s">
        <v>82</v>
      </c>
      <c r="AV866" s="14" t="s">
        <v>82</v>
      </c>
      <c r="AW866" s="14" t="s">
        <v>33</v>
      </c>
      <c r="AX866" s="14" t="s">
        <v>72</v>
      </c>
      <c r="AY866" s="208" t="s">
        <v>132</v>
      </c>
    </row>
    <row r="867" spans="1:65" s="14" customFormat="1" ht="11.25">
      <c r="B867" s="198"/>
      <c r="C867" s="199"/>
      <c r="D867" s="183" t="s">
        <v>149</v>
      </c>
      <c r="E867" s="200" t="s">
        <v>19</v>
      </c>
      <c r="F867" s="201" t="s">
        <v>1327</v>
      </c>
      <c r="G867" s="199"/>
      <c r="H867" s="202">
        <v>2.327</v>
      </c>
      <c r="I867" s="203"/>
      <c r="J867" s="199"/>
      <c r="K867" s="199"/>
      <c r="L867" s="204"/>
      <c r="M867" s="205"/>
      <c r="N867" s="206"/>
      <c r="O867" s="206"/>
      <c r="P867" s="206"/>
      <c r="Q867" s="206"/>
      <c r="R867" s="206"/>
      <c r="S867" s="206"/>
      <c r="T867" s="207"/>
      <c r="AT867" s="208" t="s">
        <v>149</v>
      </c>
      <c r="AU867" s="208" t="s">
        <v>82</v>
      </c>
      <c r="AV867" s="14" t="s">
        <v>82</v>
      </c>
      <c r="AW867" s="14" t="s">
        <v>33</v>
      </c>
      <c r="AX867" s="14" t="s">
        <v>72</v>
      </c>
      <c r="AY867" s="208" t="s">
        <v>132</v>
      </c>
    </row>
    <row r="868" spans="1:65" s="14" customFormat="1" ht="11.25">
      <c r="B868" s="198"/>
      <c r="C868" s="199"/>
      <c r="D868" s="183" t="s">
        <v>149</v>
      </c>
      <c r="E868" s="200" t="s">
        <v>19</v>
      </c>
      <c r="F868" s="201" t="s">
        <v>1328</v>
      </c>
      <c r="G868" s="199"/>
      <c r="H868" s="202">
        <v>1.0860000000000001</v>
      </c>
      <c r="I868" s="203"/>
      <c r="J868" s="199"/>
      <c r="K868" s="199"/>
      <c r="L868" s="204"/>
      <c r="M868" s="205"/>
      <c r="N868" s="206"/>
      <c r="O868" s="206"/>
      <c r="P868" s="206"/>
      <c r="Q868" s="206"/>
      <c r="R868" s="206"/>
      <c r="S868" s="206"/>
      <c r="T868" s="207"/>
      <c r="AT868" s="208" t="s">
        <v>149</v>
      </c>
      <c r="AU868" s="208" t="s">
        <v>82</v>
      </c>
      <c r="AV868" s="14" t="s">
        <v>82</v>
      </c>
      <c r="AW868" s="14" t="s">
        <v>33</v>
      </c>
      <c r="AX868" s="14" t="s">
        <v>72</v>
      </c>
      <c r="AY868" s="208" t="s">
        <v>132</v>
      </c>
    </row>
    <row r="869" spans="1:65" s="14" customFormat="1" ht="11.25">
      <c r="B869" s="198"/>
      <c r="C869" s="199"/>
      <c r="D869" s="183" t="s">
        <v>149</v>
      </c>
      <c r="E869" s="200" t="s">
        <v>19</v>
      </c>
      <c r="F869" s="201" t="s">
        <v>1329</v>
      </c>
      <c r="G869" s="199"/>
      <c r="H869" s="202">
        <v>1.353</v>
      </c>
      <c r="I869" s="203"/>
      <c r="J869" s="199"/>
      <c r="K869" s="199"/>
      <c r="L869" s="204"/>
      <c r="M869" s="205"/>
      <c r="N869" s="206"/>
      <c r="O869" s="206"/>
      <c r="P869" s="206"/>
      <c r="Q869" s="206"/>
      <c r="R869" s="206"/>
      <c r="S869" s="206"/>
      <c r="T869" s="207"/>
      <c r="AT869" s="208" t="s">
        <v>149</v>
      </c>
      <c r="AU869" s="208" t="s">
        <v>82</v>
      </c>
      <c r="AV869" s="14" t="s">
        <v>82</v>
      </c>
      <c r="AW869" s="14" t="s">
        <v>33</v>
      </c>
      <c r="AX869" s="14" t="s">
        <v>72</v>
      </c>
      <c r="AY869" s="208" t="s">
        <v>132</v>
      </c>
    </row>
    <row r="870" spans="1:65" s="14" customFormat="1" ht="11.25">
      <c r="B870" s="198"/>
      <c r="C870" s="199"/>
      <c r="D870" s="183" t="s">
        <v>149</v>
      </c>
      <c r="E870" s="200" t="s">
        <v>19</v>
      </c>
      <c r="F870" s="201" t="s">
        <v>1330</v>
      </c>
      <c r="G870" s="199"/>
      <c r="H870" s="202">
        <v>0.53100000000000003</v>
      </c>
      <c r="I870" s="203"/>
      <c r="J870" s="199"/>
      <c r="K870" s="199"/>
      <c r="L870" s="204"/>
      <c r="M870" s="205"/>
      <c r="N870" s="206"/>
      <c r="O870" s="206"/>
      <c r="P870" s="206"/>
      <c r="Q870" s="206"/>
      <c r="R870" s="206"/>
      <c r="S870" s="206"/>
      <c r="T870" s="207"/>
      <c r="AT870" s="208" t="s">
        <v>149</v>
      </c>
      <c r="AU870" s="208" t="s">
        <v>82</v>
      </c>
      <c r="AV870" s="14" t="s">
        <v>82</v>
      </c>
      <c r="AW870" s="14" t="s">
        <v>33</v>
      </c>
      <c r="AX870" s="14" t="s">
        <v>72</v>
      </c>
      <c r="AY870" s="208" t="s">
        <v>132</v>
      </c>
    </row>
    <row r="871" spans="1:65" s="14" customFormat="1" ht="11.25">
      <c r="B871" s="198"/>
      <c r="C871" s="199"/>
      <c r="D871" s="183" t="s">
        <v>149</v>
      </c>
      <c r="E871" s="200" t="s">
        <v>19</v>
      </c>
      <c r="F871" s="201" t="s">
        <v>1331</v>
      </c>
      <c r="G871" s="199"/>
      <c r="H871" s="202">
        <v>-0.06</v>
      </c>
      <c r="I871" s="203"/>
      <c r="J871" s="199"/>
      <c r="K871" s="199"/>
      <c r="L871" s="204"/>
      <c r="M871" s="205"/>
      <c r="N871" s="206"/>
      <c r="O871" s="206"/>
      <c r="P871" s="206"/>
      <c r="Q871" s="206"/>
      <c r="R871" s="206"/>
      <c r="S871" s="206"/>
      <c r="T871" s="207"/>
      <c r="AT871" s="208" t="s">
        <v>149</v>
      </c>
      <c r="AU871" s="208" t="s">
        <v>82</v>
      </c>
      <c r="AV871" s="14" t="s">
        <v>82</v>
      </c>
      <c r="AW871" s="14" t="s">
        <v>33</v>
      </c>
      <c r="AX871" s="14" t="s">
        <v>72</v>
      </c>
      <c r="AY871" s="208" t="s">
        <v>132</v>
      </c>
    </row>
    <row r="872" spans="1:65" s="15" customFormat="1" ht="11.25">
      <c r="B872" s="209"/>
      <c r="C872" s="210"/>
      <c r="D872" s="183" t="s">
        <v>149</v>
      </c>
      <c r="E872" s="211" t="s">
        <v>19</v>
      </c>
      <c r="F872" s="212" t="s">
        <v>152</v>
      </c>
      <c r="G872" s="210"/>
      <c r="H872" s="213">
        <v>60.277999999999992</v>
      </c>
      <c r="I872" s="214"/>
      <c r="J872" s="210"/>
      <c r="K872" s="210"/>
      <c r="L872" s="215"/>
      <c r="M872" s="216"/>
      <c r="N872" s="217"/>
      <c r="O872" s="217"/>
      <c r="P872" s="217"/>
      <c r="Q872" s="217"/>
      <c r="R872" s="217"/>
      <c r="S872" s="217"/>
      <c r="T872" s="218"/>
      <c r="AT872" s="219" t="s">
        <v>149</v>
      </c>
      <c r="AU872" s="219" t="s">
        <v>82</v>
      </c>
      <c r="AV872" s="15" t="s">
        <v>140</v>
      </c>
      <c r="AW872" s="15" t="s">
        <v>33</v>
      </c>
      <c r="AX872" s="15" t="s">
        <v>80</v>
      </c>
      <c r="AY872" s="219" t="s">
        <v>132</v>
      </c>
    </row>
    <row r="873" spans="1:65" s="2" customFormat="1" ht="24.2" customHeight="1">
      <c r="A873" s="35"/>
      <c r="B873" s="36"/>
      <c r="C873" s="221" t="s">
        <v>1341</v>
      </c>
      <c r="D873" s="221" t="s">
        <v>196</v>
      </c>
      <c r="E873" s="222" t="s">
        <v>1342</v>
      </c>
      <c r="F873" s="223" t="s">
        <v>1343</v>
      </c>
      <c r="G873" s="224" t="s">
        <v>146</v>
      </c>
      <c r="H873" s="225">
        <v>58.789000000000001</v>
      </c>
      <c r="I873" s="226"/>
      <c r="J873" s="227">
        <f>ROUND(I873*H873,2)</f>
        <v>0</v>
      </c>
      <c r="K873" s="223" t="s">
        <v>19</v>
      </c>
      <c r="L873" s="228"/>
      <c r="M873" s="229" t="s">
        <v>19</v>
      </c>
      <c r="N873" s="230" t="s">
        <v>43</v>
      </c>
      <c r="O873" s="65"/>
      <c r="P873" s="179">
        <f>O873*H873</f>
        <v>0</v>
      </c>
      <c r="Q873" s="179">
        <v>2.5999999999999999E-3</v>
      </c>
      <c r="R873" s="179">
        <f>Q873*H873</f>
        <v>0.1528514</v>
      </c>
      <c r="S873" s="179">
        <v>0</v>
      </c>
      <c r="T873" s="180">
        <f>S873*H873</f>
        <v>0</v>
      </c>
      <c r="U873" s="35"/>
      <c r="V873" s="35"/>
      <c r="W873" s="35"/>
      <c r="X873" s="35"/>
      <c r="Y873" s="35"/>
      <c r="Z873" s="35"/>
      <c r="AA873" s="35"/>
      <c r="AB873" s="35"/>
      <c r="AC873" s="35"/>
      <c r="AD873" s="35"/>
      <c r="AE873" s="35"/>
      <c r="AR873" s="181" t="s">
        <v>353</v>
      </c>
      <c r="AT873" s="181" t="s">
        <v>196</v>
      </c>
      <c r="AU873" s="181" t="s">
        <v>82</v>
      </c>
      <c r="AY873" s="18" t="s">
        <v>132</v>
      </c>
      <c r="BE873" s="182">
        <f>IF(N873="základní",J873,0)</f>
        <v>0</v>
      </c>
      <c r="BF873" s="182">
        <f>IF(N873="snížená",J873,0)</f>
        <v>0</v>
      </c>
      <c r="BG873" s="182">
        <f>IF(N873="zákl. přenesená",J873,0)</f>
        <v>0</v>
      </c>
      <c r="BH873" s="182">
        <f>IF(N873="sníž. přenesená",J873,0)</f>
        <v>0</v>
      </c>
      <c r="BI873" s="182">
        <f>IF(N873="nulová",J873,0)</f>
        <v>0</v>
      </c>
      <c r="BJ873" s="18" t="s">
        <v>80</v>
      </c>
      <c r="BK873" s="182">
        <f>ROUND(I873*H873,2)</f>
        <v>0</v>
      </c>
      <c r="BL873" s="18" t="s">
        <v>261</v>
      </c>
      <c r="BM873" s="181" t="s">
        <v>1344</v>
      </c>
    </row>
    <row r="874" spans="1:65" s="2" customFormat="1" ht="19.5">
      <c r="A874" s="35"/>
      <c r="B874" s="36"/>
      <c r="C874" s="37"/>
      <c r="D874" s="183" t="s">
        <v>142</v>
      </c>
      <c r="E874" s="37"/>
      <c r="F874" s="184" t="s">
        <v>1343</v>
      </c>
      <c r="G874" s="37"/>
      <c r="H874" s="37"/>
      <c r="I874" s="185"/>
      <c r="J874" s="37"/>
      <c r="K874" s="37"/>
      <c r="L874" s="40"/>
      <c r="M874" s="186"/>
      <c r="N874" s="187"/>
      <c r="O874" s="65"/>
      <c r="P874" s="65"/>
      <c r="Q874" s="65"/>
      <c r="R874" s="65"/>
      <c r="S874" s="65"/>
      <c r="T874" s="66"/>
      <c r="U874" s="35"/>
      <c r="V874" s="35"/>
      <c r="W874" s="35"/>
      <c r="X874" s="35"/>
      <c r="Y874" s="35"/>
      <c r="Z874" s="35"/>
      <c r="AA874" s="35"/>
      <c r="AB874" s="35"/>
      <c r="AC874" s="35"/>
      <c r="AD874" s="35"/>
      <c r="AE874" s="35"/>
      <c r="AT874" s="18" t="s">
        <v>142</v>
      </c>
      <c r="AU874" s="18" t="s">
        <v>82</v>
      </c>
    </row>
    <row r="875" spans="1:65" s="14" customFormat="1" ht="11.25">
      <c r="B875" s="198"/>
      <c r="C875" s="199"/>
      <c r="D875" s="183" t="s">
        <v>149</v>
      </c>
      <c r="E875" s="200" t="s">
        <v>19</v>
      </c>
      <c r="F875" s="201" t="s">
        <v>1345</v>
      </c>
      <c r="G875" s="199"/>
      <c r="H875" s="202">
        <v>62.689</v>
      </c>
      <c r="I875" s="203"/>
      <c r="J875" s="199"/>
      <c r="K875" s="199"/>
      <c r="L875" s="204"/>
      <c r="M875" s="205"/>
      <c r="N875" s="206"/>
      <c r="O875" s="206"/>
      <c r="P875" s="206"/>
      <c r="Q875" s="206"/>
      <c r="R875" s="206"/>
      <c r="S875" s="206"/>
      <c r="T875" s="207"/>
      <c r="AT875" s="208" t="s">
        <v>149</v>
      </c>
      <c r="AU875" s="208" t="s">
        <v>82</v>
      </c>
      <c r="AV875" s="14" t="s">
        <v>82</v>
      </c>
      <c r="AW875" s="14" t="s">
        <v>33</v>
      </c>
      <c r="AX875" s="14" t="s">
        <v>72</v>
      </c>
      <c r="AY875" s="208" t="s">
        <v>132</v>
      </c>
    </row>
    <row r="876" spans="1:65" s="14" customFormat="1" ht="11.25">
      <c r="B876" s="198"/>
      <c r="C876" s="199"/>
      <c r="D876" s="183" t="s">
        <v>149</v>
      </c>
      <c r="E876" s="200" t="s">
        <v>19</v>
      </c>
      <c r="F876" s="201" t="s">
        <v>1346</v>
      </c>
      <c r="G876" s="199"/>
      <c r="H876" s="202">
        <v>-3.9</v>
      </c>
      <c r="I876" s="203"/>
      <c r="J876" s="199"/>
      <c r="K876" s="199"/>
      <c r="L876" s="204"/>
      <c r="M876" s="205"/>
      <c r="N876" s="206"/>
      <c r="O876" s="206"/>
      <c r="P876" s="206"/>
      <c r="Q876" s="206"/>
      <c r="R876" s="206"/>
      <c r="S876" s="206"/>
      <c r="T876" s="207"/>
      <c r="AT876" s="208" t="s">
        <v>149</v>
      </c>
      <c r="AU876" s="208" t="s">
        <v>82</v>
      </c>
      <c r="AV876" s="14" t="s">
        <v>82</v>
      </c>
      <c r="AW876" s="14" t="s">
        <v>33</v>
      </c>
      <c r="AX876" s="14" t="s">
        <v>72</v>
      </c>
      <c r="AY876" s="208" t="s">
        <v>132</v>
      </c>
    </row>
    <row r="877" spans="1:65" s="15" customFormat="1" ht="11.25">
      <c r="B877" s="209"/>
      <c r="C877" s="210"/>
      <c r="D877" s="183" t="s">
        <v>149</v>
      </c>
      <c r="E877" s="211" t="s">
        <v>19</v>
      </c>
      <c r="F877" s="212" t="s">
        <v>152</v>
      </c>
      <c r="G877" s="210"/>
      <c r="H877" s="213">
        <v>58.789000000000001</v>
      </c>
      <c r="I877" s="214"/>
      <c r="J877" s="210"/>
      <c r="K877" s="210"/>
      <c r="L877" s="215"/>
      <c r="M877" s="216"/>
      <c r="N877" s="217"/>
      <c r="O877" s="217"/>
      <c r="P877" s="217"/>
      <c r="Q877" s="217"/>
      <c r="R877" s="217"/>
      <c r="S877" s="217"/>
      <c r="T877" s="218"/>
      <c r="AT877" s="219" t="s">
        <v>149</v>
      </c>
      <c r="AU877" s="219" t="s">
        <v>82</v>
      </c>
      <c r="AV877" s="15" t="s">
        <v>140</v>
      </c>
      <c r="AW877" s="15" t="s">
        <v>33</v>
      </c>
      <c r="AX877" s="15" t="s">
        <v>80</v>
      </c>
      <c r="AY877" s="219" t="s">
        <v>132</v>
      </c>
    </row>
    <row r="878" spans="1:65" s="2" customFormat="1" ht="24.2" customHeight="1">
      <c r="A878" s="35"/>
      <c r="B878" s="36"/>
      <c r="C878" s="221" t="s">
        <v>1347</v>
      </c>
      <c r="D878" s="221" t="s">
        <v>196</v>
      </c>
      <c r="E878" s="222" t="s">
        <v>1348</v>
      </c>
      <c r="F878" s="223" t="s">
        <v>1349</v>
      </c>
      <c r="G878" s="224" t="s">
        <v>146</v>
      </c>
      <c r="H878" s="225">
        <v>3.9</v>
      </c>
      <c r="I878" s="226"/>
      <c r="J878" s="227">
        <f>ROUND(I878*H878,2)</f>
        <v>0</v>
      </c>
      <c r="K878" s="223" t="s">
        <v>19</v>
      </c>
      <c r="L878" s="228"/>
      <c r="M878" s="229" t="s">
        <v>19</v>
      </c>
      <c r="N878" s="230" t="s">
        <v>43</v>
      </c>
      <c r="O878" s="65"/>
      <c r="P878" s="179">
        <f>O878*H878</f>
        <v>0</v>
      </c>
      <c r="Q878" s="179">
        <v>2.5999999999999999E-3</v>
      </c>
      <c r="R878" s="179">
        <f>Q878*H878</f>
        <v>1.014E-2</v>
      </c>
      <c r="S878" s="179">
        <v>0</v>
      </c>
      <c r="T878" s="180">
        <f>S878*H878</f>
        <v>0</v>
      </c>
      <c r="U878" s="35"/>
      <c r="V878" s="35"/>
      <c r="W878" s="35"/>
      <c r="X878" s="35"/>
      <c r="Y878" s="35"/>
      <c r="Z878" s="35"/>
      <c r="AA878" s="35"/>
      <c r="AB878" s="35"/>
      <c r="AC878" s="35"/>
      <c r="AD878" s="35"/>
      <c r="AE878" s="35"/>
      <c r="AR878" s="181" t="s">
        <v>353</v>
      </c>
      <c r="AT878" s="181" t="s">
        <v>196</v>
      </c>
      <c r="AU878" s="181" t="s">
        <v>82</v>
      </c>
      <c r="AY878" s="18" t="s">
        <v>132</v>
      </c>
      <c r="BE878" s="182">
        <f>IF(N878="základní",J878,0)</f>
        <v>0</v>
      </c>
      <c r="BF878" s="182">
        <f>IF(N878="snížená",J878,0)</f>
        <v>0</v>
      </c>
      <c r="BG878" s="182">
        <f>IF(N878="zákl. přenesená",J878,0)</f>
        <v>0</v>
      </c>
      <c r="BH878" s="182">
        <f>IF(N878="sníž. přenesená",J878,0)</f>
        <v>0</v>
      </c>
      <c r="BI878" s="182">
        <f>IF(N878="nulová",J878,0)</f>
        <v>0</v>
      </c>
      <c r="BJ878" s="18" t="s">
        <v>80</v>
      </c>
      <c r="BK878" s="182">
        <f>ROUND(I878*H878,2)</f>
        <v>0</v>
      </c>
      <c r="BL878" s="18" t="s">
        <v>261</v>
      </c>
      <c r="BM878" s="181" t="s">
        <v>1350</v>
      </c>
    </row>
    <row r="879" spans="1:65" s="2" customFormat="1" ht="19.5">
      <c r="A879" s="35"/>
      <c r="B879" s="36"/>
      <c r="C879" s="37"/>
      <c r="D879" s="183" t="s">
        <v>142</v>
      </c>
      <c r="E879" s="37"/>
      <c r="F879" s="184" t="s">
        <v>1349</v>
      </c>
      <c r="G879" s="37"/>
      <c r="H879" s="37"/>
      <c r="I879" s="185"/>
      <c r="J879" s="37"/>
      <c r="K879" s="37"/>
      <c r="L879" s="40"/>
      <c r="M879" s="186"/>
      <c r="N879" s="187"/>
      <c r="O879" s="65"/>
      <c r="P879" s="65"/>
      <c r="Q879" s="65"/>
      <c r="R879" s="65"/>
      <c r="S879" s="65"/>
      <c r="T879" s="66"/>
      <c r="U879" s="35"/>
      <c r="V879" s="35"/>
      <c r="W879" s="35"/>
      <c r="X879" s="35"/>
      <c r="Y879" s="35"/>
      <c r="Z879" s="35"/>
      <c r="AA879" s="35"/>
      <c r="AB879" s="35"/>
      <c r="AC879" s="35"/>
      <c r="AD879" s="35"/>
      <c r="AE879" s="35"/>
      <c r="AT879" s="18" t="s">
        <v>142</v>
      </c>
      <c r="AU879" s="18" t="s">
        <v>82</v>
      </c>
    </row>
    <row r="880" spans="1:65" s="14" customFormat="1" ht="11.25">
      <c r="B880" s="198"/>
      <c r="C880" s="199"/>
      <c r="D880" s="183" t="s">
        <v>149</v>
      </c>
      <c r="E880" s="200" t="s">
        <v>19</v>
      </c>
      <c r="F880" s="201" t="s">
        <v>1351</v>
      </c>
      <c r="G880" s="199"/>
      <c r="H880" s="202">
        <v>3.9</v>
      </c>
      <c r="I880" s="203"/>
      <c r="J880" s="199"/>
      <c r="K880" s="199"/>
      <c r="L880" s="204"/>
      <c r="M880" s="205"/>
      <c r="N880" s="206"/>
      <c r="O880" s="206"/>
      <c r="P880" s="206"/>
      <c r="Q880" s="206"/>
      <c r="R880" s="206"/>
      <c r="S880" s="206"/>
      <c r="T880" s="207"/>
      <c r="AT880" s="208" t="s">
        <v>149</v>
      </c>
      <c r="AU880" s="208" t="s">
        <v>82</v>
      </c>
      <c r="AV880" s="14" t="s">
        <v>82</v>
      </c>
      <c r="AW880" s="14" t="s">
        <v>33</v>
      </c>
      <c r="AX880" s="14" t="s">
        <v>72</v>
      </c>
      <c r="AY880" s="208" t="s">
        <v>132</v>
      </c>
    </row>
    <row r="881" spans="1:65" s="15" customFormat="1" ht="11.25">
      <c r="B881" s="209"/>
      <c r="C881" s="210"/>
      <c r="D881" s="183" t="s">
        <v>149</v>
      </c>
      <c r="E881" s="211" t="s">
        <v>19</v>
      </c>
      <c r="F881" s="212" t="s">
        <v>152</v>
      </c>
      <c r="G881" s="210"/>
      <c r="H881" s="213">
        <v>3.9</v>
      </c>
      <c r="I881" s="214"/>
      <c r="J881" s="210"/>
      <c r="K881" s="210"/>
      <c r="L881" s="215"/>
      <c r="M881" s="216"/>
      <c r="N881" s="217"/>
      <c r="O881" s="217"/>
      <c r="P881" s="217"/>
      <c r="Q881" s="217"/>
      <c r="R881" s="217"/>
      <c r="S881" s="217"/>
      <c r="T881" s="218"/>
      <c r="AT881" s="219" t="s">
        <v>149</v>
      </c>
      <c r="AU881" s="219" t="s">
        <v>82</v>
      </c>
      <c r="AV881" s="15" t="s">
        <v>140</v>
      </c>
      <c r="AW881" s="15" t="s">
        <v>33</v>
      </c>
      <c r="AX881" s="15" t="s">
        <v>80</v>
      </c>
      <c r="AY881" s="219" t="s">
        <v>132</v>
      </c>
    </row>
    <row r="882" spans="1:65" s="2" customFormat="1" ht="14.45" customHeight="1">
      <c r="A882" s="35"/>
      <c r="B882" s="36"/>
      <c r="C882" s="170" t="s">
        <v>1352</v>
      </c>
      <c r="D882" s="170" t="s">
        <v>135</v>
      </c>
      <c r="E882" s="171" t="s">
        <v>1353</v>
      </c>
      <c r="F882" s="172" t="s">
        <v>1354</v>
      </c>
      <c r="G882" s="173" t="s">
        <v>190</v>
      </c>
      <c r="H882" s="174">
        <v>32.08</v>
      </c>
      <c r="I882" s="175"/>
      <c r="J882" s="176">
        <f>ROUND(I882*H882,2)</f>
        <v>0</v>
      </c>
      <c r="K882" s="172" t="s">
        <v>139</v>
      </c>
      <c r="L882" s="40"/>
      <c r="M882" s="177" t="s">
        <v>19</v>
      </c>
      <c r="N882" s="178" t="s">
        <v>43</v>
      </c>
      <c r="O882" s="65"/>
      <c r="P882" s="179">
        <f>O882*H882</f>
        <v>0</v>
      </c>
      <c r="Q882" s="179">
        <v>0</v>
      </c>
      <c r="R882" s="179">
        <f>Q882*H882</f>
        <v>0</v>
      </c>
      <c r="S882" s="179">
        <v>2.9999999999999997E-4</v>
      </c>
      <c r="T882" s="180">
        <f>S882*H882</f>
        <v>9.6239999999999989E-3</v>
      </c>
      <c r="U882" s="35"/>
      <c r="V882" s="35"/>
      <c r="W882" s="35"/>
      <c r="X882" s="35"/>
      <c r="Y882" s="35"/>
      <c r="Z882" s="35"/>
      <c r="AA882" s="35"/>
      <c r="AB882" s="35"/>
      <c r="AC882" s="35"/>
      <c r="AD882" s="35"/>
      <c r="AE882" s="35"/>
      <c r="AR882" s="181" t="s">
        <v>261</v>
      </c>
      <c r="AT882" s="181" t="s">
        <v>135</v>
      </c>
      <c r="AU882" s="181" t="s">
        <v>82</v>
      </c>
      <c r="AY882" s="18" t="s">
        <v>132</v>
      </c>
      <c r="BE882" s="182">
        <f>IF(N882="základní",J882,0)</f>
        <v>0</v>
      </c>
      <c r="BF882" s="182">
        <f>IF(N882="snížená",J882,0)</f>
        <v>0</v>
      </c>
      <c r="BG882" s="182">
        <f>IF(N882="zákl. přenesená",J882,0)</f>
        <v>0</v>
      </c>
      <c r="BH882" s="182">
        <f>IF(N882="sníž. přenesená",J882,0)</f>
        <v>0</v>
      </c>
      <c r="BI882" s="182">
        <f>IF(N882="nulová",J882,0)</f>
        <v>0</v>
      </c>
      <c r="BJ882" s="18" t="s">
        <v>80</v>
      </c>
      <c r="BK882" s="182">
        <f>ROUND(I882*H882,2)</f>
        <v>0</v>
      </c>
      <c r="BL882" s="18" t="s">
        <v>261</v>
      </c>
      <c r="BM882" s="181" t="s">
        <v>1355</v>
      </c>
    </row>
    <row r="883" spans="1:65" s="2" customFormat="1" ht="11.25">
      <c r="A883" s="35"/>
      <c r="B883" s="36"/>
      <c r="C883" s="37"/>
      <c r="D883" s="183" t="s">
        <v>142</v>
      </c>
      <c r="E883" s="37"/>
      <c r="F883" s="184" t="s">
        <v>1356</v>
      </c>
      <c r="G883" s="37"/>
      <c r="H883" s="37"/>
      <c r="I883" s="185"/>
      <c r="J883" s="37"/>
      <c r="K883" s="37"/>
      <c r="L883" s="40"/>
      <c r="M883" s="186"/>
      <c r="N883" s="187"/>
      <c r="O883" s="65"/>
      <c r="P883" s="65"/>
      <c r="Q883" s="65"/>
      <c r="R883" s="65"/>
      <c r="S883" s="65"/>
      <c r="T883" s="66"/>
      <c r="U883" s="35"/>
      <c r="V883" s="35"/>
      <c r="W883" s="35"/>
      <c r="X883" s="35"/>
      <c r="Y883" s="35"/>
      <c r="Z883" s="35"/>
      <c r="AA883" s="35"/>
      <c r="AB883" s="35"/>
      <c r="AC883" s="35"/>
      <c r="AD883" s="35"/>
      <c r="AE883" s="35"/>
      <c r="AT883" s="18" t="s">
        <v>142</v>
      </c>
      <c r="AU883" s="18" t="s">
        <v>82</v>
      </c>
    </row>
    <row r="884" spans="1:65" s="14" customFormat="1" ht="22.5">
      <c r="B884" s="198"/>
      <c r="C884" s="199"/>
      <c r="D884" s="183" t="s">
        <v>149</v>
      </c>
      <c r="E884" s="200" t="s">
        <v>19</v>
      </c>
      <c r="F884" s="201" t="s">
        <v>1357</v>
      </c>
      <c r="G884" s="199"/>
      <c r="H884" s="202">
        <v>32.08</v>
      </c>
      <c r="I884" s="203"/>
      <c r="J884" s="199"/>
      <c r="K884" s="199"/>
      <c r="L884" s="204"/>
      <c r="M884" s="205"/>
      <c r="N884" s="206"/>
      <c r="O884" s="206"/>
      <c r="P884" s="206"/>
      <c r="Q884" s="206"/>
      <c r="R884" s="206"/>
      <c r="S884" s="206"/>
      <c r="T884" s="207"/>
      <c r="AT884" s="208" t="s">
        <v>149</v>
      </c>
      <c r="AU884" s="208" t="s">
        <v>82</v>
      </c>
      <c r="AV884" s="14" t="s">
        <v>82</v>
      </c>
      <c r="AW884" s="14" t="s">
        <v>33</v>
      </c>
      <c r="AX884" s="14" t="s">
        <v>72</v>
      </c>
      <c r="AY884" s="208" t="s">
        <v>132</v>
      </c>
    </row>
    <row r="885" spans="1:65" s="15" customFormat="1" ht="11.25">
      <c r="B885" s="209"/>
      <c r="C885" s="210"/>
      <c r="D885" s="183" t="s">
        <v>149</v>
      </c>
      <c r="E885" s="211" t="s">
        <v>19</v>
      </c>
      <c r="F885" s="212" t="s">
        <v>152</v>
      </c>
      <c r="G885" s="210"/>
      <c r="H885" s="213">
        <v>32.08</v>
      </c>
      <c r="I885" s="214"/>
      <c r="J885" s="210"/>
      <c r="K885" s="210"/>
      <c r="L885" s="215"/>
      <c r="M885" s="216"/>
      <c r="N885" s="217"/>
      <c r="O885" s="217"/>
      <c r="P885" s="217"/>
      <c r="Q885" s="217"/>
      <c r="R885" s="217"/>
      <c r="S885" s="217"/>
      <c r="T885" s="218"/>
      <c r="AT885" s="219" t="s">
        <v>149</v>
      </c>
      <c r="AU885" s="219" t="s">
        <v>82</v>
      </c>
      <c r="AV885" s="15" t="s">
        <v>140</v>
      </c>
      <c r="AW885" s="15" t="s">
        <v>33</v>
      </c>
      <c r="AX885" s="15" t="s">
        <v>80</v>
      </c>
      <c r="AY885" s="219" t="s">
        <v>132</v>
      </c>
    </row>
    <row r="886" spans="1:65" s="2" customFormat="1" ht="14.45" customHeight="1">
      <c r="A886" s="35"/>
      <c r="B886" s="36"/>
      <c r="C886" s="170" t="s">
        <v>1358</v>
      </c>
      <c r="D886" s="170" t="s">
        <v>135</v>
      </c>
      <c r="E886" s="171" t="s">
        <v>1359</v>
      </c>
      <c r="F886" s="172" t="s">
        <v>1360</v>
      </c>
      <c r="G886" s="173" t="s">
        <v>190</v>
      </c>
      <c r="H886" s="174">
        <v>30.855</v>
      </c>
      <c r="I886" s="175"/>
      <c r="J886" s="176">
        <f>ROUND(I886*H886,2)</f>
        <v>0</v>
      </c>
      <c r="K886" s="172" t="s">
        <v>139</v>
      </c>
      <c r="L886" s="40"/>
      <c r="M886" s="177" t="s">
        <v>19</v>
      </c>
      <c r="N886" s="178" t="s">
        <v>43</v>
      </c>
      <c r="O886" s="65"/>
      <c r="P886" s="179">
        <f>O886*H886</f>
        <v>0</v>
      </c>
      <c r="Q886" s="179">
        <v>1.26999E-5</v>
      </c>
      <c r="R886" s="179">
        <f>Q886*H886</f>
        <v>3.9185541450000001E-4</v>
      </c>
      <c r="S886" s="179">
        <v>0</v>
      </c>
      <c r="T886" s="180">
        <f>S886*H886</f>
        <v>0</v>
      </c>
      <c r="U886" s="35"/>
      <c r="V886" s="35"/>
      <c r="W886" s="35"/>
      <c r="X886" s="35"/>
      <c r="Y886" s="35"/>
      <c r="Z886" s="35"/>
      <c r="AA886" s="35"/>
      <c r="AB886" s="35"/>
      <c r="AC886" s="35"/>
      <c r="AD886" s="35"/>
      <c r="AE886" s="35"/>
      <c r="AR886" s="181" t="s">
        <v>261</v>
      </c>
      <c r="AT886" s="181" t="s">
        <v>135</v>
      </c>
      <c r="AU886" s="181" t="s">
        <v>82</v>
      </c>
      <c r="AY886" s="18" t="s">
        <v>132</v>
      </c>
      <c r="BE886" s="182">
        <f>IF(N886="základní",J886,0)</f>
        <v>0</v>
      </c>
      <c r="BF886" s="182">
        <f>IF(N886="snížená",J886,0)</f>
        <v>0</v>
      </c>
      <c r="BG886" s="182">
        <f>IF(N886="zákl. přenesená",J886,0)</f>
        <v>0</v>
      </c>
      <c r="BH886" s="182">
        <f>IF(N886="sníž. přenesená",J886,0)</f>
        <v>0</v>
      </c>
      <c r="BI886" s="182">
        <f>IF(N886="nulová",J886,0)</f>
        <v>0</v>
      </c>
      <c r="BJ886" s="18" t="s">
        <v>80</v>
      </c>
      <c r="BK886" s="182">
        <f>ROUND(I886*H886,2)</f>
        <v>0</v>
      </c>
      <c r="BL886" s="18" t="s">
        <v>261</v>
      </c>
      <c r="BM886" s="181" t="s">
        <v>1361</v>
      </c>
    </row>
    <row r="887" spans="1:65" s="2" customFormat="1" ht="11.25">
      <c r="A887" s="35"/>
      <c r="B887" s="36"/>
      <c r="C887" s="37"/>
      <c r="D887" s="183" t="s">
        <v>142</v>
      </c>
      <c r="E887" s="37"/>
      <c r="F887" s="184" t="s">
        <v>1362</v>
      </c>
      <c r="G887" s="37"/>
      <c r="H887" s="37"/>
      <c r="I887" s="185"/>
      <c r="J887" s="37"/>
      <c r="K887" s="37"/>
      <c r="L887" s="40"/>
      <c r="M887" s="186"/>
      <c r="N887" s="187"/>
      <c r="O887" s="65"/>
      <c r="P887" s="65"/>
      <c r="Q887" s="65"/>
      <c r="R887" s="65"/>
      <c r="S887" s="65"/>
      <c r="T887" s="66"/>
      <c r="U887" s="35"/>
      <c r="V887" s="35"/>
      <c r="W887" s="35"/>
      <c r="X887" s="35"/>
      <c r="Y887" s="35"/>
      <c r="Z887" s="35"/>
      <c r="AA887" s="35"/>
      <c r="AB887" s="35"/>
      <c r="AC887" s="35"/>
      <c r="AD887" s="35"/>
      <c r="AE887" s="35"/>
      <c r="AT887" s="18" t="s">
        <v>142</v>
      </c>
      <c r="AU887" s="18" t="s">
        <v>82</v>
      </c>
    </row>
    <row r="888" spans="1:65" s="14" customFormat="1" ht="22.5">
      <c r="B888" s="198"/>
      <c r="C888" s="199"/>
      <c r="D888" s="183" t="s">
        <v>149</v>
      </c>
      <c r="E888" s="200" t="s">
        <v>19</v>
      </c>
      <c r="F888" s="201" t="s">
        <v>1363</v>
      </c>
      <c r="G888" s="199"/>
      <c r="H888" s="202">
        <v>30.855</v>
      </c>
      <c r="I888" s="203"/>
      <c r="J888" s="199"/>
      <c r="K888" s="199"/>
      <c r="L888" s="204"/>
      <c r="M888" s="205"/>
      <c r="N888" s="206"/>
      <c r="O888" s="206"/>
      <c r="P888" s="206"/>
      <c r="Q888" s="206"/>
      <c r="R888" s="206"/>
      <c r="S888" s="206"/>
      <c r="T888" s="207"/>
      <c r="AT888" s="208" t="s">
        <v>149</v>
      </c>
      <c r="AU888" s="208" t="s">
        <v>82</v>
      </c>
      <c r="AV888" s="14" t="s">
        <v>82</v>
      </c>
      <c r="AW888" s="14" t="s">
        <v>33</v>
      </c>
      <c r="AX888" s="14" t="s">
        <v>72</v>
      </c>
      <c r="AY888" s="208" t="s">
        <v>132</v>
      </c>
    </row>
    <row r="889" spans="1:65" s="15" customFormat="1" ht="11.25">
      <c r="B889" s="209"/>
      <c r="C889" s="210"/>
      <c r="D889" s="183" t="s">
        <v>149</v>
      </c>
      <c r="E889" s="211" t="s">
        <v>19</v>
      </c>
      <c r="F889" s="212" t="s">
        <v>152</v>
      </c>
      <c r="G889" s="210"/>
      <c r="H889" s="213">
        <v>30.855</v>
      </c>
      <c r="I889" s="214"/>
      <c r="J889" s="210"/>
      <c r="K889" s="210"/>
      <c r="L889" s="215"/>
      <c r="M889" s="216"/>
      <c r="N889" s="217"/>
      <c r="O889" s="217"/>
      <c r="P889" s="217"/>
      <c r="Q889" s="217"/>
      <c r="R889" s="217"/>
      <c r="S889" s="217"/>
      <c r="T889" s="218"/>
      <c r="AT889" s="219" t="s">
        <v>149</v>
      </c>
      <c r="AU889" s="219" t="s">
        <v>82</v>
      </c>
      <c r="AV889" s="15" t="s">
        <v>140</v>
      </c>
      <c r="AW889" s="15" t="s">
        <v>33</v>
      </c>
      <c r="AX889" s="15" t="s">
        <v>80</v>
      </c>
      <c r="AY889" s="219" t="s">
        <v>132</v>
      </c>
    </row>
    <row r="890" spans="1:65" s="2" customFormat="1" ht="14.45" customHeight="1">
      <c r="A890" s="35"/>
      <c r="B890" s="36"/>
      <c r="C890" s="221" t="s">
        <v>1364</v>
      </c>
      <c r="D890" s="221" t="s">
        <v>196</v>
      </c>
      <c r="E890" s="222" t="s">
        <v>1365</v>
      </c>
      <c r="F890" s="223" t="s">
        <v>1366</v>
      </c>
      <c r="G890" s="224" t="s">
        <v>190</v>
      </c>
      <c r="H890" s="225">
        <v>32.088999999999999</v>
      </c>
      <c r="I890" s="226"/>
      <c r="J890" s="227">
        <f>ROUND(I890*H890,2)</f>
        <v>0</v>
      </c>
      <c r="K890" s="223" t="s">
        <v>19</v>
      </c>
      <c r="L890" s="228"/>
      <c r="M890" s="229" t="s">
        <v>19</v>
      </c>
      <c r="N890" s="230" t="s">
        <v>43</v>
      </c>
      <c r="O890" s="65"/>
      <c r="P890" s="179">
        <f>O890*H890</f>
        <v>0</v>
      </c>
      <c r="Q890" s="179">
        <v>2.5999999999999998E-4</v>
      </c>
      <c r="R890" s="179">
        <f>Q890*H890</f>
        <v>8.3431399999999989E-3</v>
      </c>
      <c r="S890" s="179">
        <v>0</v>
      </c>
      <c r="T890" s="180">
        <f>S890*H890</f>
        <v>0</v>
      </c>
      <c r="U890" s="35"/>
      <c r="V890" s="35"/>
      <c r="W890" s="35"/>
      <c r="X890" s="35"/>
      <c r="Y890" s="35"/>
      <c r="Z890" s="35"/>
      <c r="AA890" s="35"/>
      <c r="AB890" s="35"/>
      <c r="AC890" s="35"/>
      <c r="AD890" s="35"/>
      <c r="AE890" s="35"/>
      <c r="AR890" s="181" t="s">
        <v>353</v>
      </c>
      <c r="AT890" s="181" t="s">
        <v>196</v>
      </c>
      <c r="AU890" s="181" t="s">
        <v>82</v>
      </c>
      <c r="AY890" s="18" t="s">
        <v>132</v>
      </c>
      <c r="BE890" s="182">
        <f>IF(N890="základní",J890,0)</f>
        <v>0</v>
      </c>
      <c r="BF890" s="182">
        <f>IF(N890="snížená",J890,0)</f>
        <v>0</v>
      </c>
      <c r="BG890" s="182">
        <f>IF(N890="zákl. přenesená",J890,0)</f>
        <v>0</v>
      </c>
      <c r="BH890" s="182">
        <f>IF(N890="sníž. přenesená",J890,0)</f>
        <v>0</v>
      </c>
      <c r="BI890" s="182">
        <f>IF(N890="nulová",J890,0)</f>
        <v>0</v>
      </c>
      <c r="BJ890" s="18" t="s">
        <v>80</v>
      </c>
      <c r="BK890" s="182">
        <f>ROUND(I890*H890,2)</f>
        <v>0</v>
      </c>
      <c r="BL890" s="18" t="s">
        <v>261</v>
      </c>
      <c r="BM890" s="181" t="s">
        <v>1367</v>
      </c>
    </row>
    <row r="891" spans="1:65" s="2" customFormat="1" ht="11.25">
      <c r="A891" s="35"/>
      <c r="B891" s="36"/>
      <c r="C891" s="37"/>
      <c r="D891" s="183" t="s">
        <v>142</v>
      </c>
      <c r="E891" s="37"/>
      <c r="F891" s="184" t="s">
        <v>1366</v>
      </c>
      <c r="G891" s="37"/>
      <c r="H891" s="37"/>
      <c r="I891" s="185"/>
      <c r="J891" s="37"/>
      <c r="K891" s="37"/>
      <c r="L891" s="40"/>
      <c r="M891" s="186"/>
      <c r="N891" s="187"/>
      <c r="O891" s="65"/>
      <c r="P891" s="65"/>
      <c r="Q891" s="65"/>
      <c r="R891" s="65"/>
      <c r="S891" s="65"/>
      <c r="T891" s="66"/>
      <c r="U891" s="35"/>
      <c r="V891" s="35"/>
      <c r="W891" s="35"/>
      <c r="X891" s="35"/>
      <c r="Y891" s="35"/>
      <c r="Z891" s="35"/>
      <c r="AA891" s="35"/>
      <c r="AB891" s="35"/>
      <c r="AC891" s="35"/>
      <c r="AD891" s="35"/>
      <c r="AE891" s="35"/>
      <c r="AT891" s="18" t="s">
        <v>142</v>
      </c>
      <c r="AU891" s="18" t="s">
        <v>82</v>
      </c>
    </row>
    <row r="892" spans="1:65" s="14" customFormat="1" ht="11.25">
      <c r="B892" s="198"/>
      <c r="C892" s="199"/>
      <c r="D892" s="183" t="s">
        <v>149</v>
      </c>
      <c r="E892" s="200" t="s">
        <v>19</v>
      </c>
      <c r="F892" s="201" t="s">
        <v>1368</v>
      </c>
      <c r="G892" s="199"/>
      <c r="H892" s="202">
        <v>32.088999999999999</v>
      </c>
      <c r="I892" s="203"/>
      <c r="J892" s="199"/>
      <c r="K892" s="199"/>
      <c r="L892" s="204"/>
      <c r="M892" s="205"/>
      <c r="N892" s="206"/>
      <c r="O892" s="206"/>
      <c r="P892" s="206"/>
      <c r="Q892" s="206"/>
      <c r="R892" s="206"/>
      <c r="S892" s="206"/>
      <c r="T892" s="207"/>
      <c r="AT892" s="208" t="s">
        <v>149</v>
      </c>
      <c r="AU892" s="208" t="s">
        <v>82</v>
      </c>
      <c r="AV892" s="14" t="s">
        <v>82</v>
      </c>
      <c r="AW892" s="14" t="s">
        <v>33</v>
      </c>
      <c r="AX892" s="14" t="s">
        <v>72</v>
      </c>
      <c r="AY892" s="208" t="s">
        <v>132</v>
      </c>
    </row>
    <row r="893" spans="1:65" s="15" customFormat="1" ht="11.25">
      <c r="B893" s="209"/>
      <c r="C893" s="210"/>
      <c r="D893" s="183" t="s">
        <v>149</v>
      </c>
      <c r="E893" s="211" t="s">
        <v>19</v>
      </c>
      <c r="F893" s="212" t="s">
        <v>152</v>
      </c>
      <c r="G893" s="210"/>
      <c r="H893" s="213">
        <v>32.088999999999999</v>
      </c>
      <c r="I893" s="214"/>
      <c r="J893" s="210"/>
      <c r="K893" s="210"/>
      <c r="L893" s="215"/>
      <c r="M893" s="216"/>
      <c r="N893" s="217"/>
      <c r="O893" s="217"/>
      <c r="P893" s="217"/>
      <c r="Q893" s="217"/>
      <c r="R893" s="217"/>
      <c r="S893" s="217"/>
      <c r="T893" s="218"/>
      <c r="AT893" s="219" t="s">
        <v>149</v>
      </c>
      <c r="AU893" s="219" t="s">
        <v>82</v>
      </c>
      <c r="AV893" s="15" t="s">
        <v>140</v>
      </c>
      <c r="AW893" s="15" t="s">
        <v>33</v>
      </c>
      <c r="AX893" s="15" t="s">
        <v>80</v>
      </c>
      <c r="AY893" s="219" t="s">
        <v>132</v>
      </c>
    </row>
    <row r="894" spans="1:65" s="2" customFormat="1" ht="14.45" customHeight="1">
      <c r="A894" s="35"/>
      <c r="B894" s="36"/>
      <c r="C894" s="221" t="s">
        <v>1369</v>
      </c>
      <c r="D894" s="221" t="s">
        <v>196</v>
      </c>
      <c r="E894" s="222" t="s">
        <v>1370</v>
      </c>
      <c r="F894" s="223" t="s">
        <v>1371</v>
      </c>
      <c r="G894" s="224" t="s">
        <v>138</v>
      </c>
      <c r="H894" s="225">
        <v>5</v>
      </c>
      <c r="I894" s="226"/>
      <c r="J894" s="227">
        <f>ROUND(I894*H894,2)</f>
        <v>0</v>
      </c>
      <c r="K894" s="223" t="s">
        <v>19</v>
      </c>
      <c r="L894" s="228"/>
      <c r="M894" s="229" t="s">
        <v>19</v>
      </c>
      <c r="N894" s="230" t="s">
        <v>43</v>
      </c>
      <c r="O894" s="65"/>
      <c r="P894" s="179">
        <f>O894*H894</f>
        <v>0</v>
      </c>
      <c r="Q894" s="179">
        <v>2.5999999999999998E-4</v>
      </c>
      <c r="R894" s="179">
        <f>Q894*H894</f>
        <v>1.2999999999999999E-3</v>
      </c>
      <c r="S894" s="179">
        <v>0</v>
      </c>
      <c r="T894" s="180">
        <f>S894*H894</f>
        <v>0</v>
      </c>
      <c r="U894" s="35"/>
      <c r="V894" s="35"/>
      <c r="W894" s="35"/>
      <c r="X894" s="35"/>
      <c r="Y894" s="35"/>
      <c r="Z894" s="35"/>
      <c r="AA894" s="35"/>
      <c r="AB894" s="35"/>
      <c r="AC894" s="35"/>
      <c r="AD894" s="35"/>
      <c r="AE894" s="35"/>
      <c r="AR894" s="181" t="s">
        <v>353</v>
      </c>
      <c r="AT894" s="181" t="s">
        <v>196</v>
      </c>
      <c r="AU894" s="181" t="s">
        <v>82</v>
      </c>
      <c r="AY894" s="18" t="s">
        <v>132</v>
      </c>
      <c r="BE894" s="182">
        <f>IF(N894="základní",J894,0)</f>
        <v>0</v>
      </c>
      <c r="BF894" s="182">
        <f>IF(N894="snížená",J894,0)</f>
        <v>0</v>
      </c>
      <c r="BG894" s="182">
        <f>IF(N894="zákl. přenesená",J894,0)</f>
        <v>0</v>
      </c>
      <c r="BH894" s="182">
        <f>IF(N894="sníž. přenesená",J894,0)</f>
        <v>0</v>
      </c>
      <c r="BI894" s="182">
        <f>IF(N894="nulová",J894,0)</f>
        <v>0</v>
      </c>
      <c r="BJ894" s="18" t="s">
        <v>80</v>
      </c>
      <c r="BK894" s="182">
        <f>ROUND(I894*H894,2)</f>
        <v>0</v>
      </c>
      <c r="BL894" s="18" t="s">
        <v>261</v>
      </c>
      <c r="BM894" s="181" t="s">
        <v>1372</v>
      </c>
    </row>
    <row r="895" spans="1:65" s="2" customFormat="1" ht="11.25">
      <c r="A895" s="35"/>
      <c r="B895" s="36"/>
      <c r="C895" s="37"/>
      <c r="D895" s="183" t="s">
        <v>142</v>
      </c>
      <c r="E895" s="37"/>
      <c r="F895" s="184" t="s">
        <v>1371</v>
      </c>
      <c r="G895" s="37"/>
      <c r="H895" s="37"/>
      <c r="I895" s="185"/>
      <c r="J895" s="37"/>
      <c r="K895" s="37"/>
      <c r="L895" s="40"/>
      <c r="M895" s="186"/>
      <c r="N895" s="187"/>
      <c r="O895" s="65"/>
      <c r="P895" s="65"/>
      <c r="Q895" s="65"/>
      <c r="R895" s="65"/>
      <c r="S895" s="65"/>
      <c r="T895" s="66"/>
      <c r="U895" s="35"/>
      <c r="V895" s="35"/>
      <c r="W895" s="35"/>
      <c r="X895" s="35"/>
      <c r="Y895" s="35"/>
      <c r="Z895" s="35"/>
      <c r="AA895" s="35"/>
      <c r="AB895" s="35"/>
      <c r="AC895" s="35"/>
      <c r="AD895" s="35"/>
      <c r="AE895" s="35"/>
      <c r="AT895" s="18" t="s">
        <v>142</v>
      </c>
      <c r="AU895" s="18" t="s">
        <v>82</v>
      </c>
    </row>
    <row r="896" spans="1:65" s="2" customFormat="1" ht="14.45" customHeight="1">
      <c r="A896" s="35"/>
      <c r="B896" s="36"/>
      <c r="C896" s="221" t="s">
        <v>1373</v>
      </c>
      <c r="D896" s="221" t="s">
        <v>196</v>
      </c>
      <c r="E896" s="222" t="s">
        <v>1374</v>
      </c>
      <c r="F896" s="223" t="s">
        <v>1375</v>
      </c>
      <c r="G896" s="224" t="s">
        <v>138</v>
      </c>
      <c r="H896" s="225">
        <v>9</v>
      </c>
      <c r="I896" s="226"/>
      <c r="J896" s="227">
        <f>ROUND(I896*H896,2)</f>
        <v>0</v>
      </c>
      <c r="K896" s="223" t="s">
        <v>19</v>
      </c>
      <c r="L896" s="228"/>
      <c r="M896" s="229" t="s">
        <v>19</v>
      </c>
      <c r="N896" s="230" t="s">
        <v>43</v>
      </c>
      <c r="O896" s="65"/>
      <c r="P896" s="179">
        <f>O896*H896</f>
        <v>0</v>
      </c>
      <c r="Q896" s="179">
        <v>2.5999999999999998E-4</v>
      </c>
      <c r="R896" s="179">
        <f>Q896*H896</f>
        <v>2.3399999999999996E-3</v>
      </c>
      <c r="S896" s="179">
        <v>0</v>
      </c>
      <c r="T896" s="180">
        <f>S896*H896</f>
        <v>0</v>
      </c>
      <c r="U896" s="35"/>
      <c r="V896" s="35"/>
      <c r="W896" s="35"/>
      <c r="X896" s="35"/>
      <c r="Y896" s="35"/>
      <c r="Z896" s="35"/>
      <c r="AA896" s="35"/>
      <c r="AB896" s="35"/>
      <c r="AC896" s="35"/>
      <c r="AD896" s="35"/>
      <c r="AE896" s="35"/>
      <c r="AR896" s="181" t="s">
        <v>353</v>
      </c>
      <c r="AT896" s="181" t="s">
        <v>196</v>
      </c>
      <c r="AU896" s="181" t="s">
        <v>82</v>
      </c>
      <c r="AY896" s="18" t="s">
        <v>132</v>
      </c>
      <c r="BE896" s="182">
        <f>IF(N896="základní",J896,0)</f>
        <v>0</v>
      </c>
      <c r="BF896" s="182">
        <f>IF(N896="snížená",J896,0)</f>
        <v>0</v>
      </c>
      <c r="BG896" s="182">
        <f>IF(N896="zákl. přenesená",J896,0)</f>
        <v>0</v>
      </c>
      <c r="BH896" s="182">
        <f>IF(N896="sníž. přenesená",J896,0)</f>
        <v>0</v>
      </c>
      <c r="BI896" s="182">
        <f>IF(N896="nulová",J896,0)</f>
        <v>0</v>
      </c>
      <c r="BJ896" s="18" t="s">
        <v>80</v>
      </c>
      <c r="BK896" s="182">
        <f>ROUND(I896*H896,2)</f>
        <v>0</v>
      </c>
      <c r="BL896" s="18" t="s">
        <v>261</v>
      </c>
      <c r="BM896" s="181" t="s">
        <v>1376</v>
      </c>
    </row>
    <row r="897" spans="1:65" s="2" customFormat="1" ht="11.25">
      <c r="A897" s="35"/>
      <c r="B897" s="36"/>
      <c r="C897" s="37"/>
      <c r="D897" s="183" t="s">
        <v>142</v>
      </c>
      <c r="E897" s="37"/>
      <c r="F897" s="184" t="s">
        <v>1375</v>
      </c>
      <c r="G897" s="37"/>
      <c r="H897" s="37"/>
      <c r="I897" s="185"/>
      <c r="J897" s="37"/>
      <c r="K897" s="37"/>
      <c r="L897" s="40"/>
      <c r="M897" s="186"/>
      <c r="N897" s="187"/>
      <c r="O897" s="65"/>
      <c r="P897" s="65"/>
      <c r="Q897" s="65"/>
      <c r="R897" s="65"/>
      <c r="S897" s="65"/>
      <c r="T897" s="66"/>
      <c r="U897" s="35"/>
      <c r="V897" s="35"/>
      <c r="W897" s="35"/>
      <c r="X897" s="35"/>
      <c r="Y897" s="35"/>
      <c r="Z897" s="35"/>
      <c r="AA897" s="35"/>
      <c r="AB897" s="35"/>
      <c r="AC897" s="35"/>
      <c r="AD897" s="35"/>
      <c r="AE897" s="35"/>
      <c r="AT897" s="18" t="s">
        <v>142</v>
      </c>
      <c r="AU897" s="18" t="s">
        <v>82</v>
      </c>
    </row>
    <row r="898" spans="1:65" s="2" customFormat="1" ht="14.45" customHeight="1">
      <c r="A898" s="35"/>
      <c r="B898" s="36"/>
      <c r="C898" s="221" t="s">
        <v>1377</v>
      </c>
      <c r="D898" s="221" t="s">
        <v>196</v>
      </c>
      <c r="E898" s="222" t="s">
        <v>1378</v>
      </c>
      <c r="F898" s="223" t="s">
        <v>1379</v>
      </c>
      <c r="G898" s="224" t="s">
        <v>138</v>
      </c>
      <c r="H898" s="225">
        <v>10</v>
      </c>
      <c r="I898" s="226"/>
      <c r="J898" s="227">
        <f>ROUND(I898*H898,2)</f>
        <v>0</v>
      </c>
      <c r="K898" s="223" t="s">
        <v>19</v>
      </c>
      <c r="L898" s="228"/>
      <c r="M898" s="229" t="s">
        <v>19</v>
      </c>
      <c r="N898" s="230" t="s">
        <v>43</v>
      </c>
      <c r="O898" s="65"/>
      <c r="P898" s="179">
        <f>O898*H898</f>
        <v>0</v>
      </c>
      <c r="Q898" s="179">
        <v>2.5999999999999998E-4</v>
      </c>
      <c r="R898" s="179">
        <f>Q898*H898</f>
        <v>2.5999999999999999E-3</v>
      </c>
      <c r="S898" s="179">
        <v>0</v>
      </c>
      <c r="T898" s="180">
        <f>S898*H898</f>
        <v>0</v>
      </c>
      <c r="U898" s="35"/>
      <c r="V898" s="35"/>
      <c r="W898" s="35"/>
      <c r="X898" s="35"/>
      <c r="Y898" s="35"/>
      <c r="Z898" s="35"/>
      <c r="AA898" s="35"/>
      <c r="AB898" s="35"/>
      <c r="AC898" s="35"/>
      <c r="AD898" s="35"/>
      <c r="AE898" s="35"/>
      <c r="AR898" s="181" t="s">
        <v>353</v>
      </c>
      <c r="AT898" s="181" t="s">
        <v>196</v>
      </c>
      <c r="AU898" s="181" t="s">
        <v>82</v>
      </c>
      <c r="AY898" s="18" t="s">
        <v>132</v>
      </c>
      <c r="BE898" s="182">
        <f>IF(N898="základní",J898,0)</f>
        <v>0</v>
      </c>
      <c r="BF898" s="182">
        <f>IF(N898="snížená",J898,0)</f>
        <v>0</v>
      </c>
      <c r="BG898" s="182">
        <f>IF(N898="zákl. přenesená",J898,0)</f>
        <v>0</v>
      </c>
      <c r="BH898" s="182">
        <f>IF(N898="sníž. přenesená",J898,0)</f>
        <v>0</v>
      </c>
      <c r="BI898" s="182">
        <f>IF(N898="nulová",J898,0)</f>
        <v>0</v>
      </c>
      <c r="BJ898" s="18" t="s">
        <v>80</v>
      </c>
      <c r="BK898" s="182">
        <f>ROUND(I898*H898,2)</f>
        <v>0</v>
      </c>
      <c r="BL898" s="18" t="s">
        <v>261</v>
      </c>
      <c r="BM898" s="181" t="s">
        <v>1380</v>
      </c>
    </row>
    <row r="899" spans="1:65" s="2" customFormat="1" ht="11.25">
      <c r="A899" s="35"/>
      <c r="B899" s="36"/>
      <c r="C899" s="37"/>
      <c r="D899" s="183" t="s">
        <v>142</v>
      </c>
      <c r="E899" s="37"/>
      <c r="F899" s="184" t="s">
        <v>1379</v>
      </c>
      <c r="G899" s="37"/>
      <c r="H899" s="37"/>
      <c r="I899" s="185"/>
      <c r="J899" s="37"/>
      <c r="K899" s="37"/>
      <c r="L899" s="40"/>
      <c r="M899" s="186"/>
      <c r="N899" s="187"/>
      <c r="O899" s="65"/>
      <c r="P899" s="65"/>
      <c r="Q899" s="65"/>
      <c r="R899" s="65"/>
      <c r="S899" s="65"/>
      <c r="T899" s="66"/>
      <c r="U899" s="35"/>
      <c r="V899" s="35"/>
      <c r="W899" s="35"/>
      <c r="X899" s="35"/>
      <c r="Y899" s="35"/>
      <c r="Z899" s="35"/>
      <c r="AA899" s="35"/>
      <c r="AB899" s="35"/>
      <c r="AC899" s="35"/>
      <c r="AD899" s="35"/>
      <c r="AE899" s="35"/>
      <c r="AT899" s="18" t="s">
        <v>142</v>
      </c>
      <c r="AU899" s="18" t="s">
        <v>82</v>
      </c>
    </row>
    <row r="900" spans="1:65" s="2" customFormat="1" ht="14.45" customHeight="1">
      <c r="A900" s="35"/>
      <c r="B900" s="36"/>
      <c r="C900" s="221" t="s">
        <v>1381</v>
      </c>
      <c r="D900" s="221" t="s">
        <v>196</v>
      </c>
      <c r="E900" s="222" t="s">
        <v>1382</v>
      </c>
      <c r="F900" s="223" t="s">
        <v>1383</v>
      </c>
      <c r="G900" s="224" t="s">
        <v>138</v>
      </c>
      <c r="H900" s="225">
        <v>1</v>
      </c>
      <c r="I900" s="226"/>
      <c r="J900" s="227">
        <f>ROUND(I900*H900,2)</f>
        <v>0</v>
      </c>
      <c r="K900" s="223" t="s">
        <v>19</v>
      </c>
      <c r="L900" s="228"/>
      <c r="M900" s="229" t="s">
        <v>19</v>
      </c>
      <c r="N900" s="230" t="s">
        <v>43</v>
      </c>
      <c r="O900" s="65"/>
      <c r="P900" s="179">
        <f>O900*H900</f>
        <v>0</v>
      </c>
      <c r="Q900" s="179">
        <v>2.5999999999999998E-4</v>
      </c>
      <c r="R900" s="179">
        <f>Q900*H900</f>
        <v>2.5999999999999998E-4</v>
      </c>
      <c r="S900" s="179">
        <v>0</v>
      </c>
      <c r="T900" s="180">
        <f>S900*H900</f>
        <v>0</v>
      </c>
      <c r="U900" s="35"/>
      <c r="V900" s="35"/>
      <c r="W900" s="35"/>
      <c r="X900" s="35"/>
      <c r="Y900" s="35"/>
      <c r="Z900" s="35"/>
      <c r="AA900" s="35"/>
      <c r="AB900" s="35"/>
      <c r="AC900" s="35"/>
      <c r="AD900" s="35"/>
      <c r="AE900" s="35"/>
      <c r="AR900" s="181" t="s">
        <v>353</v>
      </c>
      <c r="AT900" s="181" t="s">
        <v>196</v>
      </c>
      <c r="AU900" s="181" t="s">
        <v>82</v>
      </c>
      <c r="AY900" s="18" t="s">
        <v>132</v>
      </c>
      <c r="BE900" s="182">
        <f>IF(N900="základní",J900,0)</f>
        <v>0</v>
      </c>
      <c r="BF900" s="182">
        <f>IF(N900="snížená",J900,0)</f>
        <v>0</v>
      </c>
      <c r="BG900" s="182">
        <f>IF(N900="zákl. přenesená",J900,0)</f>
        <v>0</v>
      </c>
      <c r="BH900" s="182">
        <f>IF(N900="sníž. přenesená",J900,0)</f>
        <v>0</v>
      </c>
      <c r="BI900" s="182">
        <f>IF(N900="nulová",J900,0)</f>
        <v>0</v>
      </c>
      <c r="BJ900" s="18" t="s">
        <v>80</v>
      </c>
      <c r="BK900" s="182">
        <f>ROUND(I900*H900,2)</f>
        <v>0</v>
      </c>
      <c r="BL900" s="18" t="s">
        <v>261</v>
      </c>
      <c r="BM900" s="181" t="s">
        <v>1384</v>
      </c>
    </row>
    <row r="901" spans="1:65" s="2" customFormat="1" ht="11.25">
      <c r="A901" s="35"/>
      <c r="B901" s="36"/>
      <c r="C901" s="37"/>
      <c r="D901" s="183" t="s">
        <v>142</v>
      </c>
      <c r="E901" s="37"/>
      <c r="F901" s="184" t="s">
        <v>1383</v>
      </c>
      <c r="G901" s="37"/>
      <c r="H901" s="37"/>
      <c r="I901" s="185"/>
      <c r="J901" s="37"/>
      <c r="K901" s="37"/>
      <c r="L901" s="40"/>
      <c r="M901" s="186"/>
      <c r="N901" s="187"/>
      <c r="O901" s="65"/>
      <c r="P901" s="65"/>
      <c r="Q901" s="65"/>
      <c r="R901" s="65"/>
      <c r="S901" s="65"/>
      <c r="T901" s="66"/>
      <c r="U901" s="35"/>
      <c r="V901" s="35"/>
      <c r="W901" s="35"/>
      <c r="X901" s="35"/>
      <c r="Y901" s="35"/>
      <c r="Z901" s="35"/>
      <c r="AA901" s="35"/>
      <c r="AB901" s="35"/>
      <c r="AC901" s="35"/>
      <c r="AD901" s="35"/>
      <c r="AE901" s="35"/>
      <c r="AT901" s="18" t="s">
        <v>142</v>
      </c>
      <c r="AU901" s="18" t="s">
        <v>82</v>
      </c>
    </row>
    <row r="902" spans="1:65" s="2" customFormat="1" ht="14.45" customHeight="1">
      <c r="A902" s="35"/>
      <c r="B902" s="36"/>
      <c r="C902" s="170" t="s">
        <v>1385</v>
      </c>
      <c r="D902" s="170" t="s">
        <v>135</v>
      </c>
      <c r="E902" s="171" t="s">
        <v>1386</v>
      </c>
      <c r="F902" s="172" t="s">
        <v>1387</v>
      </c>
      <c r="G902" s="173" t="s">
        <v>190</v>
      </c>
      <c r="H902" s="174">
        <v>0.9</v>
      </c>
      <c r="I902" s="175"/>
      <c r="J902" s="176">
        <f>ROUND(I902*H902,2)</f>
        <v>0</v>
      </c>
      <c r="K902" s="172" t="s">
        <v>139</v>
      </c>
      <c r="L902" s="40"/>
      <c r="M902" s="177" t="s">
        <v>19</v>
      </c>
      <c r="N902" s="178" t="s">
        <v>43</v>
      </c>
      <c r="O902" s="65"/>
      <c r="P902" s="179">
        <f>O902*H902</f>
        <v>0</v>
      </c>
      <c r="Q902" s="179">
        <v>0</v>
      </c>
      <c r="R902" s="179">
        <f>Q902*H902</f>
        <v>0</v>
      </c>
      <c r="S902" s="179">
        <v>0</v>
      </c>
      <c r="T902" s="180">
        <f>S902*H902</f>
        <v>0</v>
      </c>
      <c r="U902" s="35"/>
      <c r="V902" s="35"/>
      <c r="W902" s="35"/>
      <c r="X902" s="35"/>
      <c r="Y902" s="35"/>
      <c r="Z902" s="35"/>
      <c r="AA902" s="35"/>
      <c r="AB902" s="35"/>
      <c r="AC902" s="35"/>
      <c r="AD902" s="35"/>
      <c r="AE902" s="35"/>
      <c r="AR902" s="181" t="s">
        <v>261</v>
      </c>
      <c r="AT902" s="181" t="s">
        <v>135</v>
      </c>
      <c r="AU902" s="181" t="s">
        <v>82</v>
      </c>
      <c r="AY902" s="18" t="s">
        <v>132</v>
      </c>
      <c r="BE902" s="182">
        <f>IF(N902="základní",J902,0)</f>
        <v>0</v>
      </c>
      <c r="BF902" s="182">
        <f>IF(N902="snížená",J902,0)</f>
        <v>0</v>
      </c>
      <c r="BG902" s="182">
        <f>IF(N902="zákl. přenesená",J902,0)</f>
        <v>0</v>
      </c>
      <c r="BH902" s="182">
        <f>IF(N902="sníž. přenesená",J902,0)</f>
        <v>0</v>
      </c>
      <c r="BI902" s="182">
        <f>IF(N902="nulová",J902,0)</f>
        <v>0</v>
      </c>
      <c r="BJ902" s="18" t="s">
        <v>80</v>
      </c>
      <c r="BK902" s="182">
        <f>ROUND(I902*H902,2)</f>
        <v>0</v>
      </c>
      <c r="BL902" s="18" t="s">
        <v>261</v>
      </c>
      <c r="BM902" s="181" t="s">
        <v>1388</v>
      </c>
    </row>
    <row r="903" spans="1:65" s="2" customFormat="1" ht="11.25">
      <c r="A903" s="35"/>
      <c r="B903" s="36"/>
      <c r="C903" s="37"/>
      <c r="D903" s="183" t="s">
        <v>142</v>
      </c>
      <c r="E903" s="37"/>
      <c r="F903" s="184" t="s">
        <v>1389</v>
      </c>
      <c r="G903" s="37"/>
      <c r="H903" s="37"/>
      <c r="I903" s="185"/>
      <c r="J903" s="37"/>
      <c r="K903" s="37"/>
      <c r="L903" s="40"/>
      <c r="M903" s="186"/>
      <c r="N903" s="187"/>
      <c r="O903" s="65"/>
      <c r="P903" s="65"/>
      <c r="Q903" s="65"/>
      <c r="R903" s="65"/>
      <c r="S903" s="65"/>
      <c r="T903" s="66"/>
      <c r="U903" s="35"/>
      <c r="V903" s="35"/>
      <c r="W903" s="35"/>
      <c r="X903" s="35"/>
      <c r="Y903" s="35"/>
      <c r="Z903" s="35"/>
      <c r="AA903" s="35"/>
      <c r="AB903" s="35"/>
      <c r="AC903" s="35"/>
      <c r="AD903" s="35"/>
      <c r="AE903" s="35"/>
      <c r="AT903" s="18" t="s">
        <v>142</v>
      </c>
      <c r="AU903" s="18" t="s">
        <v>82</v>
      </c>
    </row>
    <row r="904" spans="1:65" s="2" customFormat="1" ht="14.45" customHeight="1">
      <c r="A904" s="35"/>
      <c r="B904" s="36"/>
      <c r="C904" s="221" t="s">
        <v>1390</v>
      </c>
      <c r="D904" s="221" t="s">
        <v>196</v>
      </c>
      <c r="E904" s="222" t="s">
        <v>1391</v>
      </c>
      <c r="F904" s="223" t="s">
        <v>1392</v>
      </c>
      <c r="G904" s="224" t="s">
        <v>190</v>
      </c>
      <c r="H904" s="225">
        <v>0.9</v>
      </c>
      <c r="I904" s="226"/>
      <c r="J904" s="227">
        <f>ROUND(I904*H904,2)</f>
        <v>0</v>
      </c>
      <c r="K904" s="223" t="s">
        <v>19</v>
      </c>
      <c r="L904" s="228"/>
      <c r="M904" s="229" t="s">
        <v>19</v>
      </c>
      <c r="N904" s="230" t="s">
        <v>43</v>
      </c>
      <c r="O904" s="65"/>
      <c r="P904" s="179">
        <f>O904*H904</f>
        <v>0</v>
      </c>
      <c r="Q904" s="179">
        <v>2.5999999999999998E-4</v>
      </c>
      <c r="R904" s="179">
        <f>Q904*H904</f>
        <v>2.34E-4</v>
      </c>
      <c r="S904" s="179">
        <v>0</v>
      </c>
      <c r="T904" s="180">
        <f>S904*H904</f>
        <v>0</v>
      </c>
      <c r="U904" s="35"/>
      <c r="V904" s="35"/>
      <c r="W904" s="35"/>
      <c r="X904" s="35"/>
      <c r="Y904" s="35"/>
      <c r="Z904" s="35"/>
      <c r="AA904" s="35"/>
      <c r="AB904" s="35"/>
      <c r="AC904" s="35"/>
      <c r="AD904" s="35"/>
      <c r="AE904" s="35"/>
      <c r="AR904" s="181" t="s">
        <v>353</v>
      </c>
      <c r="AT904" s="181" t="s">
        <v>196</v>
      </c>
      <c r="AU904" s="181" t="s">
        <v>82</v>
      </c>
      <c r="AY904" s="18" t="s">
        <v>132</v>
      </c>
      <c r="BE904" s="182">
        <f>IF(N904="základní",J904,0)</f>
        <v>0</v>
      </c>
      <c r="BF904" s="182">
        <f>IF(N904="snížená",J904,0)</f>
        <v>0</v>
      </c>
      <c r="BG904" s="182">
        <f>IF(N904="zákl. přenesená",J904,0)</f>
        <v>0</v>
      </c>
      <c r="BH904" s="182">
        <f>IF(N904="sníž. přenesená",J904,0)</f>
        <v>0</v>
      </c>
      <c r="BI904" s="182">
        <f>IF(N904="nulová",J904,0)</f>
        <v>0</v>
      </c>
      <c r="BJ904" s="18" t="s">
        <v>80</v>
      </c>
      <c r="BK904" s="182">
        <f>ROUND(I904*H904,2)</f>
        <v>0</v>
      </c>
      <c r="BL904" s="18" t="s">
        <v>261</v>
      </c>
      <c r="BM904" s="181" t="s">
        <v>1393</v>
      </c>
    </row>
    <row r="905" spans="1:65" s="2" customFormat="1" ht="11.25">
      <c r="A905" s="35"/>
      <c r="B905" s="36"/>
      <c r="C905" s="37"/>
      <c r="D905" s="183" t="s">
        <v>142</v>
      </c>
      <c r="E905" s="37"/>
      <c r="F905" s="184" t="s">
        <v>1392</v>
      </c>
      <c r="G905" s="37"/>
      <c r="H905" s="37"/>
      <c r="I905" s="185"/>
      <c r="J905" s="37"/>
      <c r="K905" s="37"/>
      <c r="L905" s="40"/>
      <c r="M905" s="186"/>
      <c r="N905" s="187"/>
      <c r="O905" s="65"/>
      <c r="P905" s="65"/>
      <c r="Q905" s="65"/>
      <c r="R905" s="65"/>
      <c r="S905" s="65"/>
      <c r="T905" s="66"/>
      <c r="U905" s="35"/>
      <c r="V905" s="35"/>
      <c r="W905" s="35"/>
      <c r="X905" s="35"/>
      <c r="Y905" s="35"/>
      <c r="Z905" s="35"/>
      <c r="AA905" s="35"/>
      <c r="AB905" s="35"/>
      <c r="AC905" s="35"/>
      <c r="AD905" s="35"/>
      <c r="AE905" s="35"/>
      <c r="AT905" s="18" t="s">
        <v>142</v>
      </c>
      <c r="AU905" s="18" t="s">
        <v>82</v>
      </c>
    </row>
    <row r="906" spans="1:65" s="2" customFormat="1" ht="14.45" customHeight="1">
      <c r="A906" s="35"/>
      <c r="B906" s="36"/>
      <c r="C906" s="170" t="s">
        <v>1394</v>
      </c>
      <c r="D906" s="170" t="s">
        <v>135</v>
      </c>
      <c r="E906" s="171" t="s">
        <v>1395</v>
      </c>
      <c r="F906" s="172" t="s">
        <v>1396</v>
      </c>
      <c r="G906" s="173" t="s">
        <v>146</v>
      </c>
      <c r="H906" s="174">
        <v>60.277999999999999</v>
      </c>
      <c r="I906" s="175"/>
      <c r="J906" s="176">
        <f>ROUND(I906*H906,2)</f>
        <v>0</v>
      </c>
      <c r="K906" s="172" t="s">
        <v>139</v>
      </c>
      <c r="L906" s="40"/>
      <c r="M906" s="177" t="s">
        <v>19</v>
      </c>
      <c r="N906" s="178" t="s">
        <v>43</v>
      </c>
      <c r="O906" s="65"/>
      <c r="P906" s="179">
        <f>O906*H906</f>
        <v>0</v>
      </c>
      <c r="Q906" s="179">
        <v>0</v>
      </c>
      <c r="R906" s="179">
        <f>Q906*H906</f>
        <v>0</v>
      </c>
      <c r="S906" s="179">
        <v>0</v>
      </c>
      <c r="T906" s="180">
        <f>S906*H906</f>
        <v>0</v>
      </c>
      <c r="U906" s="35"/>
      <c r="V906" s="35"/>
      <c r="W906" s="35"/>
      <c r="X906" s="35"/>
      <c r="Y906" s="35"/>
      <c r="Z906" s="35"/>
      <c r="AA906" s="35"/>
      <c r="AB906" s="35"/>
      <c r="AC906" s="35"/>
      <c r="AD906" s="35"/>
      <c r="AE906" s="35"/>
      <c r="AR906" s="181" t="s">
        <v>261</v>
      </c>
      <c r="AT906" s="181" t="s">
        <v>135</v>
      </c>
      <c r="AU906" s="181" t="s">
        <v>82</v>
      </c>
      <c r="AY906" s="18" t="s">
        <v>132</v>
      </c>
      <c r="BE906" s="182">
        <f>IF(N906="základní",J906,0)</f>
        <v>0</v>
      </c>
      <c r="BF906" s="182">
        <f>IF(N906="snížená",J906,0)</f>
        <v>0</v>
      </c>
      <c r="BG906" s="182">
        <f>IF(N906="zákl. přenesená",J906,0)</f>
        <v>0</v>
      </c>
      <c r="BH906" s="182">
        <f>IF(N906="sníž. přenesená",J906,0)</f>
        <v>0</v>
      </c>
      <c r="BI906" s="182">
        <f>IF(N906="nulová",J906,0)</f>
        <v>0</v>
      </c>
      <c r="BJ906" s="18" t="s">
        <v>80</v>
      </c>
      <c r="BK906" s="182">
        <f>ROUND(I906*H906,2)</f>
        <v>0</v>
      </c>
      <c r="BL906" s="18" t="s">
        <v>261</v>
      </c>
      <c r="BM906" s="181" t="s">
        <v>1397</v>
      </c>
    </row>
    <row r="907" spans="1:65" s="2" customFormat="1" ht="11.25">
      <c r="A907" s="35"/>
      <c r="B907" s="36"/>
      <c r="C907" s="37"/>
      <c r="D907" s="183" t="s">
        <v>142</v>
      </c>
      <c r="E907" s="37"/>
      <c r="F907" s="184" t="s">
        <v>1398</v>
      </c>
      <c r="G907" s="37"/>
      <c r="H907" s="37"/>
      <c r="I907" s="185"/>
      <c r="J907" s="37"/>
      <c r="K907" s="37"/>
      <c r="L907" s="40"/>
      <c r="M907" s="186"/>
      <c r="N907" s="187"/>
      <c r="O907" s="65"/>
      <c r="P907" s="65"/>
      <c r="Q907" s="65"/>
      <c r="R907" s="65"/>
      <c r="S907" s="65"/>
      <c r="T907" s="66"/>
      <c r="U907" s="35"/>
      <c r="V907" s="35"/>
      <c r="W907" s="35"/>
      <c r="X907" s="35"/>
      <c r="Y907" s="35"/>
      <c r="Z907" s="35"/>
      <c r="AA907" s="35"/>
      <c r="AB907" s="35"/>
      <c r="AC907" s="35"/>
      <c r="AD907" s="35"/>
      <c r="AE907" s="35"/>
      <c r="AT907" s="18" t="s">
        <v>142</v>
      </c>
      <c r="AU907" s="18" t="s">
        <v>82</v>
      </c>
    </row>
    <row r="908" spans="1:65" s="2" customFormat="1" ht="24.2" customHeight="1">
      <c r="A908" s="35"/>
      <c r="B908" s="36"/>
      <c r="C908" s="170" t="s">
        <v>1399</v>
      </c>
      <c r="D908" s="170" t="s">
        <v>135</v>
      </c>
      <c r="E908" s="171" t="s">
        <v>1400</v>
      </c>
      <c r="F908" s="172" t="s">
        <v>1401</v>
      </c>
      <c r="G908" s="173" t="s">
        <v>450</v>
      </c>
      <c r="H908" s="174">
        <v>0.47599999999999998</v>
      </c>
      <c r="I908" s="175"/>
      <c r="J908" s="176">
        <f>ROUND(I908*H908,2)</f>
        <v>0</v>
      </c>
      <c r="K908" s="172" t="s">
        <v>139</v>
      </c>
      <c r="L908" s="40"/>
      <c r="M908" s="177" t="s">
        <v>19</v>
      </c>
      <c r="N908" s="178" t="s">
        <v>43</v>
      </c>
      <c r="O908" s="65"/>
      <c r="P908" s="179">
        <f>O908*H908</f>
        <v>0</v>
      </c>
      <c r="Q908" s="179">
        <v>0</v>
      </c>
      <c r="R908" s="179">
        <f>Q908*H908</f>
        <v>0</v>
      </c>
      <c r="S908" s="179">
        <v>0</v>
      </c>
      <c r="T908" s="180">
        <f>S908*H908</f>
        <v>0</v>
      </c>
      <c r="U908" s="35"/>
      <c r="V908" s="35"/>
      <c r="W908" s="35"/>
      <c r="X908" s="35"/>
      <c r="Y908" s="35"/>
      <c r="Z908" s="35"/>
      <c r="AA908" s="35"/>
      <c r="AB908" s="35"/>
      <c r="AC908" s="35"/>
      <c r="AD908" s="35"/>
      <c r="AE908" s="35"/>
      <c r="AR908" s="181" t="s">
        <v>261</v>
      </c>
      <c r="AT908" s="181" t="s">
        <v>135</v>
      </c>
      <c r="AU908" s="181" t="s">
        <v>82</v>
      </c>
      <c r="AY908" s="18" t="s">
        <v>132</v>
      </c>
      <c r="BE908" s="182">
        <f>IF(N908="základní",J908,0)</f>
        <v>0</v>
      </c>
      <c r="BF908" s="182">
        <f>IF(N908="snížená",J908,0)</f>
        <v>0</v>
      </c>
      <c r="BG908" s="182">
        <f>IF(N908="zákl. přenesená",J908,0)</f>
        <v>0</v>
      </c>
      <c r="BH908" s="182">
        <f>IF(N908="sníž. přenesená",J908,0)</f>
        <v>0</v>
      </c>
      <c r="BI908" s="182">
        <f>IF(N908="nulová",J908,0)</f>
        <v>0</v>
      </c>
      <c r="BJ908" s="18" t="s">
        <v>80</v>
      </c>
      <c r="BK908" s="182">
        <f>ROUND(I908*H908,2)</f>
        <v>0</v>
      </c>
      <c r="BL908" s="18" t="s">
        <v>261</v>
      </c>
      <c r="BM908" s="181" t="s">
        <v>1402</v>
      </c>
    </row>
    <row r="909" spans="1:65" s="2" customFormat="1" ht="29.25">
      <c r="A909" s="35"/>
      <c r="B909" s="36"/>
      <c r="C909" s="37"/>
      <c r="D909" s="183" t="s">
        <v>142</v>
      </c>
      <c r="E909" s="37"/>
      <c r="F909" s="184" t="s">
        <v>1403</v>
      </c>
      <c r="G909" s="37"/>
      <c r="H909" s="37"/>
      <c r="I909" s="185"/>
      <c r="J909" s="37"/>
      <c r="K909" s="37"/>
      <c r="L909" s="40"/>
      <c r="M909" s="186"/>
      <c r="N909" s="187"/>
      <c r="O909" s="65"/>
      <c r="P909" s="65"/>
      <c r="Q909" s="65"/>
      <c r="R909" s="65"/>
      <c r="S909" s="65"/>
      <c r="T909" s="66"/>
      <c r="U909" s="35"/>
      <c r="V909" s="35"/>
      <c r="W909" s="35"/>
      <c r="X909" s="35"/>
      <c r="Y909" s="35"/>
      <c r="Z909" s="35"/>
      <c r="AA909" s="35"/>
      <c r="AB909" s="35"/>
      <c r="AC909" s="35"/>
      <c r="AD909" s="35"/>
      <c r="AE909" s="35"/>
      <c r="AT909" s="18" t="s">
        <v>142</v>
      </c>
      <c r="AU909" s="18" t="s">
        <v>82</v>
      </c>
    </row>
    <row r="910" spans="1:65" s="2" customFormat="1" ht="126.75">
      <c r="A910" s="35"/>
      <c r="B910" s="36"/>
      <c r="C910" s="37"/>
      <c r="D910" s="183" t="s">
        <v>159</v>
      </c>
      <c r="E910" s="37"/>
      <c r="F910" s="220" t="s">
        <v>1223</v>
      </c>
      <c r="G910" s="37"/>
      <c r="H910" s="37"/>
      <c r="I910" s="185"/>
      <c r="J910" s="37"/>
      <c r="K910" s="37"/>
      <c r="L910" s="40"/>
      <c r="M910" s="186"/>
      <c r="N910" s="187"/>
      <c r="O910" s="65"/>
      <c r="P910" s="65"/>
      <c r="Q910" s="65"/>
      <c r="R910" s="65"/>
      <c r="S910" s="65"/>
      <c r="T910" s="66"/>
      <c r="U910" s="35"/>
      <c r="V910" s="35"/>
      <c r="W910" s="35"/>
      <c r="X910" s="35"/>
      <c r="Y910" s="35"/>
      <c r="Z910" s="35"/>
      <c r="AA910" s="35"/>
      <c r="AB910" s="35"/>
      <c r="AC910" s="35"/>
      <c r="AD910" s="35"/>
      <c r="AE910" s="35"/>
      <c r="AT910" s="18" t="s">
        <v>159</v>
      </c>
      <c r="AU910" s="18" t="s">
        <v>82</v>
      </c>
    </row>
    <row r="911" spans="1:65" s="12" customFormat="1" ht="22.9" customHeight="1">
      <c r="B911" s="154"/>
      <c r="C911" s="155"/>
      <c r="D911" s="156" t="s">
        <v>71</v>
      </c>
      <c r="E911" s="168" t="s">
        <v>1404</v>
      </c>
      <c r="F911" s="168" t="s">
        <v>1405</v>
      </c>
      <c r="G911" s="155"/>
      <c r="H911" s="155"/>
      <c r="I911" s="158"/>
      <c r="J911" s="169">
        <f>BK911</f>
        <v>0</v>
      </c>
      <c r="K911" s="155"/>
      <c r="L911" s="160"/>
      <c r="M911" s="161"/>
      <c r="N911" s="162"/>
      <c r="O911" s="162"/>
      <c r="P911" s="163">
        <f>SUM(P912:P966)</f>
        <v>0</v>
      </c>
      <c r="Q911" s="162"/>
      <c r="R911" s="163">
        <f>SUM(R912:R966)</f>
        <v>0.29322251914300002</v>
      </c>
      <c r="S911" s="162"/>
      <c r="T911" s="164">
        <f>SUM(T912:T966)</f>
        <v>2.2080000000000002E-2</v>
      </c>
      <c r="AR911" s="165" t="s">
        <v>82</v>
      </c>
      <c r="AT911" s="166" t="s">
        <v>71</v>
      </c>
      <c r="AU911" s="166" t="s">
        <v>80</v>
      </c>
      <c r="AY911" s="165" t="s">
        <v>132</v>
      </c>
      <c r="BK911" s="167">
        <f>SUM(BK912:BK966)</f>
        <v>0</v>
      </c>
    </row>
    <row r="912" spans="1:65" s="2" customFormat="1" ht="24.2" customHeight="1">
      <c r="A912" s="35"/>
      <c r="B912" s="36"/>
      <c r="C912" s="170" t="s">
        <v>1406</v>
      </c>
      <c r="D912" s="170" t="s">
        <v>135</v>
      </c>
      <c r="E912" s="171" t="s">
        <v>1407</v>
      </c>
      <c r="F912" s="172" t="s">
        <v>1408</v>
      </c>
      <c r="G912" s="173" t="s">
        <v>138</v>
      </c>
      <c r="H912" s="174">
        <v>24</v>
      </c>
      <c r="I912" s="175"/>
      <c r="J912" s="176">
        <f>ROUND(I912*H912,2)</f>
        <v>0</v>
      </c>
      <c r="K912" s="172" t="s">
        <v>139</v>
      </c>
      <c r="L912" s="40"/>
      <c r="M912" s="177" t="s">
        <v>19</v>
      </c>
      <c r="N912" s="178" t="s">
        <v>43</v>
      </c>
      <c r="O912" s="65"/>
      <c r="P912" s="179">
        <f>O912*H912</f>
        <v>0</v>
      </c>
      <c r="Q912" s="179">
        <v>2.3645E-4</v>
      </c>
      <c r="R912" s="179">
        <f>Q912*H912</f>
        <v>5.6747999999999998E-3</v>
      </c>
      <c r="S912" s="179">
        <v>9.2000000000000003E-4</v>
      </c>
      <c r="T912" s="180">
        <f>S912*H912</f>
        <v>2.2080000000000002E-2</v>
      </c>
      <c r="U912" s="35"/>
      <c r="V912" s="35"/>
      <c r="W912" s="35"/>
      <c r="X912" s="35"/>
      <c r="Y912" s="35"/>
      <c r="Z912" s="35"/>
      <c r="AA912" s="35"/>
      <c r="AB912" s="35"/>
      <c r="AC912" s="35"/>
      <c r="AD912" s="35"/>
      <c r="AE912" s="35"/>
      <c r="AR912" s="181" t="s">
        <v>261</v>
      </c>
      <c r="AT912" s="181" t="s">
        <v>135</v>
      </c>
      <c r="AU912" s="181" t="s">
        <v>82</v>
      </c>
      <c r="AY912" s="18" t="s">
        <v>132</v>
      </c>
      <c r="BE912" s="182">
        <f>IF(N912="základní",J912,0)</f>
        <v>0</v>
      </c>
      <c r="BF912" s="182">
        <f>IF(N912="snížená",J912,0)</f>
        <v>0</v>
      </c>
      <c r="BG912" s="182">
        <f>IF(N912="zákl. přenesená",J912,0)</f>
        <v>0</v>
      </c>
      <c r="BH912" s="182">
        <f>IF(N912="sníž. přenesená",J912,0)</f>
        <v>0</v>
      </c>
      <c r="BI912" s="182">
        <f>IF(N912="nulová",J912,0)</f>
        <v>0</v>
      </c>
      <c r="BJ912" s="18" t="s">
        <v>80</v>
      </c>
      <c r="BK912" s="182">
        <f>ROUND(I912*H912,2)</f>
        <v>0</v>
      </c>
      <c r="BL912" s="18" t="s">
        <v>261</v>
      </c>
      <c r="BM912" s="181" t="s">
        <v>1409</v>
      </c>
    </row>
    <row r="913" spans="1:65" s="2" customFormat="1" ht="19.5">
      <c r="A913" s="35"/>
      <c r="B913" s="36"/>
      <c r="C913" s="37"/>
      <c r="D913" s="183" t="s">
        <v>142</v>
      </c>
      <c r="E913" s="37"/>
      <c r="F913" s="184" t="s">
        <v>1410</v>
      </c>
      <c r="G913" s="37"/>
      <c r="H913" s="37"/>
      <c r="I913" s="185"/>
      <c r="J913" s="37"/>
      <c r="K913" s="37"/>
      <c r="L913" s="40"/>
      <c r="M913" s="186"/>
      <c r="N913" s="187"/>
      <c r="O913" s="65"/>
      <c r="P913" s="65"/>
      <c r="Q913" s="65"/>
      <c r="R913" s="65"/>
      <c r="S913" s="65"/>
      <c r="T913" s="66"/>
      <c r="U913" s="35"/>
      <c r="V913" s="35"/>
      <c r="W913" s="35"/>
      <c r="X913" s="35"/>
      <c r="Y913" s="35"/>
      <c r="Z913" s="35"/>
      <c r="AA913" s="35"/>
      <c r="AB913" s="35"/>
      <c r="AC913" s="35"/>
      <c r="AD913" s="35"/>
      <c r="AE913" s="35"/>
      <c r="AT913" s="18" t="s">
        <v>142</v>
      </c>
      <c r="AU913" s="18" t="s">
        <v>82</v>
      </c>
    </row>
    <row r="914" spans="1:65" s="13" customFormat="1" ht="11.25">
      <c r="B914" s="188"/>
      <c r="C914" s="189"/>
      <c r="D914" s="183" t="s">
        <v>149</v>
      </c>
      <c r="E914" s="190" t="s">
        <v>19</v>
      </c>
      <c r="F914" s="191" t="s">
        <v>1411</v>
      </c>
      <c r="G914" s="189"/>
      <c r="H914" s="190" t="s">
        <v>19</v>
      </c>
      <c r="I914" s="192"/>
      <c r="J914" s="189"/>
      <c r="K914" s="189"/>
      <c r="L914" s="193"/>
      <c r="M914" s="194"/>
      <c r="N914" s="195"/>
      <c r="O914" s="195"/>
      <c r="P914" s="195"/>
      <c r="Q914" s="195"/>
      <c r="R914" s="195"/>
      <c r="S914" s="195"/>
      <c r="T914" s="196"/>
      <c r="AT914" s="197" t="s">
        <v>149</v>
      </c>
      <c r="AU914" s="197" t="s">
        <v>82</v>
      </c>
      <c r="AV914" s="13" t="s">
        <v>80</v>
      </c>
      <c r="AW914" s="13" t="s">
        <v>33</v>
      </c>
      <c r="AX914" s="13" t="s">
        <v>72</v>
      </c>
      <c r="AY914" s="197" t="s">
        <v>132</v>
      </c>
    </row>
    <row r="915" spans="1:65" s="13" customFormat="1" ht="11.25">
      <c r="B915" s="188"/>
      <c r="C915" s="189"/>
      <c r="D915" s="183" t="s">
        <v>149</v>
      </c>
      <c r="E915" s="190" t="s">
        <v>19</v>
      </c>
      <c r="F915" s="191" t="s">
        <v>1412</v>
      </c>
      <c r="G915" s="189"/>
      <c r="H915" s="190" t="s">
        <v>19</v>
      </c>
      <c r="I915" s="192"/>
      <c r="J915" s="189"/>
      <c r="K915" s="189"/>
      <c r="L915" s="193"/>
      <c r="M915" s="194"/>
      <c r="N915" s="195"/>
      <c r="O915" s="195"/>
      <c r="P915" s="195"/>
      <c r="Q915" s="195"/>
      <c r="R915" s="195"/>
      <c r="S915" s="195"/>
      <c r="T915" s="196"/>
      <c r="AT915" s="197" t="s">
        <v>149</v>
      </c>
      <c r="AU915" s="197" t="s">
        <v>82</v>
      </c>
      <c r="AV915" s="13" t="s">
        <v>80</v>
      </c>
      <c r="AW915" s="13" t="s">
        <v>33</v>
      </c>
      <c r="AX915" s="13" t="s">
        <v>72</v>
      </c>
      <c r="AY915" s="197" t="s">
        <v>132</v>
      </c>
    </row>
    <row r="916" spans="1:65" s="13" customFormat="1" ht="11.25">
      <c r="B916" s="188"/>
      <c r="C916" s="189"/>
      <c r="D916" s="183" t="s">
        <v>149</v>
      </c>
      <c r="E916" s="190" t="s">
        <v>19</v>
      </c>
      <c r="F916" s="191" t="s">
        <v>238</v>
      </c>
      <c r="G916" s="189"/>
      <c r="H916" s="190" t="s">
        <v>19</v>
      </c>
      <c r="I916" s="192"/>
      <c r="J916" s="189"/>
      <c r="K916" s="189"/>
      <c r="L916" s="193"/>
      <c r="M916" s="194"/>
      <c r="N916" s="195"/>
      <c r="O916" s="195"/>
      <c r="P916" s="195"/>
      <c r="Q916" s="195"/>
      <c r="R916" s="195"/>
      <c r="S916" s="195"/>
      <c r="T916" s="196"/>
      <c r="AT916" s="197" t="s">
        <v>149</v>
      </c>
      <c r="AU916" s="197" t="s">
        <v>82</v>
      </c>
      <c r="AV916" s="13" t="s">
        <v>80</v>
      </c>
      <c r="AW916" s="13" t="s">
        <v>33</v>
      </c>
      <c r="AX916" s="13" t="s">
        <v>72</v>
      </c>
      <c r="AY916" s="197" t="s">
        <v>132</v>
      </c>
    </row>
    <row r="917" spans="1:65" s="14" customFormat="1" ht="11.25">
      <c r="B917" s="198"/>
      <c r="C917" s="199"/>
      <c r="D917" s="183" t="s">
        <v>149</v>
      </c>
      <c r="E917" s="200" t="s">
        <v>19</v>
      </c>
      <c r="F917" s="201" t="s">
        <v>1413</v>
      </c>
      <c r="G917" s="199"/>
      <c r="H917" s="202">
        <v>12</v>
      </c>
      <c r="I917" s="203"/>
      <c r="J917" s="199"/>
      <c r="K917" s="199"/>
      <c r="L917" s="204"/>
      <c r="M917" s="205"/>
      <c r="N917" s="206"/>
      <c r="O917" s="206"/>
      <c r="P917" s="206"/>
      <c r="Q917" s="206"/>
      <c r="R917" s="206"/>
      <c r="S917" s="206"/>
      <c r="T917" s="207"/>
      <c r="AT917" s="208" t="s">
        <v>149</v>
      </c>
      <c r="AU917" s="208" t="s">
        <v>82</v>
      </c>
      <c r="AV917" s="14" t="s">
        <v>82</v>
      </c>
      <c r="AW917" s="14" t="s">
        <v>33</v>
      </c>
      <c r="AX917" s="14" t="s">
        <v>72</v>
      </c>
      <c r="AY917" s="208" t="s">
        <v>132</v>
      </c>
    </row>
    <row r="918" spans="1:65" s="13" customFormat="1" ht="11.25">
      <c r="B918" s="188"/>
      <c r="C918" s="189"/>
      <c r="D918" s="183" t="s">
        <v>149</v>
      </c>
      <c r="E918" s="190" t="s">
        <v>19</v>
      </c>
      <c r="F918" s="191" t="s">
        <v>150</v>
      </c>
      <c r="G918" s="189"/>
      <c r="H918" s="190" t="s">
        <v>19</v>
      </c>
      <c r="I918" s="192"/>
      <c r="J918" s="189"/>
      <c r="K918" s="189"/>
      <c r="L918" s="193"/>
      <c r="M918" s="194"/>
      <c r="N918" s="195"/>
      <c r="O918" s="195"/>
      <c r="P918" s="195"/>
      <c r="Q918" s="195"/>
      <c r="R918" s="195"/>
      <c r="S918" s="195"/>
      <c r="T918" s="196"/>
      <c r="AT918" s="197" t="s">
        <v>149</v>
      </c>
      <c r="AU918" s="197" t="s">
        <v>82</v>
      </c>
      <c r="AV918" s="13" t="s">
        <v>80</v>
      </c>
      <c r="AW918" s="13" t="s">
        <v>33</v>
      </c>
      <c r="AX918" s="13" t="s">
        <v>72</v>
      </c>
      <c r="AY918" s="197" t="s">
        <v>132</v>
      </c>
    </row>
    <row r="919" spans="1:65" s="14" customFormat="1" ht="11.25">
      <c r="B919" s="198"/>
      <c r="C919" s="199"/>
      <c r="D919" s="183" t="s">
        <v>149</v>
      </c>
      <c r="E919" s="200" t="s">
        <v>19</v>
      </c>
      <c r="F919" s="201" t="s">
        <v>1413</v>
      </c>
      <c r="G919" s="199"/>
      <c r="H919" s="202">
        <v>12</v>
      </c>
      <c r="I919" s="203"/>
      <c r="J919" s="199"/>
      <c r="K919" s="199"/>
      <c r="L919" s="204"/>
      <c r="M919" s="205"/>
      <c r="N919" s="206"/>
      <c r="O919" s="206"/>
      <c r="P919" s="206"/>
      <c r="Q919" s="206"/>
      <c r="R919" s="206"/>
      <c r="S919" s="206"/>
      <c r="T919" s="207"/>
      <c r="AT919" s="208" t="s">
        <v>149</v>
      </c>
      <c r="AU919" s="208" t="s">
        <v>82</v>
      </c>
      <c r="AV919" s="14" t="s">
        <v>82</v>
      </c>
      <c r="AW919" s="14" t="s">
        <v>33</v>
      </c>
      <c r="AX919" s="14" t="s">
        <v>72</v>
      </c>
      <c r="AY919" s="208" t="s">
        <v>132</v>
      </c>
    </row>
    <row r="920" spans="1:65" s="15" customFormat="1" ht="11.25">
      <c r="B920" s="209"/>
      <c r="C920" s="210"/>
      <c r="D920" s="183" t="s">
        <v>149</v>
      </c>
      <c r="E920" s="211" t="s">
        <v>19</v>
      </c>
      <c r="F920" s="212" t="s">
        <v>152</v>
      </c>
      <c r="G920" s="210"/>
      <c r="H920" s="213">
        <v>24</v>
      </c>
      <c r="I920" s="214"/>
      <c r="J920" s="210"/>
      <c r="K920" s="210"/>
      <c r="L920" s="215"/>
      <c r="M920" s="216"/>
      <c r="N920" s="217"/>
      <c r="O920" s="217"/>
      <c r="P920" s="217"/>
      <c r="Q920" s="217"/>
      <c r="R920" s="217"/>
      <c r="S920" s="217"/>
      <c r="T920" s="218"/>
      <c r="AT920" s="219" t="s">
        <v>149</v>
      </c>
      <c r="AU920" s="219" t="s">
        <v>82</v>
      </c>
      <c r="AV920" s="15" t="s">
        <v>140</v>
      </c>
      <c r="AW920" s="15" t="s">
        <v>33</v>
      </c>
      <c r="AX920" s="15" t="s">
        <v>80</v>
      </c>
      <c r="AY920" s="219" t="s">
        <v>132</v>
      </c>
    </row>
    <row r="921" spans="1:65" s="2" customFormat="1" ht="24.2" customHeight="1">
      <c r="A921" s="35"/>
      <c r="B921" s="36"/>
      <c r="C921" s="170" t="s">
        <v>1414</v>
      </c>
      <c r="D921" s="170" t="s">
        <v>135</v>
      </c>
      <c r="E921" s="171" t="s">
        <v>1415</v>
      </c>
      <c r="F921" s="172" t="s">
        <v>1416</v>
      </c>
      <c r="G921" s="173" t="s">
        <v>146</v>
      </c>
      <c r="H921" s="174">
        <v>12.55</v>
      </c>
      <c r="I921" s="175"/>
      <c r="J921" s="176">
        <f>ROUND(I921*H921,2)</f>
        <v>0</v>
      </c>
      <c r="K921" s="172" t="s">
        <v>139</v>
      </c>
      <c r="L921" s="40"/>
      <c r="M921" s="177" t="s">
        <v>19</v>
      </c>
      <c r="N921" s="178" t="s">
        <v>43</v>
      </c>
      <c r="O921" s="65"/>
      <c r="P921" s="179">
        <f>O921*H921</f>
        <v>0</v>
      </c>
      <c r="Q921" s="179">
        <v>6.0499999999999998E-3</v>
      </c>
      <c r="R921" s="179">
        <f>Q921*H921</f>
        <v>7.5927500000000009E-2</v>
      </c>
      <c r="S921" s="179">
        <v>0</v>
      </c>
      <c r="T921" s="180">
        <f>S921*H921</f>
        <v>0</v>
      </c>
      <c r="U921" s="35"/>
      <c r="V921" s="35"/>
      <c r="W921" s="35"/>
      <c r="X921" s="35"/>
      <c r="Y921" s="35"/>
      <c r="Z921" s="35"/>
      <c r="AA921" s="35"/>
      <c r="AB921" s="35"/>
      <c r="AC921" s="35"/>
      <c r="AD921" s="35"/>
      <c r="AE921" s="35"/>
      <c r="AR921" s="181" t="s">
        <v>261</v>
      </c>
      <c r="AT921" s="181" t="s">
        <v>135</v>
      </c>
      <c r="AU921" s="181" t="s">
        <v>82</v>
      </c>
      <c r="AY921" s="18" t="s">
        <v>132</v>
      </c>
      <c r="BE921" s="182">
        <f>IF(N921="základní",J921,0)</f>
        <v>0</v>
      </c>
      <c r="BF921" s="182">
        <f>IF(N921="snížená",J921,0)</f>
        <v>0</v>
      </c>
      <c r="BG921" s="182">
        <f>IF(N921="zákl. přenesená",J921,0)</f>
        <v>0</v>
      </c>
      <c r="BH921" s="182">
        <f>IF(N921="sníž. přenesená",J921,0)</f>
        <v>0</v>
      </c>
      <c r="BI921" s="182">
        <f>IF(N921="nulová",J921,0)</f>
        <v>0</v>
      </c>
      <c r="BJ921" s="18" t="s">
        <v>80</v>
      </c>
      <c r="BK921" s="182">
        <f>ROUND(I921*H921,2)</f>
        <v>0</v>
      </c>
      <c r="BL921" s="18" t="s">
        <v>261</v>
      </c>
      <c r="BM921" s="181" t="s">
        <v>1417</v>
      </c>
    </row>
    <row r="922" spans="1:65" s="2" customFormat="1" ht="19.5">
      <c r="A922" s="35"/>
      <c r="B922" s="36"/>
      <c r="C922" s="37"/>
      <c r="D922" s="183" t="s">
        <v>142</v>
      </c>
      <c r="E922" s="37"/>
      <c r="F922" s="184" t="s">
        <v>1418</v>
      </c>
      <c r="G922" s="37"/>
      <c r="H922" s="37"/>
      <c r="I922" s="185"/>
      <c r="J922" s="37"/>
      <c r="K922" s="37"/>
      <c r="L922" s="40"/>
      <c r="M922" s="186"/>
      <c r="N922" s="187"/>
      <c r="O922" s="65"/>
      <c r="P922" s="65"/>
      <c r="Q922" s="65"/>
      <c r="R922" s="65"/>
      <c r="S922" s="65"/>
      <c r="T922" s="66"/>
      <c r="U922" s="35"/>
      <c r="V922" s="35"/>
      <c r="W922" s="35"/>
      <c r="X922" s="35"/>
      <c r="Y922" s="35"/>
      <c r="Z922" s="35"/>
      <c r="AA922" s="35"/>
      <c r="AB922" s="35"/>
      <c r="AC922" s="35"/>
      <c r="AD922" s="35"/>
      <c r="AE922" s="35"/>
      <c r="AT922" s="18" t="s">
        <v>142</v>
      </c>
      <c r="AU922" s="18" t="s">
        <v>82</v>
      </c>
    </row>
    <row r="923" spans="1:65" s="2" customFormat="1" ht="29.25">
      <c r="A923" s="35"/>
      <c r="B923" s="36"/>
      <c r="C923" s="37"/>
      <c r="D923" s="183" t="s">
        <v>159</v>
      </c>
      <c r="E923" s="37"/>
      <c r="F923" s="220" t="s">
        <v>1419</v>
      </c>
      <c r="G923" s="37"/>
      <c r="H923" s="37"/>
      <c r="I923" s="185"/>
      <c r="J923" s="37"/>
      <c r="K923" s="37"/>
      <c r="L923" s="40"/>
      <c r="M923" s="186"/>
      <c r="N923" s="187"/>
      <c r="O923" s="65"/>
      <c r="P923" s="65"/>
      <c r="Q923" s="65"/>
      <c r="R923" s="65"/>
      <c r="S923" s="65"/>
      <c r="T923" s="66"/>
      <c r="U923" s="35"/>
      <c r="V923" s="35"/>
      <c r="W923" s="35"/>
      <c r="X923" s="35"/>
      <c r="Y923" s="35"/>
      <c r="Z923" s="35"/>
      <c r="AA923" s="35"/>
      <c r="AB923" s="35"/>
      <c r="AC923" s="35"/>
      <c r="AD923" s="35"/>
      <c r="AE923" s="35"/>
      <c r="AT923" s="18" t="s">
        <v>159</v>
      </c>
      <c r="AU923" s="18" t="s">
        <v>82</v>
      </c>
    </row>
    <row r="924" spans="1:65" s="14" customFormat="1" ht="11.25">
      <c r="B924" s="198"/>
      <c r="C924" s="199"/>
      <c r="D924" s="183" t="s">
        <v>149</v>
      </c>
      <c r="E924" s="200" t="s">
        <v>19</v>
      </c>
      <c r="F924" s="201" t="s">
        <v>260</v>
      </c>
      <c r="G924" s="199"/>
      <c r="H924" s="202">
        <v>13.32</v>
      </c>
      <c r="I924" s="203"/>
      <c r="J924" s="199"/>
      <c r="K924" s="199"/>
      <c r="L924" s="204"/>
      <c r="M924" s="205"/>
      <c r="N924" s="206"/>
      <c r="O924" s="206"/>
      <c r="P924" s="206"/>
      <c r="Q924" s="206"/>
      <c r="R924" s="206"/>
      <c r="S924" s="206"/>
      <c r="T924" s="207"/>
      <c r="AT924" s="208" t="s">
        <v>149</v>
      </c>
      <c r="AU924" s="208" t="s">
        <v>82</v>
      </c>
      <c r="AV924" s="14" t="s">
        <v>82</v>
      </c>
      <c r="AW924" s="14" t="s">
        <v>33</v>
      </c>
      <c r="AX924" s="14" t="s">
        <v>72</v>
      </c>
      <c r="AY924" s="208" t="s">
        <v>132</v>
      </c>
    </row>
    <row r="925" spans="1:65" s="14" customFormat="1" ht="11.25">
      <c r="B925" s="198"/>
      <c r="C925" s="199"/>
      <c r="D925" s="183" t="s">
        <v>149</v>
      </c>
      <c r="E925" s="200" t="s">
        <v>19</v>
      </c>
      <c r="F925" s="201" t="s">
        <v>1420</v>
      </c>
      <c r="G925" s="199"/>
      <c r="H925" s="202">
        <v>-0.77</v>
      </c>
      <c r="I925" s="203"/>
      <c r="J925" s="199"/>
      <c r="K925" s="199"/>
      <c r="L925" s="204"/>
      <c r="M925" s="205"/>
      <c r="N925" s="206"/>
      <c r="O925" s="206"/>
      <c r="P925" s="206"/>
      <c r="Q925" s="206"/>
      <c r="R925" s="206"/>
      <c r="S925" s="206"/>
      <c r="T925" s="207"/>
      <c r="AT925" s="208" t="s">
        <v>149</v>
      </c>
      <c r="AU925" s="208" t="s">
        <v>82</v>
      </c>
      <c r="AV925" s="14" t="s">
        <v>82</v>
      </c>
      <c r="AW925" s="14" t="s">
        <v>33</v>
      </c>
      <c r="AX925" s="14" t="s">
        <v>72</v>
      </c>
      <c r="AY925" s="208" t="s">
        <v>132</v>
      </c>
    </row>
    <row r="926" spans="1:65" s="15" customFormat="1" ht="11.25">
      <c r="B926" s="209"/>
      <c r="C926" s="210"/>
      <c r="D926" s="183" t="s">
        <v>149</v>
      </c>
      <c r="E926" s="211" t="s">
        <v>19</v>
      </c>
      <c r="F926" s="212" t="s">
        <v>152</v>
      </c>
      <c r="G926" s="210"/>
      <c r="H926" s="213">
        <v>12.55</v>
      </c>
      <c r="I926" s="214"/>
      <c r="J926" s="210"/>
      <c r="K926" s="210"/>
      <c r="L926" s="215"/>
      <c r="M926" s="216"/>
      <c r="N926" s="217"/>
      <c r="O926" s="217"/>
      <c r="P926" s="217"/>
      <c r="Q926" s="217"/>
      <c r="R926" s="217"/>
      <c r="S926" s="217"/>
      <c r="T926" s="218"/>
      <c r="AT926" s="219" t="s">
        <v>149</v>
      </c>
      <c r="AU926" s="219" t="s">
        <v>82</v>
      </c>
      <c r="AV926" s="15" t="s">
        <v>140</v>
      </c>
      <c r="AW926" s="15" t="s">
        <v>33</v>
      </c>
      <c r="AX926" s="15" t="s">
        <v>80</v>
      </c>
      <c r="AY926" s="219" t="s">
        <v>132</v>
      </c>
    </row>
    <row r="927" spans="1:65" s="2" customFormat="1" ht="24.2" customHeight="1">
      <c r="A927" s="35"/>
      <c r="B927" s="36"/>
      <c r="C927" s="221" t="s">
        <v>1421</v>
      </c>
      <c r="D927" s="221" t="s">
        <v>196</v>
      </c>
      <c r="E927" s="222" t="s">
        <v>1422</v>
      </c>
      <c r="F927" s="223" t="s">
        <v>1423</v>
      </c>
      <c r="G927" s="224" t="s">
        <v>146</v>
      </c>
      <c r="H927" s="225">
        <v>13.178000000000001</v>
      </c>
      <c r="I927" s="226"/>
      <c r="J927" s="227">
        <f>ROUND(I927*H927,2)</f>
        <v>0</v>
      </c>
      <c r="K927" s="223" t="s">
        <v>19</v>
      </c>
      <c r="L927" s="228"/>
      <c r="M927" s="229" t="s">
        <v>19</v>
      </c>
      <c r="N927" s="230" t="s">
        <v>43</v>
      </c>
      <c r="O927" s="65"/>
      <c r="P927" s="179">
        <f>O927*H927</f>
        <v>0</v>
      </c>
      <c r="Q927" s="179">
        <v>1.18E-2</v>
      </c>
      <c r="R927" s="179">
        <f>Q927*H927</f>
        <v>0.15550040000000001</v>
      </c>
      <c r="S927" s="179">
        <v>0</v>
      </c>
      <c r="T927" s="180">
        <f>S927*H927</f>
        <v>0</v>
      </c>
      <c r="U927" s="35"/>
      <c r="V927" s="35"/>
      <c r="W927" s="35"/>
      <c r="X927" s="35"/>
      <c r="Y927" s="35"/>
      <c r="Z927" s="35"/>
      <c r="AA927" s="35"/>
      <c r="AB927" s="35"/>
      <c r="AC927" s="35"/>
      <c r="AD927" s="35"/>
      <c r="AE927" s="35"/>
      <c r="AR927" s="181" t="s">
        <v>353</v>
      </c>
      <c r="AT927" s="181" t="s">
        <v>196</v>
      </c>
      <c r="AU927" s="181" t="s">
        <v>82</v>
      </c>
      <c r="AY927" s="18" t="s">
        <v>132</v>
      </c>
      <c r="BE927" s="182">
        <f>IF(N927="základní",J927,0)</f>
        <v>0</v>
      </c>
      <c r="BF927" s="182">
        <f>IF(N927="snížená",J927,0)</f>
        <v>0</v>
      </c>
      <c r="BG927" s="182">
        <f>IF(N927="zákl. přenesená",J927,0)</f>
        <v>0</v>
      </c>
      <c r="BH927" s="182">
        <f>IF(N927="sníž. přenesená",J927,0)</f>
        <v>0</v>
      </c>
      <c r="BI927" s="182">
        <f>IF(N927="nulová",J927,0)</f>
        <v>0</v>
      </c>
      <c r="BJ927" s="18" t="s">
        <v>80</v>
      </c>
      <c r="BK927" s="182">
        <f>ROUND(I927*H927,2)</f>
        <v>0</v>
      </c>
      <c r="BL927" s="18" t="s">
        <v>261</v>
      </c>
      <c r="BM927" s="181" t="s">
        <v>1424</v>
      </c>
    </row>
    <row r="928" spans="1:65" s="2" customFormat="1" ht="19.5">
      <c r="A928" s="35"/>
      <c r="B928" s="36"/>
      <c r="C928" s="37"/>
      <c r="D928" s="183" t="s">
        <v>142</v>
      </c>
      <c r="E928" s="37"/>
      <c r="F928" s="184" t="s">
        <v>1423</v>
      </c>
      <c r="G928" s="37"/>
      <c r="H928" s="37"/>
      <c r="I928" s="185"/>
      <c r="J928" s="37"/>
      <c r="K928" s="37"/>
      <c r="L928" s="40"/>
      <c r="M928" s="186"/>
      <c r="N928" s="187"/>
      <c r="O928" s="65"/>
      <c r="P928" s="65"/>
      <c r="Q928" s="65"/>
      <c r="R928" s="65"/>
      <c r="S928" s="65"/>
      <c r="T928" s="66"/>
      <c r="U928" s="35"/>
      <c r="V928" s="35"/>
      <c r="W928" s="35"/>
      <c r="X928" s="35"/>
      <c r="Y928" s="35"/>
      <c r="Z928" s="35"/>
      <c r="AA928" s="35"/>
      <c r="AB928" s="35"/>
      <c r="AC928" s="35"/>
      <c r="AD928" s="35"/>
      <c r="AE928" s="35"/>
      <c r="AT928" s="18" t="s">
        <v>142</v>
      </c>
      <c r="AU928" s="18" t="s">
        <v>82</v>
      </c>
    </row>
    <row r="929" spans="1:65" s="14" customFormat="1" ht="11.25">
      <c r="B929" s="198"/>
      <c r="C929" s="199"/>
      <c r="D929" s="183" t="s">
        <v>149</v>
      </c>
      <c r="E929" s="200" t="s">
        <v>19</v>
      </c>
      <c r="F929" s="201" t="s">
        <v>1425</v>
      </c>
      <c r="G929" s="199"/>
      <c r="H929" s="202">
        <v>13.178000000000001</v>
      </c>
      <c r="I929" s="203"/>
      <c r="J929" s="199"/>
      <c r="K929" s="199"/>
      <c r="L929" s="204"/>
      <c r="M929" s="205"/>
      <c r="N929" s="206"/>
      <c r="O929" s="206"/>
      <c r="P929" s="206"/>
      <c r="Q929" s="206"/>
      <c r="R929" s="206"/>
      <c r="S929" s="206"/>
      <c r="T929" s="207"/>
      <c r="AT929" s="208" t="s">
        <v>149</v>
      </c>
      <c r="AU929" s="208" t="s">
        <v>82</v>
      </c>
      <c r="AV929" s="14" t="s">
        <v>82</v>
      </c>
      <c r="AW929" s="14" t="s">
        <v>33</v>
      </c>
      <c r="AX929" s="14" t="s">
        <v>72</v>
      </c>
      <c r="AY929" s="208" t="s">
        <v>132</v>
      </c>
    </row>
    <row r="930" spans="1:65" s="15" customFormat="1" ht="11.25">
      <c r="B930" s="209"/>
      <c r="C930" s="210"/>
      <c r="D930" s="183" t="s">
        <v>149</v>
      </c>
      <c r="E930" s="211" t="s">
        <v>19</v>
      </c>
      <c r="F930" s="212" t="s">
        <v>152</v>
      </c>
      <c r="G930" s="210"/>
      <c r="H930" s="213">
        <v>13.178000000000001</v>
      </c>
      <c r="I930" s="214"/>
      <c r="J930" s="210"/>
      <c r="K930" s="210"/>
      <c r="L930" s="215"/>
      <c r="M930" s="216"/>
      <c r="N930" s="217"/>
      <c r="O930" s="217"/>
      <c r="P930" s="217"/>
      <c r="Q930" s="217"/>
      <c r="R930" s="217"/>
      <c r="S930" s="217"/>
      <c r="T930" s="218"/>
      <c r="AT930" s="219" t="s">
        <v>149</v>
      </c>
      <c r="AU930" s="219" t="s">
        <v>82</v>
      </c>
      <c r="AV930" s="15" t="s">
        <v>140</v>
      </c>
      <c r="AW930" s="15" t="s">
        <v>33</v>
      </c>
      <c r="AX930" s="15" t="s">
        <v>80</v>
      </c>
      <c r="AY930" s="219" t="s">
        <v>132</v>
      </c>
    </row>
    <row r="931" spans="1:65" s="2" customFormat="1" ht="24.2" customHeight="1">
      <c r="A931" s="35"/>
      <c r="B931" s="36"/>
      <c r="C931" s="170" t="s">
        <v>1426</v>
      </c>
      <c r="D931" s="170" t="s">
        <v>135</v>
      </c>
      <c r="E931" s="171" t="s">
        <v>1427</v>
      </c>
      <c r="F931" s="172" t="s">
        <v>1428</v>
      </c>
      <c r="G931" s="173" t="s">
        <v>146</v>
      </c>
      <c r="H931" s="174">
        <v>2.1</v>
      </c>
      <c r="I931" s="175"/>
      <c r="J931" s="176">
        <f>ROUND(I931*H931,2)</f>
        <v>0</v>
      </c>
      <c r="K931" s="172" t="s">
        <v>139</v>
      </c>
      <c r="L931" s="40"/>
      <c r="M931" s="177" t="s">
        <v>19</v>
      </c>
      <c r="N931" s="178" t="s">
        <v>43</v>
      </c>
      <c r="O931" s="65"/>
      <c r="P931" s="179">
        <f>O931*H931</f>
        <v>0</v>
      </c>
      <c r="Q931" s="179">
        <v>4.9500000000000004E-3</v>
      </c>
      <c r="R931" s="179">
        <f>Q931*H931</f>
        <v>1.0395000000000001E-2</v>
      </c>
      <c r="S931" s="179">
        <v>0</v>
      </c>
      <c r="T931" s="180">
        <f>S931*H931</f>
        <v>0</v>
      </c>
      <c r="U931" s="35"/>
      <c r="V931" s="35"/>
      <c r="W931" s="35"/>
      <c r="X931" s="35"/>
      <c r="Y931" s="35"/>
      <c r="Z931" s="35"/>
      <c r="AA931" s="35"/>
      <c r="AB931" s="35"/>
      <c r="AC931" s="35"/>
      <c r="AD931" s="35"/>
      <c r="AE931" s="35"/>
      <c r="AR931" s="181" t="s">
        <v>261</v>
      </c>
      <c r="AT931" s="181" t="s">
        <v>135</v>
      </c>
      <c r="AU931" s="181" t="s">
        <v>82</v>
      </c>
      <c r="AY931" s="18" t="s">
        <v>132</v>
      </c>
      <c r="BE931" s="182">
        <f>IF(N931="základní",J931,0)</f>
        <v>0</v>
      </c>
      <c r="BF931" s="182">
        <f>IF(N931="snížená",J931,0)</f>
        <v>0</v>
      </c>
      <c r="BG931" s="182">
        <f>IF(N931="zákl. přenesená",J931,0)</f>
        <v>0</v>
      </c>
      <c r="BH931" s="182">
        <f>IF(N931="sníž. přenesená",J931,0)</f>
        <v>0</v>
      </c>
      <c r="BI931" s="182">
        <f>IF(N931="nulová",J931,0)</f>
        <v>0</v>
      </c>
      <c r="BJ931" s="18" t="s">
        <v>80</v>
      </c>
      <c r="BK931" s="182">
        <f>ROUND(I931*H931,2)</f>
        <v>0</v>
      </c>
      <c r="BL931" s="18" t="s">
        <v>261</v>
      </c>
      <c r="BM931" s="181" t="s">
        <v>1429</v>
      </c>
    </row>
    <row r="932" spans="1:65" s="2" customFormat="1" ht="19.5">
      <c r="A932" s="35"/>
      <c r="B932" s="36"/>
      <c r="C932" s="37"/>
      <c r="D932" s="183" t="s">
        <v>142</v>
      </c>
      <c r="E932" s="37"/>
      <c r="F932" s="184" t="s">
        <v>1430</v>
      </c>
      <c r="G932" s="37"/>
      <c r="H932" s="37"/>
      <c r="I932" s="185"/>
      <c r="J932" s="37"/>
      <c r="K932" s="37"/>
      <c r="L932" s="40"/>
      <c r="M932" s="186"/>
      <c r="N932" s="187"/>
      <c r="O932" s="65"/>
      <c r="P932" s="65"/>
      <c r="Q932" s="65"/>
      <c r="R932" s="65"/>
      <c r="S932" s="65"/>
      <c r="T932" s="66"/>
      <c r="U932" s="35"/>
      <c r="V932" s="35"/>
      <c r="W932" s="35"/>
      <c r="X932" s="35"/>
      <c r="Y932" s="35"/>
      <c r="Z932" s="35"/>
      <c r="AA932" s="35"/>
      <c r="AB932" s="35"/>
      <c r="AC932" s="35"/>
      <c r="AD932" s="35"/>
      <c r="AE932" s="35"/>
      <c r="AT932" s="18" t="s">
        <v>142</v>
      </c>
      <c r="AU932" s="18" t="s">
        <v>82</v>
      </c>
    </row>
    <row r="933" spans="1:65" s="2" customFormat="1" ht="29.25">
      <c r="A933" s="35"/>
      <c r="B933" s="36"/>
      <c r="C933" s="37"/>
      <c r="D933" s="183" t="s">
        <v>159</v>
      </c>
      <c r="E933" s="37"/>
      <c r="F933" s="220" t="s">
        <v>1419</v>
      </c>
      <c r="G933" s="37"/>
      <c r="H933" s="37"/>
      <c r="I933" s="185"/>
      <c r="J933" s="37"/>
      <c r="K933" s="37"/>
      <c r="L933" s="40"/>
      <c r="M933" s="186"/>
      <c r="N933" s="187"/>
      <c r="O933" s="65"/>
      <c r="P933" s="65"/>
      <c r="Q933" s="65"/>
      <c r="R933" s="65"/>
      <c r="S933" s="65"/>
      <c r="T933" s="66"/>
      <c r="U933" s="35"/>
      <c r="V933" s="35"/>
      <c r="W933" s="35"/>
      <c r="X933" s="35"/>
      <c r="Y933" s="35"/>
      <c r="Z933" s="35"/>
      <c r="AA933" s="35"/>
      <c r="AB933" s="35"/>
      <c r="AC933" s="35"/>
      <c r="AD933" s="35"/>
      <c r="AE933" s="35"/>
      <c r="AT933" s="18" t="s">
        <v>159</v>
      </c>
      <c r="AU933" s="18" t="s">
        <v>82</v>
      </c>
    </row>
    <row r="934" spans="1:65" s="14" customFormat="1" ht="11.25">
      <c r="B934" s="198"/>
      <c r="C934" s="199"/>
      <c r="D934" s="183" t="s">
        <v>149</v>
      </c>
      <c r="E934" s="200" t="s">
        <v>19</v>
      </c>
      <c r="F934" s="201" t="s">
        <v>259</v>
      </c>
      <c r="G934" s="199"/>
      <c r="H934" s="202">
        <v>2.1</v>
      </c>
      <c r="I934" s="203"/>
      <c r="J934" s="199"/>
      <c r="K934" s="199"/>
      <c r="L934" s="204"/>
      <c r="M934" s="205"/>
      <c r="N934" s="206"/>
      <c r="O934" s="206"/>
      <c r="P934" s="206"/>
      <c r="Q934" s="206"/>
      <c r="R934" s="206"/>
      <c r="S934" s="206"/>
      <c r="T934" s="207"/>
      <c r="AT934" s="208" t="s">
        <v>149</v>
      </c>
      <c r="AU934" s="208" t="s">
        <v>82</v>
      </c>
      <c r="AV934" s="14" t="s">
        <v>82</v>
      </c>
      <c r="AW934" s="14" t="s">
        <v>33</v>
      </c>
      <c r="AX934" s="14" t="s">
        <v>72</v>
      </c>
      <c r="AY934" s="208" t="s">
        <v>132</v>
      </c>
    </row>
    <row r="935" spans="1:65" s="15" customFormat="1" ht="11.25">
      <c r="B935" s="209"/>
      <c r="C935" s="210"/>
      <c r="D935" s="183" t="s">
        <v>149</v>
      </c>
      <c r="E935" s="211" t="s">
        <v>19</v>
      </c>
      <c r="F935" s="212" t="s">
        <v>152</v>
      </c>
      <c r="G935" s="210"/>
      <c r="H935" s="213">
        <v>2.1</v>
      </c>
      <c r="I935" s="214"/>
      <c r="J935" s="210"/>
      <c r="K935" s="210"/>
      <c r="L935" s="215"/>
      <c r="M935" s="216"/>
      <c r="N935" s="217"/>
      <c r="O935" s="217"/>
      <c r="P935" s="217"/>
      <c r="Q935" s="217"/>
      <c r="R935" s="217"/>
      <c r="S935" s="217"/>
      <c r="T935" s="218"/>
      <c r="AT935" s="219" t="s">
        <v>149</v>
      </c>
      <c r="AU935" s="219" t="s">
        <v>82</v>
      </c>
      <c r="AV935" s="15" t="s">
        <v>140</v>
      </c>
      <c r="AW935" s="15" t="s">
        <v>33</v>
      </c>
      <c r="AX935" s="15" t="s">
        <v>80</v>
      </c>
      <c r="AY935" s="219" t="s">
        <v>132</v>
      </c>
    </row>
    <row r="936" spans="1:65" s="2" customFormat="1" ht="24.2" customHeight="1">
      <c r="A936" s="35"/>
      <c r="B936" s="36"/>
      <c r="C936" s="221" t="s">
        <v>1431</v>
      </c>
      <c r="D936" s="221" t="s">
        <v>196</v>
      </c>
      <c r="E936" s="222" t="s">
        <v>1432</v>
      </c>
      <c r="F936" s="223" t="s">
        <v>1433</v>
      </c>
      <c r="G936" s="224" t="s">
        <v>146</v>
      </c>
      <c r="H936" s="225">
        <v>2.2050000000000001</v>
      </c>
      <c r="I936" s="226"/>
      <c r="J936" s="227">
        <f>ROUND(I936*H936,2)</f>
        <v>0</v>
      </c>
      <c r="K936" s="223" t="s">
        <v>19</v>
      </c>
      <c r="L936" s="228"/>
      <c r="M936" s="229" t="s">
        <v>19</v>
      </c>
      <c r="N936" s="230" t="s">
        <v>43</v>
      </c>
      <c r="O936" s="65"/>
      <c r="P936" s="179">
        <f>O936*H936</f>
        <v>0</v>
      </c>
      <c r="Q936" s="179">
        <v>1.26E-2</v>
      </c>
      <c r="R936" s="179">
        <f>Q936*H936</f>
        <v>2.7783000000000002E-2</v>
      </c>
      <c r="S936" s="179">
        <v>0</v>
      </c>
      <c r="T936" s="180">
        <f>S936*H936</f>
        <v>0</v>
      </c>
      <c r="U936" s="35"/>
      <c r="V936" s="35"/>
      <c r="W936" s="35"/>
      <c r="X936" s="35"/>
      <c r="Y936" s="35"/>
      <c r="Z936" s="35"/>
      <c r="AA936" s="35"/>
      <c r="AB936" s="35"/>
      <c r="AC936" s="35"/>
      <c r="AD936" s="35"/>
      <c r="AE936" s="35"/>
      <c r="AR936" s="181" t="s">
        <v>353</v>
      </c>
      <c r="AT936" s="181" t="s">
        <v>196</v>
      </c>
      <c r="AU936" s="181" t="s">
        <v>82</v>
      </c>
      <c r="AY936" s="18" t="s">
        <v>132</v>
      </c>
      <c r="BE936" s="182">
        <f>IF(N936="základní",J936,0)</f>
        <v>0</v>
      </c>
      <c r="BF936" s="182">
        <f>IF(N936="snížená",J936,0)</f>
        <v>0</v>
      </c>
      <c r="BG936" s="182">
        <f>IF(N936="zákl. přenesená",J936,0)</f>
        <v>0</v>
      </c>
      <c r="BH936" s="182">
        <f>IF(N936="sníž. přenesená",J936,0)</f>
        <v>0</v>
      </c>
      <c r="BI936" s="182">
        <f>IF(N936="nulová",J936,0)</f>
        <v>0</v>
      </c>
      <c r="BJ936" s="18" t="s">
        <v>80</v>
      </c>
      <c r="BK936" s="182">
        <f>ROUND(I936*H936,2)</f>
        <v>0</v>
      </c>
      <c r="BL936" s="18" t="s">
        <v>261</v>
      </c>
      <c r="BM936" s="181" t="s">
        <v>1434</v>
      </c>
    </row>
    <row r="937" spans="1:65" s="2" customFormat="1" ht="19.5">
      <c r="A937" s="35"/>
      <c r="B937" s="36"/>
      <c r="C937" s="37"/>
      <c r="D937" s="183" t="s">
        <v>142</v>
      </c>
      <c r="E937" s="37"/>
      <c r="F937" s="184" t="s">
        <v>1433</v>
      </c>
      <c r="G937" s="37"/>
      <c r="H937" s="37"/>
      <c r="I937" s="185"/>
      <c r="J937" s="37"/>
      <c r="K937" s="37"/>
      <c r="L937" s="40"/>
      <c r="M937" s="186"/>
      <c r="N937" s="187"/>
      <c r="O937" s="65"/>
      <c r="P937" s="65"/>
      <c r="Q937" s="65"/>
      <c r="R937" s="65"/>
      <c r="S937" s="65"/>
      <c r="T937" s="66"/>
      <c r="U937" s="35"/>
      <c r="V937" s="35"/>
      <c r="W937" s="35"/>
      <c r="X937" s="35"/>
      <c r="Y937" s="35"/>
      <c r="Z937" s="35"/>
      <c r="AA937" s="35"/>
      <c r="AB937" s="35"/>
      <c r="AC937" s="35"/>
      <c r="AD937" s="35"/>
      <c r="AE937" s="35"/>
      <c r="AT937" s="18" t="s">
        <v>142</v>
      </c>
      <c r="AU937" s="18" t="s">
        <v>82</v>
      </c>
    </row>
    <row r="938" spans="1:65" s="14" customFormat="1" ht="11.25">
      <c r="B938" s="198"/>
      <c r="C938" s="199"/>
      <c r="D938" s="183" t="s">
        <v>149</v>
      </c>
      <c r="E938" s="200" t="s">
        <v>19</v>
      </c>
      <c r="F938" s="201" t="s">
        <v>1435</v>
      </c>
      <c r="G938" s="199"/>
      <c r="H938" s="202">
        <v>2.2050000000000001</v>
      </c>
      <c r="I938" s="203"/>
      <c r="J938" s="199"/>
      <c r="K938" s="199"/>
      <c r="L938" s="204"/>
      <c r="M938" s="205"/>
      <c r="N938" s="206"/>
      <c r="O938" s="206"/>
      <c r="P938" s="206"/>
      <c r="Q938" s="206"/>
      <c r="R938" s="206"/>
      <c r="S938" s="206"/>
      <c r="T938" s="207"/>
      <c r="AT938" s="208" t="s">
        <v>149</v>
      </c>
      <c r="AU938" s="208" t="s">
        <v>82</v>
      </c>
      <c r="AV938" s="14" t="s">
        <v>82</v>
      </c>
      <c r="AW938" s="14" t="s">
        <v>33</v>
      </c>
      <c r="AX938" s="14" t="s">
        <v>72</v>
      </c>
      <c r="AY938" s="208" t="s">
        <v>132</v>
      </c>
    </row>
    <row r="939" spans="1:65" s="15" customFormat="1" ht="11.25">
      <c r="B939" s="209"/>
      <c r="C939" s="210"/>
      <c r="D939" s="183" t="s">
        <v>149</v>
      </c>
      <c r="E939" s="211" t="s">
        <v>19</v>
      </c>
      <c r="F939" s="212" t="s">
        <v>152</v>
      </c>
      <c r="G939" s="210"/>
      <c r="H939" s="213">
        <v>2.2050000000000001</v>
      </c>
      <c r="I939" s="214"/>
      <c r="J939" s="210"/>
      <c r="K939" s="210"/>
      <c r="L939" s="215"/>
      <c r="M939" s="216"/>
      <c r="N939" s="217"/>
      <c r="O939" s="217"/>
      <c r="P939" s="217"/>
      <c r="Q939" s="217"/>
      <c r="R939" s="217"/>
      <c r="S939" s="217"/>
      <c r="T939" s="218"/>
      <c r="AT939" s="219" t="s">
        <v>149</v>
      </c>
      <c r="AU939" s="219" t="s">
        <v>82</v>
      </c>
      <c r="AV939" s="15" t="s">
        <v>140</v>
      </c>
      <c r="AW939" s="15" t="s">
        <v>33</v>
      </c>
      <c r="AX939" s="15" t="s">
        <v>80</v>
      </c>
      <c r="AY939" s="219" t="s">
        <v>132</v>
      </c>
    </row>
    <row r="940" spans="1:65" s="2" customFormat="1" ht="24.2" customHeight="1">
      <c r="A940" s="35"/>
      <c r="B940" s="36"/>
      <c r="C940" s="170" t="s">
        <v>1436</v>
      </c>
      <c r="D940" s="170" t="s">
        <v>135</v>
      </c>
      <c r="E940" s="171" t="s">
        <v>1437</v>
      </c>
      <c r="F940" s="172" t="s">
        <v>1438</v>
      </c>
      <c r="G940" s="173" t="s">
        <v>146</v>
      </c>
      <c r="H940" s="174">
        <v>2.1</v>
      </c>
      <c r="I940" s="175"/>
      <c r="J940" s="176">
        <f>ROUND(I940*H940,2)</f>
        <v>0</v>
      </c>
      <c r="K940" s="172" t="s">
        <v>139</v>
      </c>
      <c r="L940" s="40"/>
      <c r="M940" s="177" t="s">
        <v>19</v>
      </c>
      <c r="N940" s="178" t="s">
        <v>43</v>
      </c>
      <c r="O940" s="65"/>
      <c r="P940" s="179">
        <f>O940*H940</f>
        <v>0</v>
      </c>
      <c r="Q940" s="179">
        <v>0</v>
      </c>
      <c r="R940" s="179">
        <f>Q940*H940</f>
        <v>0</v>
      </c>
      <c r="S940" s="179">
        <v>0</v>
      </c>
      <c r="T940" s="180">
        <f>S940*H940</f>
        <v>0</v>
      </c>
      <c r="U940" s="35"/>
      <c r="V940" s="35"/>
      <c r="W940" s="35"/>
      <c r="X940" s="35"/>
      <c r="Y940" s="35"/>
      <c r="Z940" s="35"/>
      <c r="AA940" s="35"/>
      <c r="AB940" s="35"/>
      <c r="AC940" s="35"/>
      <c r="AD940" s="35"/>
      <c r="AE940" s="35"/>
      <c r="AR940" s="181" t="s">
        <v>261</v>
      </c>
      <c r="AT940" s="181" t="s">
        <v>135</v>
      </c>
      <c r="AU940" s="181" t="s">
        <v>82</v>
      </c>
      <c r="AY940" s="18" t="s">
        <v>132</v>
      </c>
      <c r="BE940" s="182">
        <f>IF(N940="základní",J940,0)</f>
        <v>0</v>
      </c>
      <c r="BF940" s="182">
        <f>IF(N940="snížená",J940,0)</f>
        <v>0</v>
      </c>
      <c r="BG940" s="182">
        <f>IF(N940="zákl. přenesená",J940,0)</f>
        <v>0</v>
      </c>
      <c r="BH940" s="182">
        <f>IF(N940="sníž. přenesená",J940,0)</f>
        <v>0</v>
      </c>
      <c r="BI940" s="182">
        <f>IF(N940="nulová",J940,0)</f>
        <v>0</v>
      </c>
      <c r="BJ940" s="18" t="s">
        <v>80</v>
      </c>
      <c r="BK940" s="182">
        <f>ROUND(I940*H940,2)</f>
        <v>0</v>
      </c>
      <c r="BL940" s="18" t="s">
        <v>261</v>
      </c>
      <c r="BM940" s="181" t="s">
        <v>1439</v>
      </c>
    </row>
    <row r="941" spans="1:65" s="2" customFormat="1" ht="19.5">
      <c r="A941" s="35"/>
      <c r="B941" s="36"/>
      <c r="C941" s="37"/>
      <c r="D941" s="183" t="s">
        <v>142</v>
      </c>
      <c r="E941" s="37"/>
      <c r="F941" s="184" t="s">
        <v>1440</v>
      </c>
      <c r="G941" s="37"/>
      <c r="H941" s="37"/>
      <c r="I941" s="185"/>
      <c r="J941" s="37"/>
      <c r="K941" s="37"/>
      <c r="L941" s="40"/>
      <c r="M941" s="186"/>
      <c r="N941" s="187"/>
      <c r="O941" s="65"/>
      <c r="P941" s="65"/>
      <c r="Q941" s="65"/>
      <c r="R941" s="65"/>
      <c r="S941" s="65"/>
      <c r="T941" s="66"/>
      <c r="U941" s="35"/>
      <c r="V941" s="35"/>
      <c r="W941" s="35"/>
      <c r="X941" s="35"/>
      <c r="Y941" s="35"/>
      <c r="Z941" s="35"/>
      <c r="AA941" s="35"/>
      <c r="AB941" s="35"/>
      <c r="AC941" s="35"/>
      <c r="AD941" s="35"/>
      <c r="AE941" s="35"/>
      <c r="AT941" s="18" t="s">
        <v>142</v>
      </c>
      <c r="AU941" s="18" t="s">
        <v>82</v>
      </c>
    </row>
    <row r="942" spans="1:65" s="2" customFormat="1" ht="29.25">
      <c r="A942" s="35"/>
      <c r="B942" s="36"/>
      <c r="C942" s="37"/>
      <c r="D942" s="183" t="s">
        <v>159</v>
      </c>
      <c r="E942" s="37"/>
      <c r="F942" s="220" t="s">
        <v>1419</v>
      </c>
      <c r="G942" s="37"/>
      <c r="H942" s="37"/>
      <c r="I942" s="185"/>
      <c r="J942" s="37"/>
      <c r="K942" s="37"/>
      <c r="L942" s="40"/>
      <c r="M942" s="186"/>
      <c r="N942" s="187"/>
      <c r="O942" s="65"/>
      <c r="P942" s="65"/>
      <c r="Q942" s="65"/>
      <c r="R942" s="65"/>
      <c r="S942" s="65"/>
      <c r="T942" s="66"/>
      <c r="U942" s="35"/>
      <c r="V942" s="35"/>
      <c r="W942" s="35"/>
      <c r="X942" s="35"/>
      <c r="Y942" s="35"/>
      <c r="Z942" s="35"/>
      <c r="AA942" s="35"/>
      <c r="AB942" s="35"/>
      <c r="AC942" s="35"/>
      <c r="AD942" s="35"/>
      <c r="AE942" s="35"/>
      <c r="AT942" s="18" t="s">
        <v>159</v>
      </c>
      <c r="AU942" s="18" t="s">
        <v>82</v>
      </c>
    </row>
    <row r="943" spans="1:65" s="14" customFormat="1" ht="11.25">
      <c r="B943" s="198"/>
      <c r="C943" s="199"/>
      <c r="D943" s="183" t="s">
        <v>149</v>
      </c>
      <c r="E943" s="200" t="s">
        <v>19</v>
      </c>
      <c r="F943" s="201" t="s">
        <v>1441</v>
      </c>
      <c r="G943" s="199"/>
      <c r="H943" s="202">
        <v>2.1</v>
      </c>
      <c r="I943" s="203"/>
      <c r="J943" s="199"/>
      <c r="K943" s="199"/>
      <c r="L943" s="204"/>
      <c r="M943" s="205"/>
      <c r="N943" s="206"/>
      <c r="O943" s="206"/>
      <c r="P943" s="206"/>
      <c r="Q943" s="206"/>
      <c r="R943" s="206"/>
      <c r="S943" s="206"/>
      <c r="T943" s="207"/>
      <c r="AT943" s="208" t="s">
        <v>149</v>
      </c>
      <c r="AU943" s="208" t="s">
        <v>82</v>
      </c>
      <c r="AV943" s="14" t="s">
        <v>82</v>
      </c>
      <c r="AW943" s="14" t="s">
        <v>33</v>
      </c>
      <c r="AX943" s="14" t="s">
        <v>72</v>
      </c>
      <c r="AY943" s="208" t="s">
        <v>132</v>
      </c>
    </row>
    <row r="944" spans="1:65" s="15" customFormat="1" ht="11.25">
      <c r="B944" s="209"/>
      <c r="C944" s="210"/>
      <c r="D944" s="183" t="s">
        <v>149</v>
      </c>
      <c r="E944" s="211" t="s">
        <v>19</v>
      </c>
      <c r="F944" s="212" t="s">
        <v>152</v>
      </c>
      <c r="G944" s="210"/>
      <c r="H944" s="213">
        <v>2.1</v>
      </c>
      <c r="I944" s="214"/>
      <c r="J944" s="210"/>
      <c r="K944" s="210"/>
      <c r="L944" s="215"/>
      <c r="M944" s="216"/>
      <c r="N944" s="217"/>
      <c r="O944" s="217"/>
      <c r="P944" s="217"/>
      <c r="Q944" s="217"/>
      <c r="R944" s="217"/>
      <c r="S944" s="217"/>
      <c r="T944" s="218"/>
      <c r="AT944" s="219" t="s">
        <v>149</v>
      </c>
      <c r="AU944" s="219" t="s">
        <v>82</v>
      </c>
      <c r="AV944" s="15" t="s">
        <v>140</v>
      </c>
      <c r="AW944" s="15" t="s">
        <v>33</v>
      </c>
      <c r="AX944" s="15" t="s">
        <v>80</v>
      </c>
      <c r="AY944" s="219" t="s">
        <v>132</v>
      </c>
    </row>
    <row r="945" spans="1:65" s="2" customFormat="1" ht="24.2" customHeight="1">
      <c r="A945" s="35"/>
      <c r="B945" s="36"/>
      <c r="C945" s="170" t="s">
        <v>1442</v>
      </c>
      <c r="D945" s="170" t="s">
        <v>135</v>
      </c>
      <c r="E945" s="171" t="s">
        <v>1443</v>
      </c>
      <c r="F945" s="172" t="s">
        <v>1444</v>
      </c>
      <c r="G945" s="173" t="s">
        <v>146</v>
      </c>
      <c r="H945" s="174">
        <v>0.77</v>
      </c>
      <c r="I945" s="175"/>
      <c r="J945" s="176">
        <f>ROUND(I945*H945,2)</f>
        <v>0</v>
      </c>
      <c r="K945" s="172" t="s">
        <v>139</v>
      </c>
      <c r="L945" s="40"/>
      <c r="M945" s="177" t="s">
        <v>19</v>
      </c>
      <c r="N945" s="178" t="s">
        <v>43</v>
      </c>
      <c r="O945" s="65"/>
      <c r="P945" s="179">
        <f>O945*H945</f>
        <v>0</v>
      </c>
      <c r="Q945" s="179">
        <v>5.7898590000000005E-4</v>
      </c>
      <c r="R945" s="179">
        <f>Q945*H945</f>
        <v>4.4581914300000005E-4</v>
      </c>
      <c r="S945" s="179">
        <v>0</v>
      </c>
      <c r="T945" s="180">
        <f>S945*H945</f>
        <v>0</v>
      </c>
      <c r="U945" s="35"/>
      <c r="V945" s="35"/>
      <c r="W945" s="35"/>
      <c r="X945" s="35"/>
      <c r="Y945" s="35"/>
      <c r="Z945" s="35"/>
      <c r="AA945" s="35"/>
      <c r="AB945" s="35"/>
      <c r="AC945" s="35"/>
      <c r="AD945" s="35"/>
      <c r="AE945" s="35"/>
      <c r="AR945" s="181" t="s">
        <v>261</v>
      </c>
      <c r="AT945" s="181" t="s">
        <v>135</v>
      </c>
      <c r="AU945" s="181" t="s">
        <v>82</v>
      </c>
      <c r="AY945" s="18" t="s">
        <v>132</v>
      </c>
      <c r="BE945" s="182">
        <f>IF(N945="základní",J945,0)</f>
        <v>0</v>
      </c>
      <c r="BF945" s="182">
        <f>IF(N945="snížená",J945,0)</f>
        <v>0</v>
      </c>
      <c r="BG945" s="182">
        <f>IF(N945="zákl. přenesená",J945,0)</f>
        <v>0</v>
      </c>
      <c r="BH945" s="182">
        <f>IF(N945="sníž. přenesená",J945,0)</f>
        <v>0</v>
      </c>
      <c r="BI945" s="182">
        <f>IF(N945="nulová",J945,0)</f>
        <v>0</v>
      </c>
      <c r="BJ945" s="18" t="s">
        <v>80</v>
      </c>
      <c r="BK945" s="182">
        <f>ROUND(I945*H945,2)</f>
        <v>0</v>
      </c>
      <c r="BL945" s="18" t="s">
        <v>261</v>
      </c>
      <c r="BM945" s="181" t="s">
        <v>1445</v>
      </c>
    </row>
    <row r="946" spans="1:65" s="2" customFormat="1" ht="19.5">
      <c r="A946" s="35"/>
      <c r="B946" s="36"/>
      <c r="C946" s="37"/>
      <c r="D946" s="183" t="s">
        <v>142</v>
      </c>
      <c r="E946" s="37"/>
      <c r="F946" s="184" t="s">
        <v>1446</v>
      </c>
      <c r="G946" s="37"/>
      <c r="H946" s="37"/>
      <c r="I946" s="185"/>
      <c r="J946" s="37"/>
      <c r="K946" s="37"/>
      <c r="L946" s="40"/>
      <c r="M946" s="186"/>
      <c r="N946" s="187"/>
      <c r="O946" s="65"/>
      <c r="P946" s="65"/>
      <c r="Q946" s="65"/>
      <c r="R946" s="65"/>
      <c r="S946" s="65"/>
      <c r="T946" s="66"/>
      <c r="U946" s="35"/>
      <c r="V946" s="35"/>
      <c r="W946" s="35"/>
      <c r="X946" s="35"/>
      <c r="Y946" s="35"/>
      <c r="Z946" s="35"/>
      <c r="AA946" s="35"/>
      <c r="AB946" s="35"/>
      <c r="AC946" s="35"/>
      <c r="AD946" s="35"/>
      <c r="AE946" s="35"/>
      <c r="AT946" s="18" t="s">
        <v>142</v>
      </c>
      <c r="AU946" s="18" t="s">
        <v>82</v>
      </c>
    </row>
    <row r="947" spans="1:65" s="14" customFormat="1" ht="11.25">
      <c r="B947" s="198"/>
      <c r="C947" s="199"/>
      <c r="D947" s="183" t="s">
        <v>149</v>
      </c>
      <c r="E947" s="200" t="s">
        <v>19</v>
      </c>
      <c r="F947" s="201" t="s">
        <v>1447</v>
      </c>
      <c r="G947" s="199"/>
      <c r="H947" s="202">
        <v>0.77</v>
      </c>
      <c r="I947" s="203"/>
      <c r="J947" s="199"/>
      <c r="K947" s="199"/>
      <c r="L947" s="204"/>
      <c r="M947" s="205"/>
      <c r="N947" s="206"/>
      <c r="O947" s="206"/>
      <c r="P947" s="206"/>
      <c r="Q947" s="206"/>
      <c r="R947" s="206"/>
      <c r="S947" s="206"/>
      <c r="T947" s="207"/>
      <c r="AT947" s="208" t="s">
        <v>149</v>
      </c>
      <c r="AU947" s="208" t="s">
        <v>82</v>
      </c>
      <c r="AV947" s="14" t="s">
        <v>82</v>
      </c>
      <c r="AW947" s="14" t="s">
        <v>33</v>
      </c>
      <c r="AX947" s="14" t="s">
        <v>72</v>
      </c>
      <c r="AY947" s="208" t="s">
        <v>132</v>
      </c>
    </row>
    <row r="948" spans="1:65" s="16" customFormat="1" ht="11.25">
      <c r="B948" s="231"/>
      <c r="C948" s="232"/>
      <c r="D948" s="183" t="s">
        <v>149</v>
      </c>
      <c r="E948" s="233" t="s">
        <v>19</v>
      </c>
      <c r="F948" s="234" t="s">
        <v>216</v>
      </c>
      <c r="G948" s="232"/>
      <c r="H948" s="235">
        <v>0.77</v>
      </c>
      <c r="I948" s="236"/>
      <c r="J948" s="232"/>
      <c r="K948" s="232"/>
      <c r="L948" s="237"/>
      <c r="M948" s="238"/>
      <c r="N948" s="239"/>
      <c r="O948" s="239"/>
      <c r="P948" s="239"/>
      <c r="Q948" s="239"/>
      <c r="R948" s="239"/>
      <c r="S948" s="239"/>
      <c r="T948" s="240"/>
      <c r="AT948" s="241" t="s">
        <v>149</v>
      </c>
      <c r="AU948" s="241" t="s">
        <v>82</v>
      </c>
      <c r="AV948" s="16" t="s">
        <v>133</v>
      </c>
      <c r="AW948" s="16" t="s">
        <v>33</v>
      </c>
      <c r="AX948" s="16" t="s">
        <v>80</v>
      </c>
      <c r="AY948" s="241" t="s">
        <v>132</v>
      </c>
    </row>
    <row r="949" spans="1:65" s="2" customFormat="1" ht="24.2" customHeight="1">
      <c r="A949" s="35"/>
      <c r="B949" s="36"/>
      <c r="C949" s="221" t="s">
        <v>1448</v>
      </c>
      <c r="D949" s="221" t="s">
        <v>196</v>
      </c>
      <c r="E949" s="222" t="s">
        <v>1449</v>
      </c>
      <c r="F949" s="223" t="s">
        <v>1450</v>
      </c>
      <c r="G949" s="224" t="s">
        <v>146</v>
      </c>
      <c r="H949" s="225">
        <v>0.80900000000000005</v>
      </c>
      <c r="I949" s="226"/>
      <c r="J949" s="227">
        <f>ROUND(I949*H949,2)</f>
        <v>0</v>
      </c>
      <c r="K949" s="223" t="s">
        <v>147</v>
      </c>
      <c r="L949" s="228"/>
      <c r="M949" s="229" t="s">
        <v>19</v>
      </c>
      <c r="N949" s="230" t="s">
        <v>43</v>
      </c>
      <c r="O949" s="65"/>
      <c r="P949" s="179">
        <f>O949*H949</f>
        <v>0</v>
      </c>
      <c r="Q949" s="179">
        <v>0.01</v>
      </c>
      <c r="R949" s="179">
        <f>Q949*H949</f>
        <v>8.09E-3</v>
      </c>
      <c r="S949" s="179">
        <v>0</v>
      </c>
      <c r="T949" s="180">
        <f>S949*H949</f>
        <v>0</v>
      </c>
      <c r="U949" s="35"/>
      <c r="V949" s="35"/>
      <c r="W949" s="35"/>
      <c r="X949" s="35"/>
      <c r="Y949" s="35"/>
      <c r="Z949" s="35"/>
      <c r="AA949" s="35"/>
      <c r="AB949" s="35"/>
      <c r="AC949" s="35"/>
      <c r="AD949" s="35"/>
      <c r="AE949" s="35"/>
      <c r="AR949" s="181" t="s">
        <v>353</v>
      </c>
      <c r="AT949" s="181" t="s">
        <v>196</v>
      </c>
      <c r="AU949" s="181" t="s">
        <v>82</v>
      </c>
      <c r="AY949" s="18" t="s">
        <v>132</v>
      </c>
      <c r="BE949" s="182">
        <f>IF(N949="základní",J949,0)</f>
        <v>0</v>
      </c>
      <c r="BF949" s="182">
        <f>IF(N949="snížená",J949,0)</f>
        <v>0</v>
      </c>
      <c r="BG949" s="182">
        <f>IF(N949="zákl. přenesená",J949,0)</f>
        <v>0</v>
      </c>
      <c r="BH949" s="182">
        <f>IF(N949="sníž. přenesená",J949,0)</f>
        <v>0</v>
      </c>
      <c r="BI949" s="182">
        <f>IF(N949="nulová",J949,0)</f>
        <v>0</v>
      </c>
      <c r="BJ949" s="18" t="s">
        <v>80</v>
      </c>
      <c r="BK949" s="182">
        <f>ROUND(I949*H949,2)</f>
        <v>0</v>
      </c>
      <c r="BL949" s="18" t="s">
        <v>261</v>
      </c>
      <c r="BM949" s="181" t="s">
        <v>1451</v>
      </c>
    </row>
    <row r="950" spans="1:65" s="2" customFormat="1" ht="11.25">
      <c r="A950" s="35"/>
      <c r="B950" s="36"/>
      <c r="C950" s="37"/>
      <c r="D950" s="183" t="s">
        <v>142</v>
      </c>
      <c r="E950" s="37"/>
      <c r="F950" s="184" t="s">
        <v>1450</v>
      </c>
      <c r="G950" s="37"/>
      <c r="H950" s="37"/>
      <c r="I950" s="185"/>
      <c r="J950" s="37"/>
      <c r="K950" s="37"/>
      <c r="L950" s="40"/>
      <c r="M950" s="186"/>
      <c r="N950" s="187"/>
      <c r="O950" s="65"/>
      <c r="P950" s="65"/>
      <c r="Q950" s="65"/>
      <c r="R950" s="65"/>
      <c r="S950" s="65"/>
      <c r="T950" s="66"/>
      <c r="U950" s="35"/>
      <c r="V950" s="35"/>
      <c r="W950" s="35"/>
      <c r="X950" s="35"/>
      <c r="Y950" s="35"/>
      <c r="Z950" s="35"/>
      <c r="AA950" s="35"/>
      <c r="AB950" s="35"/>
      <c r="AC950" s="35"/>
      <c r="AD950" s="35"/>
      <c r="AE950" s="35"/>
      <c r="AT950" s="18" t="s">
        <v>142</v>
      </c>
      <c r="AU950" s="18" t="s">
        <v>82</v>
      </c>
    </row>
    <row r="951" spans="1:65" s="14" customFormat="1" ht="11.25">
      <c r="B951" s="198"/>
      <c r="C951" s="199"/>
      <c r="D951" s="183" t="s">
        <v>149</v>
      </c>
      <c r="E951" s="200" t="s">
        <v>19</v>
      </c>
      <c r="F951" s="201" t="s">
        <v>1452</v>
      </c>
      <c r="G951" s="199"/>
      <c r="H951" s="202">
        <v>0.80900000000000005</v>
      </c>
      <c r="I951" s="203"/>
      <c r="J951" s="199"/>
      <c r="K951" s="199"/>
      <c r="L951" s="204"/>
      <c r="M951" s="205"/>
      <c r="N951" s="206"/>
      <c r="O951" s="206"/>
      <c r="P951" s="206"/>
      <c r="Q951" s="206"/>
      <c r="R951" s="206"/>
      <c r="S951" s="206"/>
      <c r="T951" s="207"/>
      <c r="AT951" s="208" t="s">
        <v>149</v>
      </c>
      <c r="AU951" s="208" t="s">
        <v>82</v>
      </c>
      <c r="AV951" s="14" t="s">
        <v>82</v>
      </c>
      <c r="AW951" s="14" t="s">
        <v>33</v>
      </c>
      <c r="AX951" s="14" t="s">
        <v>72</v>
      </c>
      <c r="AY951" s="208" t="s">
        <v>132</v>
      </c>
    </row>
    <row r="952" spans="1:65" s="15" customFormat="1" ht="11.25">
      <c r="B952" s="209"/>
      <c r="C952" s="210"/>
      <c r="D952" s="183" t="s">
        <v>149</v>
      </c>
      <c r="E952" s="211" t="s">
        <v>19</v>
      </c>
      <c r="F952" s="212" t="s">
        <v>152</v>
      </c>
      <c r="G952" s="210"/>
      <c r="H952" s="213">
        <v>0.80900000000000005</v>
      </c>
      <c r="I952" s="214"/>
      <c r="J952" s="210"/>
      <c r="K952" s="210"/>
      <c r="L952" s="215"/>
      <c r="M952" s="216"/>
      <c r="N952" s="217"/>
      <c r="O952" s="217"/>
      <c r="P952" s="217"/>
      <c r="Q952" s="217"/>
      <c r="R952" s="217"/>
      <c r="S952" s="217"/>
      <c r="T952" s="218"/>
      <c r="AT952" s="219" t="s">
        <v>149</v>
      </c>
      <c r="AU952" s="219" t="s">
        <v>82</v>
      </c>
      <c r="AV952" s="15" t="s">
        <v>140</v>
      </c>
      <c r="AW952" s="15" t="s">
        <v>33</v>
      </c>
      <c r="AX952" s="15" t="s">
        <v>80</v>
      </c>
      <c r="AY952" s="219" t="s">
        <v>132</v>
      </c>
    </row>
    <row r="953" spans="1:65" s="2" customFormat="1" ht="14.45" customHeight="1">
      <c r="A953" s="35"/>
      <c r="B953" s="36"/>
      <c r="C953" s="170" t="s">
        <v>1453</v>
      </c>
      <c r="D953" s="170" t="s">
        <v>135</v>
      </c>
      <c r="E953" s="171" t="s">
        <v>1454</v>
      </c>
      <c r="F953" s="172" t="s">
        <v>1455</v>
      </c>
      <c r="G953" s="173" t="s">
        <v>190</v>
      </c>
      <c r="H953" s="174">
        <v>9.56</v>
      </c>
      <c r="I953" s="175"/>
      <c r="J953" s="176">
        <f>ROUND(I953*H953,2)</f>
        <v>0</v>
      </c>
      <c r="K953" s="172" t="s">
        <v>139</v>
      </c>
      <c r="L953" s="40"/>
      <c r="M953" s="177" t="s">
        <v>19</v>
      </c>
      <c r="N953" s="178" t="s">
        <v>43</v>
      </c>
      <c r="O953" s="65"/>
      <c r="P953" s="179">
        <f>O953*H953</f>
        <v>0</v>
      </c>
      <c r="Q953" s="179">
        <v>5.0000000000000001E-4</v>
      </c>
      <c r="R953" s="179">
        <f>Q953*H953</f>
        <v>4.7800000000000004E-3</v>
      </c>
      <c r="S953" s="179">
        <v>0</v>
      </c>
      <c r="T953" s="180">
        <f>S953*H953</f>
        <v>0</v>
      </c>
      <c r="U953" s="35"/>
      <c r="V953" s="35"/>
      <c r="W953" s="35"/>
      <c r="X953" s="35"/>
      <c r="Y953" s="35"/>
      <c r="Z953" s="35"/>
      <c r="AA953" s="35"/>
      <c r="AB953" s="35"/>
      <c r="AC953" s="35"/>
      <c r="AD953" s="35"/>
      <c r="AE953" s="35"/>
      <c r="AR953" s="181" t="s">
        <v>261</v>
      </c>
      <c r="AT953" s="181" t="s">
        <v>135</v>
      </c>
      <c r="AU953" s="181" t="s">
        <v>82</v>
      </c>
      <c r="AY953" s="18" t="s">
        <v>132</v>
      </c>
      <c r="BE953" s="182">
        <f>IF(N953="základní",J953,0)</f>
        <v>0</v>
      </c>
      <c r="BF953" s="182">
        <f>IF(N953="snížená",J953,0)</f>
        <v>0</v>
      </c>
      <c r="BG953" s="182">
        <f>IF(N953="zákl. přenesená",J953,0)</f>
        <v>0</v>
      </c>
      <c r="BH953" s="182">
        <f>IF(N953="sníž. přenesená",J953,0)</f>
        <v>0</v>
      </c>
      <c r="BI953" s="182">
        <f>IF(N953="nulová",J953,0)</f>
        <v>0</v>
      </c>
      <c r="BJ953" s="18" t="s">
        <v>80</v>
      </c>
      <c r="BK953" s="182">
        <f>ROUND(I953*H953,2)</f>
        <v>0</v>
      </c>
      <c r="BL953" s="18" t="s">
        <v>261</v>
      </c>
      <c r="BM953" s="181" t="s">
        <v>1456</v>
      </c>
    </row>
    <row r="954" spans="1:65" s="2" customFormat="1" ht="19.5">
      <c r="A954" s="35"/>
      <c r="B954" s="36"/>
      <c r="C954" s="37"/>
      <c r="D954" s="183" t="s">
        <v>142</v>
      </c>
      <c r="E954" s="37"/>
      <c r="F954" s="184" t="s">
        <v>1457</v>
      </c>
      <c r="G954" s="37"/>
      <c r="H954" s="37"/>
      <c r="I954" s="185"/>
      <c r="J954" s="37"/>
      <c r="K954" s="37"/>
      <c r="L954" s="40"/>
      <c r="M954" s="186"/>
      <c r="N954" s="187"/>
      <c r="O954" s="65"/>
      <c r="P954" s="65"/>
      <c r="Q954" s="65"/>
      <c r="R954" s="65"/>
      <c r="S954" s="65"/>
      <c r="T954" s="66"/>
      <c r="U954" s="35"/>
      <c r="V954" s="35"/>
      <c r="W954" s="35"/>
      <c r="X954" s="35"/>
      <c r="Y954" s="35"/>
      <c r="Z954" s="35"/>
      <c r="AA954" s="35"/>
      <c r="AB954" s="35"/>
      <c r="AC954" s="35"/>
      <c r="AD954" s="35"/>
      <c r="AE954" s="35"/>
      <c r="AT954" s="18" t="s">
        <v>142</v>
      </c>
      <c r="AU954" s="18" t="s">
        <v>82</v>
      </c>
    </row>
    <row r="955" spans="1:65" s="2" customFormat="1" ht="58.5">
      <c r="A955" s="35"/>
      <c r="B955" s="36"/>
      <c r="C955" s="37"/>
      <c r="D955" s="183" t="s">
        <v>159</v>
      </c>
      <c r="E955" s="37"/>
      <c r="F955" s="220" t="s">
        <v>1458</v>
      </c>
      <c r="G955" s="37"/>
      <c r="H955" s="37"/>
      <c r="I955" s="185"/>
      <c r="J955" s="37"/>
      <c r="K955" s="37"/>
      <c r="L955" s="40"/>
      <c r="M955" s="186"/>
      <c r="N955" s="187"/>
      <c r="O955" s="65"/>
      <c r="P955" s="65"/>
      <c r="Q955" s="65"/>
      <c r="R955" s="65"/>
      <c r="S955" s="65"/>
      <c r="T955" s="66"/>
      <c r="U955" s="35"/>
      <c r="V955" s="35"/>
      <c r="W955" s="35"/>
      <c r="X955" s="35"/>
      <c r="Y955" s="35"/>
      <c r="Z955" s="35"/>
      <c r="AA955" s="35"/>
      <c r="AB955" s="35"/>
      <c r="AC955" s="35"/>
      <c r="AD955" s="35"/>
      <c r="AE955" s="35"/>
      <c r="AT955" s="18" t="s">
        <v>159</v>
      </c>
      <c r="AU955" s="18" t="s">
        <v>82</v>
      </c>
    </row>
    <row r="956" spans="1:65" s="14" customFormat="1" ht="11.25">
      <c r="B956" s="198"/>
      <c r="C956" s="199"/>
      <c r="D956" s="183" t="s">
        <v>149</v>
      </c>
      <c r="E956" s="200" t="s">
        <v>19</v>
      </c>
      <c r="F956" s="201" t="s">
        <v>1459</v>
      </c>
      <c r="G956" s="199"/>
      <c r="H956" s="202">
        <v>2.9</v>
      </c>
      <c r="I956" s="203"/>
      <c r="J956" s="199"/>
      <c r="K956" s="199"/>
      <c r="L956" s="204"/>
      <c r="M956" s="205"/>
      <c r="N956" s="206"/>
      <c r="O956" s="206"/>
      <c r="P956" s="206"/>
      <c r="Q956" s="206"/>
      <c r="R956" s="206"/>
      <c r="S956" s="206"/>
      <c r="T956" s="207"/>
      <c r="AT956" s="208" t="s">
        <v>149</v>
      </c>
      <c r="AU956" s="208" t="s">
        <v>82</v>
      </c>
      <c r="AV956" s="14" t="s">
        <v>82</v>
      </c>
      <c r="AW956" s="14" t="s">
        <v>33</v>
      </c>
      <c r="AX956" s="14" t="s">
        <v>72</v>
      </c>
      <c r="AY956" s="208" t="s">
        <v>132</v>
      </c>
    </row>
    <row r="957" spans="1:65" s="14" customFormat="1" ht="11.25">
      <c r="B957" s="198"/>
      <c r="C957" s="199"/>
      <c r="D957" s="183" t="s">
        <v>149</v>
      </c>
      <c r="E957" s="200" t="s">
        <v>19</v>
      </c>
      <c r="F957" s="201" t="s">
        <v>1460</v>
      </c>
      <c r="G957" s="199"/>
      <c r="H957" s="202">
        <v>6.66</v>
      </c>
      <c r="I957" s="203"/>
      <c r="J957" s="199"/>
      <c r="K957" s="199"/>
      <c r="L957" s="204"/>
      <c r="M957" s="205"/>
      <c r="N957" s="206"/>
      <c r="O957" s="206"/>
      <c r="P957" s="206"/>
      <c r="Q957" s="206"/>
      <c r="R957" s="206"/>
      <c r="S957" s="206"/>
      <c r="T957" s="207"/>
      <c r="AT957" s="208" t="s">
        <v>149</v>
      </c>
      <c r="AU957" s="208" t="s">
        <v>82</v>
      </c>
      <c r="AV957" s="14" t="s">
        <v>82</v>
      </c>
      <c r="AW957" s="14" t="s">
        <v>33</v>
      </c>
      <c r="AX957" s="14" t="s">
        <v>72</v>
      </c>
      <c r="AY957" s="208" t="s">
        <v>132</v>
      </c>
    </row>
    <row r="958" spans="1:65" s="15" customFormat="1" ht="11.25">
      <c r="B958" s="209"/>
      <c r="C958" s="210"/>
      <c r="D958" s="183" t="s">
        <v>149</v>
      </c>
      <c r="E958" s="211" t="s">
        <v>19</v>
      </c>
      <c r="F958" s="212" t="s">
        <v>152</v>
      </c>
      <c r="G958" s="210"/>
      <c r="H958" s="213">
        <v>9.56</v>
      </c>
      <c r="I958" s="214"/>
      <c r="J958" s="210"/>
      <c r="K958" s="210"/>
      <c r="L958" s="215"/>
      <c r="M958" s="216"/>
      <c r="N958" s="217"/>
      <c r="O958" s="217"/>
      <c r="P958" s="217"/>
      <c r="Q958" s="217"/>
      <c r="R958" s="217"/>
      <c r="S958" s="217"/>
      <c r="T958" s="218"/>
      <c r="AT958" s="219" t="s">
        <v>149</v>
      </c>
      <c r="AU958" s="219" t="s">
        <v>82</v>
      </c>
      <c r="AV958" s="15" t="s">
        <v>140</v>
      </c>
      <c r="AW958" s="15" t="s">
        <v>33</v>
      </c>
      <c r="AX958" s="15" t="s">
        <v>80</v>
      </c>
      <c r="AY958" s="219" t="s">
        <v>132</v>
      </c>
    </row>
    <row r="959" spans="1:65" s="2" customFormat="1" ht="14.45" customHeight="1">
      <c r="A959" s="35"/>
      <c r="B959" s="36"/>
      <c r="C959" s="170" t="s">
        <v>1461</v>
      </c>
      <c r="D959" s="170" t="s">
        <v>135</v>
      </c>
      <c r="E959" s="171" t="s">
        <v>1462</v>
      </c>
      <c r="F959" s="172" t="s">
        <v>1463</v>
      </c>
      <c r="G959" s="173" t="s">
        <v>146</v>
      </c>
      <c r="H959" s="174">
        <v>15.42</v>
      </c>
      <c r="I959" s="175"/>
      <c r="J959" s="176">
        <f>ROUND(I959*H959,2)</f>
        <v>0</v>
      </c>
      <c r="K959" s="172" t="s">
        <v>139</v>
      </c>
      <c r="L959" s="40"/>
      <c r="M959" s="177" t="s">
        <v>19</v>
      </c>
      <c r="N959" s="178" t="s">
        <v>43</v>
      </c>
      <c r="O959" s="65"/>
      <c r="P959" s="179">
        <f>O959*H959</f>
        <v>0</v>
      </c>
      <c r="Q959" s="179">
        <v>2.9999999999999997E-4</v>
      </c>
      <c r="R959" s="179">
        <f>Q959*H959</f>
        <v>4.6259999999999999E-3</v>
      </c>
      <c r="S959" s="179">
        <v>0</v>
      </c>
      <c r="T959" s="180">
        <f>S959*H959</f>
        <v>0</v>
      </c>
      <c r="U959" s="35"/>
      <c r="V959" s="35"/>
      <c r="W959" s="35"/>
      <c r="X959" s="35"/>
      <c r="Y959" s="35"/>
      <c r="Z959" s="35"/>
      <c r="AA959" s="35"/>
      <c r="AB959" s="35"/>
      <c r="AC959" s="35"/>
      <c r="AD959" s="35"/>
      <c r="AE959" s="35"/>
      <c r="AR959" s="181" t="s">
        <v>261</v>
      </c>
      <c r="AT959" s="181" t="s">
        <v>135</v>
      </c>
      <c r="AU959" s="181" t="s">
        <v>82</v>
      </c>
      <c r="AY959" s="18" t="s">
        <v>132</v>
      </c>
      <c r="BE959" s="182">
        <f>IF(N959="základní",J959,0)</f>
        <v>0</v>
      </c>
      <c r="BF959" s="182">
        <f>IF(N959="snížená",J959,0)</f>
        <v>0</v>
      </c>
      <c r="BG959" s="182">
        <f>IF(N959="zákl. přenesená",J959,0)</f>
        <v>0</v>
      </c>
      <c r="BH959" s="182">
        <f>IF(N959="sníž. přenesená",J959,0)</f>
        <v>0</v>
      </c>
      <c r="BI959" s="182">
        <f>IF(N959="nulová",J959,0)</f>
        <v>0</v>
      </c>
      <c r="BJ959" s="18" t="s">
        <v>80</v>
      </c>
      <c r="BK959" s="182">
        <f>ROUND(I959*H959,2)</f>
        <v>0</v>
      </c>
      <c r="BL959" s="18" t="s">
        <v>261</v>
      </c>
      <c r="BM959" s="181" t="s">
        <v>1464</v>
      </c>
    </row>
    <row r="960" spans="1:65" s="2" customFormat="1" ht="19.5">
      <c r="A960" s="35"/>
      <c r="B960" s="36"/>
      <c r="C960" s="37"/>
      <c r="D960" s="183" t="s">
        <v>142</v>
      </c>
      <c r="E960" s="37"/>
      <c r="F960" s="184" t="s">
        <v>1465</v>
      </c>
      <c r="G960" s="37"/>
      <c r="H960" s="37"/>
      <c r="I960" s="185"/>
      <c r="J960" s="37"/>
      <c r="K960" s="37"/>
      <c r="L960" s="40"/>
      <c r="M960" s="186"/>
      <c r="N960" s="187"/>
      <c r="O960" s="65"/>
      <c r="P960" s="65"/>
      <c r="Q960" s="65"/>
      <c r="R960" s="65"/>
      <c r="S960" s="65"/>
      <c r="T960" s="66"/>
      <c r="U960" s="35"/>
      <c r="V960" s="35"/>
      <c r="W960" s="35"/>
      <c r="X960" s="35"/>
      <c r="Y960" s="35"/>
      <c r="Z960" s="35"/>
      <c r="AA960" s="35"/>
      <c r="AB960" s="35"/>
      <c r="AC960" s="35"/>
      <c r="AD960" s="35"/>
      <c r="AE960" s="35"/>
      <c r="AT960" s="18" t="s">
        <v>142</v>
      </c>
      <c r="AU960" s="18" t="s">
        <v>82</v>
      </c>
    </row>
    <row r="961" spans="1:65" s="2" customFormat="1" ht="107.25">
      <c r="A961" s="35"/>
      <c r="B961" s="36"/>
      <c r="C961" s="37"/>
      <c r="D961" s="183" t="s">
        <v>159</v>
      </c>
      <c r="E961" s="37"/>
      <c r="F961" s="220" t="s">
        <v>1466</v>
      </c>
      <c r="G961" s="37"/>
      <c r="H961" s="37"/>
      <c r="I961" s="185"/>
      <c r="J961" s="37"/>
      <c r="K961" s="37"/>
      <c r="L961" s="40"/>
      <c r="M961" s="186"/>
      <c r="N961" s="187"/>
      <c r="O961" s="65"/>
      <c r="P961" s="65"/>
      <c r="Q961" s="65"/>
      <c r="R961" s="65"/>
      <c r="S961" s="65"/>
      <c r="T961" s="66"/>
      <c r="U961" s="35"/>
      <c r="V961" s="35"/>
      <c r="W961" s="35"/>
      <c r="X961" s="35"/>
      <c r="Y961" s="35"/>
      <c r="Z961" s="35"/>
      <c r="AA961" s="35"/>
      <c r="AB961" s="35"/>
      <c r="AC961" s="35"/>
      <c r="AD961" s="35"/>
      <c r="AE961" s="35"/>
      <c r="AT961" s="18" t="s">
        <v>159</v>
      </c>
      <c r="AU961" s="18" t="s">
        <v>82</v>
      </c>
    </row>
    <row r="962" spans="1:65" s="14" customFormat="1" ht="11.25">
      <c r="B962" s="198"/>
      <c r="C962" s="199"/>
      <c r="D962" s="183" t="s">
        <v>149</v>
      </c>
      <c r="E962" s="200" t="s">
        <v>19</v>
      </c>
      <c r="F962" s="201" t="s">
        <v>1467</v>
      </c>
      <c r="G962" s="199"/>
      <c r="H962" s="202">
        <v>15.42</v>
      </c>
      <c r="I962" s="203"/>
      <c r="J962" s="199"/>
      <c r="K962" s="199"/>
      <c r="L962" s="204"/>
      <c r="M962" s="205"/>
      <c r="N962" s="206"/>
      <c r="O962" s="206"/>
      <c r="P962" s="206"/>
      <c r="Q962" s="206"/>
      <c r="R962" s="206"/>
      <c r="S962" s="206"/>
      <c r="T962" s="207"/>
      <c r="AT962" s="208" t="s">
        <v>149</v>
      </c>
      <c r="AU962" s="208" t="s">
        <v>82</v>
      </c>
      <c r="AV962" s="14" t="s">
        <v>82</v>
      </c>
      <c r="AW962" s="14" t="s">
        <v>33</v>
      </c>
      <c r="AX962" s="14" t="s">
        <v>72</v>
      </c>
      <c r="AY962" s="208" t="s">
        <v>132</v>
      </c>
    </row>
    <row r="963" spans="1:65" s="15" customFormat="1" ht="11.25">
      <c r="B963" s="209"/>
      <c r="C963" s="210"/>
      <c r="D963" s="183" t="s">
        <v>149</v>
      </c>
      <c r="E963" s="211" t="s">
        <v>19</v>
      </c>
      <c r="F963" s="212" t="s">
        <v>152</v>
      </c>
      <c r="G963" s="210"/>
      <c r="H963" s="213">
        <v>15.42</v>
      </c>
      <c r="I963" s="214"/>
      <c r="J963" s="210"/>
      <c r="K963" s="210"/>
      <c r="L963" s="215"/>
      <c r="M963" s="216"/>
      <c r="N963" s="217"/>
      <c r="O963" s="217"/>
      <c r="P963" s="217"/>
      <c r="Q963" s="217"/>
      <c r="R963" s="217"/>
      <c r="S963" s="217"/>
      <c r="T963" s="218"/>
      <c r="AT963" s="219" t="s">
        <v>149</v>
      </c>
      <c r="AU963" s="219" t="s">
        <v>82</v>
      </c>
      <c r="AV963" s="15" t="s">
        <v>140</v>
      </c>
      <c r="AW963" s="15" t="s">
        <v>33</v>
      </c>
      <c r="AX963" s="15" t="s">
        <v>80</v>
      </c>
      <c r="AY963" s="219" t="s">
        <v>132</v>
      </c>
    </row>
    <row r="964" spans="1:65" s="2" customFormat="1" ht="24.2" customHeight="1">
      <c r="A964" s="35"/>
      <c r="B964" s="36"/>
      <c r="C964" s="170" t="s">
        <v>1468</v>
      </c>
      <c r="D964" s="170" t="s">
        <v>135</v>
      </c>
      <c r="E964" s="171" t="s">
        <v>1469</v>
      </c>
      <c r="F964" s="172" t="s">
        <v>1470</v>
      </c>
      <c r="G964" s="173" t="s">
        <v>450</v>
      </c>
      <c r="H964" s="174">
        <v>0.25</v>
      </c>
      <c r="I964" s="175"/>
      <c r="J964" s="176">
        <f>ROUND(I964*H964,2)</f>
        <v>0</v>
      </c>
      <c r="K964" s="172" t="s">
        <v>139</v>
      </c>
      <c r="L964" s="40"/>
      <c r="M964" s="177" t="s">
        <v>19</v>
      </c>
      <c r="N964" s="178" t="s">
        <v>43</v>
      </c>
      <c r="O964" s="65"/>
      <c r="P964" s="179">
        <f>O964*H964</f>
        <v>0</v>
      </c>
      <c r="Q964" s="179">
        <v>0</v>
      </c>
      <c r="R964" s="179">
        <f>Q964*H964</f>
        <v>0</v>
      </c>
      <c r="S964" s="179">
        <v>0</v>
      </c>
      <c r="T964" s="180">
        <f>S964*H964</f>
        <v>0</v>
      </c>
      <c r="U964" s="35"/>
      <c r="V964" s="35"/>
      <c r="W964" s="35"/>
      <c r="X964" s="35"/>
      <c r="Y964" s="35"/>
      <c r="Z964" s="35"/>
      <c r="AA964" s="35"/>
      <c r="AB964" s="35"/>
      <c r="AC964" s="35"/>
      <c r="AD964" s="35"/>
      <c r="AE964" s="35"/>
      <c r="AR964" s="181" t="s">
        <v>261</v>
      </c>
      <c r="AT964" s="181" t="s">
        <v>135</v>
      </c>
      <c r="AU964" s="181" t="s">
        <v>82</v>
      </c>
      <c r="AY964" s="18" t="s">
        <v>132</v>
      </c>
      <c r="BE964" s="182">
        <f>IF(N964="základní",J964,0)</f>
        <v>0</v>
      </c>
      <c r="BF964" s="182">
        <f>IF(N964="snížená",J964,0)</f>
        <v>0</v>
      </c>
      <c r="BG964" s="182">
        <f>IF(N964="zákl. přenesená",J964,0)</f>
        <v>0</v>
      </c>
      <c r="BH964" s="182">
        <f>IF(N964="sníž. přenesená",J964,0)</f>
        <v>0</v>
      </c>
      <c r="BI964" s="182">
        <f>IF(N964="nulová",J964,0)</f>
        <v>0</v>
      </c>
      <c r="BJ964" s="18" t="s">
        <v>80</v>
      </c>
      <c r="BK964" s="182">
        <f>ROUND(I964*H964,2)</f>
        <v>0</v>
      </c>
      <c r="BL964" s="18" t="s">
        <v>261</v>
      </c>
      <c r="BM964" s="181" t="s">
        <v>1471</v>
      </c>
    </row>
    <row r="965" spans="1:65" s="2" customFormat="1" ht="29.25">
      <c r="A965" s="35"/>
      <c r="B965" s="36"/>
      <c r="C965" s="37"/>
      <c r="D965" s="183" t="s">
        <v>142</v>
      </c>
      <c r="E965" s="37"/>
      <c r="F965" s="184" t="s">
        <v>1472</v>
      </c>
      <c r="G965" s="37"/>
      <c r="H965" s="37"/>
      <c r="I965" s="185"/>
      <c r="J965" s="37"/>
      <c r="K965" s="37"/>
      <c r="L965" s="40"/>
      <c r="M965" s="186"/>
      <c r="N965" s="187"/>
      <c r="O965" s="65"/>
      <c r="P965" s="65"/>
      <c r="Q965" s="65"/>
      <c r="R965" s="65"/>
      <c r="S965" s="65"/>
      <c r="T965" s="66"/>
      <c r="U965" s="35"/>
      <c r="V965" s="35"/>
      <c r="W965" s="35"/>
      <c r="X965" s="35"/>
      <c r="Y965" s="35"/>
      <c r="Z965" s="35"/>
      <c r="AA965" s="35"/>
      <c r="AB965" s="35"/>
      <c r="AC965" s="35"/>
      <c r="AD965" s="35"/>
      <c r="AE965" s="35"/>
      <c r="AT965" s="18" t="s">
        <v>142</v>
      </c>
      <c r="AU965" s="18" t="s">
        <v>82</v>
      </c>
    </row>
    <row r="966" spans="1:65" s="2" customFormat="1" ht="126.75">
      <c r="A966" s="35"/>
      <c r="B966" s="36"/>
      <c r="C966" s="37"/>
      <c r="D966" s="183" t="s">
        <v>159</v>
      </c>
      <c r="E966" s="37"/>
      <c r="F966" s="220" t="s">
        <v>493</v>
      </c>
      <c r="G966" s="37"/>
      <c r="H966" s="37"/>
      <c r="I966" s="185"/>
      <c r="J966" s="37"/>
      <c r="K966" s="37"/>
      <c r="L966" s="40"/>
      <c r="M966" s="186"/>
      <c r="N966" s="187"/>
      <c r="O966" s="65"/>
      <c r="P966" s="65"/>
      <c r="Q966" s="65"/>
      <c r="R966" s="65"/>
      <c r="S966" s="65"/>
      <c r="T966" s="66"/>
      <c r="U966" s="35"/>
      <c r="V966" s="35"/>
      <c r="W966" s="35"/>
      <c r="X966" s="35"/>
      <c r="Y966" s="35"/>
      <c r="Z966" s="35"/>
      <c r="AA966" s="35"/>
      <c r="AB966" s="35"/>
      <c r="AC966" s="35"/>
      <c r="AD966" s="35"/>
      <c r="AE966" s="35"/>
      <c r="AT966" s="18" t="s">
        <v>159</v>
      </c>
      <c r="AU966" s="18" t="s">
        <v>82</v>
      </c>
    </row>
    <row r="967" spans="1:65" s="12" customFormat="1" ht="22.9" customHeight="1">
      <c r="B967" s="154"/>
      <c r="C967" s="155"/>
      <c r="D967" s="156" t="s">
        <v>71</v>
      </c>
      <c r="E967" s="168" t="s">
        <v>1473</v>
      </c>
      <c r="F967" s="168" t="s">
        <v>1474</v>
      </c>
      <c r="G967" s="155"/>
      <c r="H967" s="155"/>
      <c r="I967" s="158"/>
      <c r="J967" s="169">
        <f>BK967</f>
        <v>0</v>
      </c>
      <c r="K967" s="155"/>
      <c r="L967" s="160"/>
      <c r="M967" s="161"/>
      <c r="N967" s="162"/>
      <c r="O967" s="162"/>
      <c r="P967" s="163">
        <f>SUM(P968:P1019)</f>
        <v>0</v>
      </c>
      <c r="Q967" s="162"/>
      <c r="R967" s="163">
        <f>SUM(R968:R1019)</f>
        <v>1.3162776954E-2</v>
      </c>
      <c r="S967" s="162"/>
      <c r="T967" s="164">
        <f>SUM(T968:T1019)</f>
        <v>0</v>
      </c>
      <c r="AR967" s="165" t="s">
        <v>82</v>
      </c>
      <c r="AT967" s="166" t="s">
        <v>71</v>
      </c>
      <c r="AU967" s="166" t="s">
        <v>80</v>
      </c>
      <c r="AY967" s="165" t="s">
        <v>132</v>
      </c>
      <c r="BK967" s="167">
        <f>SUM(BK968:BK1019)</f>
        <v>0</v>
      </c>
    </row>
    <row r="968" spans="1:65" s="2" customFormat="1" ht="24.2" customHeight="1">
      <c r="A968" s="35"/>
      <c r="B968" s="36"/>
      <c r="C968" s="170" t="s">
        <v>1475</v>
      </c>
      <c r="D968" s="170" t="s">
        <v>135</v>
      </c>
      <c r="E968" s="171" t="s">
        <v>1476</v>
      </c>
      <c r="F968" s="172" t="s">
        <v>1477</v>
      </c>
      <c r="G968" s="173" t="s">
        <v>146</v>
      </c>
      <c r="H968" s="174">
        <v>2.4900000000000002</v>
      </c>
      <c r="I968" s="175"/>
      <c r="J968" s="176">
        <f>ROUND(I968*H968,2)</f>
        <v>0</v>
      </c>
      <c r="K968" s="172" t="s">
        <v>139</v>
      </c>
      <c r="L968" s="40"/>
      <c r="M968" s="177" t="s">
        <v>19</v>
      </c>
      <c r="N968" s="178" t="s">
        <v>43</v>
      </c>
      <c r="O968" s="65"/>
      <c r="P968" s="179">
        <f>O968*H968</f>
        <v>0</v>
      </c>
      <c r="Q968" s="179">
        <v>1.4375E-4</v>
      </c>
      <c r="R968" s="179">
        <f>Q968*H968</f>
        <v>3.5793750000000002E-4</v>
      </c>
      <c r="S968" s="179">
        <v>0</v>
      </c>
      <c r="T968" s="180">
        <f>S968*H968</f>
        <v>0</v>
      </c>
      <c r="U968" s="35"/>
      <c r="V968" s="35"/>
      <c r="W968" s="35"/>
      <c r="X968" s="35"/>
      <c r="Y968" s="35"/>
      <c r="Z968" s="35"/>
      <c r="AA968" s="35"/>
      <c r="AB968" s="35"/>
      <c r="AC968" s="35"/>
      <c r="AD968" s="35"/>
      <c r="AE968" s="35"/>
      <c r="AR968" s="181" t="s">
        <v>261</v>
      </c>
      <c r="AT968" s="181" t="s">
        <v>135</v>
      </c>
      <c r="AU968" s="181" t="s">
        <v>82</v>
      </c>
      <c r="AY968" s="18" t="s">
        <v>132</v>
      </c>
      <c r="BE968" s="182">
        <f>IF(N968="základní",J968,0)</f>
        <v>0</v>
      </c>
      <c r="BF968" s="182">
        <f>IF(N968="snížená",J968,0)</f>
        <v>0</v>
      </c>
      <c r="BG968" s="182">
        <f>IF(N968="zákl. přenesená",J968,0)</f>
        <v>0</v>
      </c>
      <c r="BH968" s="182">
        <f>IF(N968="sníž. přenesená",J968,0)</f>
        <v>0</v>
      </c>
      <c r="BI968" s="182">
        <f>IF(N968="nulová",J968,0)</f>
        <v>0</v>
      </c>
      <c r="BJ968" s="18" t="s">
        <v>80</v>
      </c>
      <c r="BK968" s="182">
        <f>ROUND(I968*H968,2)</f>
        <v>0</v>
      </c>
      <c r="BL968" s="18" t="s">
        <v>261</v>
      </c>
      <c r="BM968" s="181" t="s">
        <v>1478</v>
      </c>
    </row>
    <row r="969" spans="1:65" s="2" customFormat="1" ht="11.25">
      <c r="A969" s="35"/>
      <c r="B969" s="36"/>
      <c r="C969" s="37"/>
      <c r="D969" s="183" t="s">
        <v>142</v>
      </c>
      <c r="E969" s="37"/>
      <c r="F969" s="184" t="s">
        <v>1479</v>
      </c>
      <c r="G969" s="37"/>
      <c r="H969" s="37"/>
      <c r="I969" s="185"/>
      <c r="J969" s="37"/>
      <c r="K969" s="37"/>
      <c r="L969" s="40"/>
      <c r="M969" s="186"/>
      <c r="N969" s="187"/>
      <c r="O969" s="65"/>
      <c r="P969" s="65"/>
      <c r="Q969" s="65"/>
      <c r="R969" s="65"/>
      <c r="S969" s="65"/>
      <c r="T969" s="66"/>
      <c r="U969" s="35"/>
      <c r="V969" s="35"/>
      <c r="W969" s="35"/>
      <c r="X969" s="35"/>
      <c r="Y969" s="35"/>
      <c r="Z969" s="35"/>
      <c r="AA969" s="35"/>
      <c r="AB969" s="35"/>
      <c r="AC969" s="35"/>
      <c r="AD969" s="35"/>
      <c r="AE969" s="35"/>
      <c r="AT969" s="18" t="s">
        <v>142</v>
      </c>
      <c r="AU969" s="18" t="s">
        <v>82</v>
      </c>
    </row>
    <row r="970" spans="1:65" s="14" customFormat="1" ht="11.25">
      <c r="B970" s="198"/>
      <c r="C970" s="199"/>
      <c r="D970" s="183" t="s">
        <v>149</v>
      </c>
      <c r="E970" s="200" t="s">
        <v>19</v>
      </c>
      <c r="F970" s="201" t="s">
        <v>1480</v>
      </c>
      <c r="G970" s="199"/>
      <c r="H970" s="202">
        <v>1.232</v>
      </c>
      <c r="I970" s="203"/>
      <c r="J970" s="199"/>
      <c r="K970" s="199"/>
      <c r="L970" s="204"/>
      <c r="M970" s="205"/>
      <c r="N970" s="206"/>
      <c r="O970" s="206"/>
      <c r="P970" s="206"/>
      <c r="Q970" s="206"/>
      <c r="R970" s="206"/>
      <c r="S970" s="206"/>
      <c r="T970" s="207"/>
      <c r="AT970" s="208" t="s">
        <v>149</v>
      </c>
      <c r="AU970" s="208" t="s">
        <v>82</v>
      </c>
      <c r="AV970" s="14" t="s">
        <v>82</v>
      </c>
      <c r="AW970" s="14" t="s">
        <v>33</v>
      </c>
      <c r="AX970" s="14" t="s">
        <v>72</v>
      </c>
      <c r="AY970" s="208" t="s">
        <v>132</v>
      </c>
    </row>
    <row r="971" spans="1:65" s="14" customFormat="1" ht="11.25">
      <c r="B971" s="198"/>
      <c r="C971" s="199"/>
      <c r="D971" s="183" t="s">
        <v>149</v>
      </c>
      <c r="E971" s="200" t="s">
        <v>19</v>
      </c>
      <c r="F971" s="201" t="s">
        <v>1481</v>
      </c>
      <c r="G971" s="199"/>
      <c r="H971" s="202">
        <v>1.258</v>
      </c>
      <c r="I971" s="203"/>
      <c r="J971" s="199"/>
      <c r="K971" s="199"/>
      <c r="L971" s="204"/>
      <c r="M971" s="205"/>
      <c r="N971" s="206"/>
      <c r="O971" s="206"/>
      <c r="P971" s="206"/>
      <c r="Q971" s="206"/>
      <c r="R971" s="206"/>
      <c r="S971" s="206"/>
      <c r="T971" s="207"/>
      <c r="AT971" s="208" t="s">
        <v>149</v>
      </c>
      <c r="AU971" s="208" t="s">
        <v>82</v>
      </c>
      <c r="AV971" s="14" t="s">
        <v>82</v>
      </c>
      <c r="AW971" s="14" t="s">
        <v>33</v>
      </c>
      <c r="AX971" s="14" t="s">
        <v>72</v>
      </c>
      <c r="AY971" s="208" t="s">
        <v>132</v>
      </c>
    </row>
    <row r="972" spans="1:65" s="15" customFormat="1" ht="11.25">
      <c r="B972" s="209"/>
      <c r="C972" s="210"/>
      <c r="D972" s="183" t="s">
        <v>149</v>
      </c>
      <c r="E972" s="211" t="s">
        <v>19</v>
      </c>
      <c r="F972" s="212" t="s">
        <v>152</v>
      </c>
      <c r="G972" s="210"/>
      <c r="H972" s="213">
        <v>2.4900000000000002</v>
      </c>
      <c r="I972" s="214"/>
      <c r="J972" s="210"/>
      <c r="K972" s="210"/>
      <c r="L972" s="215"/>
      <c r="M972" s="216"/>
      <c r="N972" s="217"/>
      <c r="O972" s="217"/>
      <c r="P972" s="217"/>
      <c r="Q972" s="217"/>
      <c r="R972" s="217"/>
      <c r="S972" s="217"/>
      <c r="T972" s="218"/>
      <c r="AT972" s="219" t="s">
        <v>149</v>
      </c>
      <c r="AU972" s="219" t="s">
        <v>82</v>
      </c>
      <c r="AV972" s="15" t="s">
        <v>140</v>
      </c>
      <c r="AW972" s="15" t="s">
        <v>33</v>
      </c>
      <c r="AX972" s="15" t="s">
        <v>80</v>
      </c>
      <c r="AY972" s="219" t="s">
        <v>132</v>
      </c>
    </row>
    <row r="973" spans="1:65" s="2" customFormat="1" ht="24.2" customHeight="1">
      <c r="A973" s="35"/>
      <c r="B973" s="36"/>
      <c r="C973" s="170" t="s">
        <v>1482</v>
      </c>
      <c r="D973" s="170" t="s">
        <v>135</v>
      </c>
      <c r="E973" s="171" t="s">
        <v>1483</v>
      </c>
      <c r="F973" s="172" t="s">
        <v>1484</v>
      </c>
      <c r="G973" s="173" t="s">
        <v>146</v>
      </c>
      <c r="H973" s="174">
        <v>2.4900000000000002</v>
      </c>
      <c r="I973" s="175"/>
      <c r="J973" s="176">
        <f>ROUND(I973*H973,2)</f>
        <v>0</v>
      </c>
      <c r="K973" s="172" t="s">
        <v>139</v>
      </c>
      <c r="L973" s="40"/>
      <c r="M973" s="177" t="s">
        <v>19</v>
      </c>
      <c r="N973" s="178" t="s">
        <v>43</v>
      </c>
      <c r="O973" s="65"/>
      <c r="P973" s="179">
        <f>O973*H973</f>
        <v>0</v>
      </c>
      <c r="Q973" s="179">
        <v>1.6875000000000001E-4</v>
      </c>
      <c r="R973" s="179">
        <f>Q973*H973</f>
        <v>4.2018750000000004E-4</v>
      </c>
      <c r="S973" s="179">
        <v>0</v>
      </c>
      <c r="T973" s="180">
        <f>S973*H973</f>
        <v>0</v>
      </c>
      <c r="U973" s="35"/>
      <c r="V973" s="35"/>
      <c r="W973" s="35"/>
      <c r="X973" s="35"/>
      <c r="Y973" s="35"/>
      <c r="Z973" s="35"/>
      <c r="AA973" s="35"/>
      <c r="AB973" s="35"/>
      <c r="AC973" s="35"/>
      <c r="AD973" s="35"/>
      <c r="AE973" s="35"/>
      <c r="AR973" s="181" t="s">
        <v>261</v>
      </c>
      <c r="AT973" s="181" t="s">
        <v>135</v>
      </c>
      <c r="AU973" s="181" t="s">
        <v>82</v>
      </c>
      <c r="AY973" s="18" t="s">
        <v>132</v>
      </c>
      <c r="BE973" s="182">
        <f>IF(N973="základní",J973,0)</f>
        <v>0</v>
      </c>
      <c r="BF973" s="182">
        <f>IF(N973="snížená",J973,0)</f>
        <v>0</v>
      </c>
      <c r="BG973" s="182">
        <f>IF(N973="zákl. přenesená",J973,0)</f>
        <v>0</v>
      </c>
      <c r="BH973" s="182">
        <f>IF(N973="sníž. přenesená",J973,0)</f>
        <v>0</v>
      </c>
      <c r="BI973" s="182">
        <f>IF(N973="nulová",J973,0)</f>
        <v>0</v>
      </c>
      <c r="BJ973" s="18" t="s">
        <v>80</v>
      </c>
      <c r="BK973" s="182">
        <f>ROUND(I973*H973,2)</f>
        <v>0</v>
      </c>
      <c r="BL973" s="18" t="s">
        <v>261</v>
      </c>
      <c r="BM973" s="181" t="s">
        <v>1485</v>
      </c>
    </row>
    <row r="974" spans="1:65" s="2" customFormat="1" ht="19.5">
      <c r="A974" s="35"/>
      <c r="B974" s="36"/>
      <c r="C974" s="37"/>
      <c r="D974" s="183" t="s">
        <v>142</v>
      </c>
      <c r="E974" s="37"/>
      <c r="F974" s="184" t="s">
        <v>1486</v>
      </c>
      <c r="G974" s="37"/>
      <c r="H974" s="37"/>
      <c r="I974" s="185"/>
      <c r="J974" s="37"/>
      <c r="K974" s="37"/>
      <c r="L974" s="40"/>
      <c r="M974" s="186"/>
      <c r="N974" s="187"/>
      <c r="O974" s="65"/>
      <c r="P974" s="65"/>
      <c r="Q974" s="65"/>
      <c r="R974" s="65"/>
      <c r="S974" s="65"/>
      <c r="T974" s="66"/>
      <c r="U974" s="35"/>
      <c r="V974" s="35"/>
      <c r="W974" s="35"/>
      <c r="X974" s="35"/>
      <c r="Y974" s="35"/>
      <c r="Z974" s="35"/>
      <c r="AA974" s="35"/>
      <c r="AB974" s="35"/>
      <c r="AC974" s="35"/>
      <c r="AD974" s="35"/>
      <c r="AE974" s="35"/>
      <c r="AT974" s="18" t="s">
        <v>142</v>
      </c>
      <c r="AU974" s="18" t="s">
        <v>82</v>
      </c>
    </row>
    <row r="975" spans="1:65" s="2" customFormat="1" ht="24.2" customHeight="1">
      <c r="A975" s="35"/>
      <c r="B975" s="36"/>
      <c r="C975" s="170" t="s">
        <v>1487</v>
      </c>
      <c r="D975" s="170" t="s">
        <v>135</v>
      </c>
      <c r="E975" s="171" t="s">
        <v>1488</v>
      </c>
      <c r="F975" s="172" t="s">
        <v>1489</v>
      </c>
      <c r="G975" s="173" t="s">
        <v>146</v>
      </c>
      <c r="H975" s="174">
        <v>4.9800000000000004</v>
      </c>
      <c r="I975" s="175"/>
      <c r="J975" s="176">
        <f>ROUND(I975*H975,2)</f>
        <v>0</v>
      </c>
      <c r="K975" s="172" t="s">
        <v>139</v>
      </c>
      <c r="L975" s="40"/>
      <c r="M975" s="177" t="s">
        <v>19</v>
      </c>
      <c r="N975" s="178" t="s">
        <v>43</v>
      </c>
      <c r="O975" s="65"/>
      <c r="P975" s="179">
        <f>O975*H975</f>
        <v>0</v>
      </c>
      <c r="Q975" s="179">
        <v>1.2305000000000001E-4</v>
      </c>
      <c r="R975" s="179">
        <f>Q975*H975</f>
        <v>6.1278900000000009E-4</v>
      </c>
      <c r="S975" s="179">
        <v>0</v>
      </c>
      <c r="T975" s="180">
        <f>S975*H975</f>
        <v>0</v>
      </c>
      <c r="U975" s="35"/>
      <c r="V975" s="35"/>
      <c r="W975" s="35"/>
      <c r="X975" s="35"/>
      <c r="Y975" s="35"/>
      <c r="Z975" s="35"/>
      <c r="AA975" s="35"/>
      <c r="AB975" s="35"/>
      <c r="AC975" s="35"/>
      <c r="AD975" s="35"/>
      <c r="AE975" s="35"/>
      <c r="AR975" s="181" t="s">
        <v>261</v>
      </c>
      <c r="AT975" s="181" t="s">
        <v>135</v>
      </c>
      <c r="AU975" s="181" t="s">
        <v>82</v>
      </c>
      <c r="AY975" s="18" t="s">
        <v>132</v>
      </c>
      <c r="BE975" s="182">
        <f>IF(N975="základní",J975,0)</f>
        <v>0</v>
      </c>
      <c r="BF975" s="182">
        <f>IF(N975="snížená",J975,0)</f>
        <v>0</v>
      </c>
      <c r="BG975" s="182">
        <f>IF(N975="zákl. přenesená",J975,0)</f>
        <v>0</v>
      </c>
      <c r="BH975" s="182">
        <f>IF(N975="sníž. přenesená",J975,0)</f>
        <v>0</v>
      </c>
      <c r="BI975" s="182">
        <f>IF(N975="nulová",J975,0)</f>
        <v>0</v>
      </c>
      <c r="BJ975" s="18" t="s">
        <v>80</v>
      </c>
      <c r="BK975" s="182">
        <f>ROUND(I975*H975,2)</f>
        <v>0</v>
      </c>
      <c r="BL975" s="18" t="s">
        <v>261</v>
      </c>
      <c r="BM975" s="181" t="s">
        <v>1490</v>
      </c>
    </row>
    <row r="976" spans="1:65" s="2" customFormat="1" ht="19.5">
      <c r="A976" s="35"/>
      <c r="B976" s="36"/>
      <c r="C976" s="37"/>
      <c r="D976" s="183" t="s">
        <v>142</v>
      </c>
      <c r="E976" s="37"/>
      <c r="F976" s="184" t="s">
        <v>1491</v>
      </c>
      <c r="G976" s="37"/>
      <c r="H976" s="37"/>
      <c r="I976" s="185"/>
      <c r="J976" s="37"/>
      <c r="K976" s="37"/>
      <c r="L976" s="40"/>
      <c r="M976" s="186"/>
      <c r="N976" s="187"/>
      <c r="O976" s="65"/>
      <c r="P976" s="65"/>
      <c r="Q976" s="65"/>
      <c r="R976" s="65"/>
      <c r="S976" s="65"/>
      <c r="T976" s="66"/>
      <c r="U976" s="35"/>
      <c r="V976" s="35"/>
      <c r="W976" s="35"/>
      <c r="X976" s="35"/>
      <c r="Y976" s="35"/>
      <c r="Z976" s="35"/>
      <c r="AA976" s="35"/>
      <c r="AB976" s="35"/>
      <c r="AC976" s="35"/>
      <c r="AD976" s="35"/>
      <c r="AE976" s="35"/>
      <c r="AT976" s="18" t="s">
        <v>142</v>
      </c>
      <c r="AU976" s="18" t="s">
        <v>82</v>
      </c>
    </row>
    <row r="977" spans="1:65" s="14" customFormat="1" ht="11.25">
      <c r="B977" s="198"/>
      <c r="C977" s="199"/>
      <c r="D977" s="183" t="s">
        <v>149</v>
      </c>
      <c r="E977" s="200" t="s">
        <v>19</v>
      </c>
      <c r="F977" s="201" t="s">
        <v>1492</v>
      </c>
      <c r="G977" s="199"/>
      <c r="H977" s="202">
        <v>4.9800000000000004</v>
      </c>
      <c r="I977" s="203"/>
      <c r="J977" s="199"/>
      <c r="K977" s="199"/>
      <c r="L977" s="204"/>
      <c r="M977" s="205"/>
      <c r="N977" s="206"/>
      <c r="O977" s="206"/>
      <c r="P977" s="206"/>
      <c r="Q977" s="206"/>
      <c r="R977" s="206"/>
      <c r="S977" s="206"/>
      <c r="T977" s="207"/>
      <c r="AT977" s="208" t="s">
        <v>149</v>
      </c>
      <c r="AU977" s="208" t="s">
        <v>82</v>
      </c>
      <c r="AV977" s="14" t="s">
        <v>82</v>
      </c>
      <c r="AW977" s="14" t="s">
        <v>33</v>
      </c>
      <c r="AX977" s="14" t="s">
        <v>72</v>
      </c>
      <c r="AY977" s="208" t="s">
        <v>132</v>
      </c>
    </row>
    <row r="978" spans="1:65" s="15" customFormat="1" ht="11.25">
      <c r="B978" s="209"/>
      <c r="C978" s="210"/>
      <c r="D978" s="183" t="s">
        <v>149</v>
      </c>
      <c r="E978" s="211" t="s">
        <v>19</v>
      </c>
      <c r="F978" s="212" t="s">
        <v>152</v>
      </c>
      <c r="G978" s="210"/>
      <c r="H978" s="213">
        <v>4.9800000000000004</v>
      </c>
      <c r="I978" s="214"/>
      <c r="J978" s="210"/>
      <c r="K978" s="210"/>
      <c r="L978" s="215"/>
      <c r="M978" s="216"/>
      <c r="N978" s="217"/>
      <c r="O978" s="217"/>
      <c r="P978" s="217"/>
      <c r="Q978" s="217"/>
      <c r="R978" s="217"/>
      <c r="S978" s="217"/>
      <c r="T978" s="218"/>
      <c r="AT978" s="219" t="s">
        <v>149</v>
      </c>
      <c r="AU978" s="219" t="s">
        <v>82</v>
      </c>
      <c r="AV978" s="15" t="s">
        <v>140</v>
      </c>
      <c r="AW978" s="15" t="s">
        <v>33</v>
      </c>
      <c r="AX978" s="15" t="s">
        <v>80</v>
      </c>
      <c r="AY978" s="219" t="s">
        <v>132</v>
      </c>
    </row>
    <row r="979" spans="1:65" s="2" customFormat="1" ht="24.2" customHeight="1">
      <c r="A979" s="35"/>
      <c r="B979" s="36"/>
      <c r="C979" s="170" t="s">
        <v>1493</v>
      </c>
      <c r="D979" s="170" t="s">
        <v>135</v>
      </c>
      <c r="E979" s="171" t="s">
        <v>1494</v>
      </c>
      <c r="F979" s="172" t="s">
        <v>1495</v>
      </c>
      <c r="G979" s="173" t="s">
        <v>146</v>
      </c>
      <c r="H979" s="174">
        <v>1.881</v>
      </c>
      <c r="I979" s="175"/>
      <c r="J979" s="176">
        <f>ROUND(I979*H979,2)</f>
        <v>0</v>
      </c>
      <c r="K979" s="172" t="s">
        <v>139</v>
      </c>
      <c r="L979" s="40"/>
      <c r="M979" s="177" t="s">
        <v>19</v>
      </c>
      <c r="N979" s="178" t="s">
        <v>43</v>
      </c>
      <c r="O979" s="65"/>
      <c r="P979" s="179">
        <f>O979*H979</f>
        <v>0</v>
      </c>
      <c r="Q979" s="179">
        <v>6.7000000000000002E-5</v>
      </c>
      <c r="R979" s="179">
        <f>Q979*H979</f>
        <v>1.2602699999999999E-4</v>
      </c>
      <c r="S979" s="179">
        <v>0</v>
      </c>
      <c r="T979" s="180">
        <f>S979*H979</f>
        <v>0</v>
      </c>
      <c r="U979" s="35"/>
      <c r="V979" s="35"/>
      <c r="W979" s="35"/>
      <c r="X979" s="35"/>
      <c r="Y979" s="35"/>
      <c r="Z979" s="35"/>
      <c r="AA979" s="35"/>
      <c r="AB979" s="35"/>
      <c r="AC979" s="35"/>
      <c r="AD979" s="35"/>
      <c r="AE979" s="35"/>
      <c r="AR979" s="181" t="s">
        <v>261</v>
      </c>
      <c r="AT979" s="181" t="s">
        <v>135</v>
      </c>
      <c r="AU979" s="181" t="s">
        <v>82</v>
      </c>
      <c r="AY979" s="18" t="s">
        <v>132</v>
      </c>
      <c r="BE979" s="182">
        <f>IF(N979="základní",J979,0)</f>
        <v>0</v>
      </c>
      <c r="BF979" s="182">
        <f>IF(N979="snížená",J979,0)</f>
        <v>0</v>
      </c>
      <c r="BG979" s="182">
        <f>IF(N979="zákl. přenesená",J979,0)</f>
        <v>0</v>
      </c>
      <c r="BH979" s="182">
        <f>IF(N979="sníž. přenesená",J979,0)</f>
        <v>0</v>
      </c>
      <c r="BI979" s="182">
        <f>IF(N979="nulová",J979,0)</f>
        <v>0</v>
      </c>
      <c r="BJ979" s="18" t="s">
        <v>80</v>
      </c>
      <c r="BK979" s="182">
        <f>ROUND(I979*H979,2)</f>
        <v>0</v>
      </c>
      <c r="BL979" s="18" t="s">
        <v>261</v>
      </c>
      <c r="BM979" s="181" t="s">
        <v>1496</v>
      </c>
    </row>
    <row r="980" spans="1:65" s="2" customFormat="1" ht="19.5">
      <c r="A980" s="35"/>
      <c r="B980" s="36"/>
      <c r="C980" s="37"/>
      <c r="D980" s="183" t="s">
        <v>142</v>
      </c>
      <c r="E980" s="37"/>
      <c r="F980" s="184" t="s">
        <v>1497</v>
      </c>
      <c r="G980" s="37"/>
      <c r="H980" s="37"/>
      <c r="I980" s="185"/>
      <c r="J980" s="37"/>
      <c r="K980" s="37"/>
      <c r="L980" s="40"/>
      <c r="M980" s="186"/>
      <c r="N980" s="187"/>
      <c r="O980" s="65"/>
      <c r="P980" s="65"/>
      <c r="Q980" s="65"/>
      <c r="R980" s="65"/>
      <c r="S980" s="65"/>
      <c r="T980" s="66"/>
      <c r="U980" s="35"/>
      <c r="V980" s="35"/>
      <c r="W980" s="35"/>
      <c r="X980" s="35"/>
      <c r="Y980" s="35"/>
      <c r="Z980" s="35"/>
      <c r="AA980" s="35"/>
      <c r="AB980" s="35"/>
      <c r="AC980" s="35"/>
      <c r="AD980" s="35"/>
      <c r="AE980" s="35"/>
      <c r="AT980" s="18" t="s">
        <v>142</v>
      </c>
      <c r="AU980" s="18" t="s">
        <v>82</v>
      </c>
    </row>
    <row r="981" spans="1:65" s="2" customFormat="1" ht="24.2" customHeight="1">
      <c r="A981" s="35"/>
      <c r="B981" s="36"/>
      <c r="C981" s="170" t="s">
        <v>1498</v>
      </c>
      <c r="D981" s="170" t="s">
        <v>135</v>
      </c>
      <c r="E981" s="171" t="s">
        <v>1499</v>
      </c>
      <c r="F981" s="172" t="s">
        <v>1500</v>
      </c>
      <c r="G981" s="173" t="s">
        <v>146</v>
      </c>
      <c r="H981" s="174">
        <v>1.881</v>
      </c>
      <c r="I981" s="175"/>
      <c r="J981" s="176">
        <f>ROUND(I981*H981,2)</f>
        <v>0</v>
      </c>
      <c r="K981" s="172" t="s">
        <v>139</v>
      </c>
      <c r="L981" s="40"/>
      <c r="M981" s="177" t="s">
        <v>19</v>
      </c>
      <c r="N981" s="178" t="s">
        <v>43</v>
      </c>
      <c r="O981" s="65"/>
      <c r="P981" s="179">
        <f>O981*H981</f>
        <v>0</v>
      </c>
      <c r="Q981" s="179">
        <v>1.07834E-4</v>
      </c>
      <c r="R981" s="179">
        <f>Q981*H981</f>
        <v>2.02835754E-4</v>
      </c>
      <c r="S981" s="179">
        <v>0</v>
      </c>
      <c r="T981" s="180">
        <f>S981*H981</f>
        <v>0</v>
      </c>
      <c r="U981" s="35"/>
      <c r="V981" s="35"/>
      <c r="W981" s="35"/>
      <c r="X981" s="35"/>
      <c r="Y981" s="35"/>
      <c r="Z981" s="35"/>
      <c r="AA981" s="35"/>
      <c r="AB981" s="35"/>
      <c r="AC981" s="35"/>
      <c r="AD981" s="35"/>
      <c r="AE981" s="35"/>
      <c r="AR981" s="181" t="s">
        <v>261</v>
      </c>
      <c r="AT981" s="181" t="s">
        <v>135</v>
      </c>
      <c r="AU981" s="181" t="s">
        <v>82</v>
      </c>
      <c r="AY981" s="18" t="s">
        <v>132</v>
      </c>
      <c r="BE981" s="182">
        <f>IF(N981="základní",J981,0)</f>
        <v>0</v>
      </c>
      <c r="BF981" s="182">
        <f>IF(N981="snížená",J981,0)</f>
        <v>0</v>
      </c>
      <c r="BG981" s="182">
        <f>IF(N981="zákl. přenesená",J981,0)</f>
        <v>0</v>
      </c>
      <c r="BH981" s="182">
        <f>IF(N981="sníž. přenesená",J981,0)</f>
        <v>0</v>
      </c>
      <c r="BI981" s="182">
        <f>IF(N981="nulová",J981,0)</f>
        <v>0</v>
      </c>
      <c r="BJ981" s="18" t="s">
        <v>80</v>
      </c>
      <c r="BK981" s="182">
        <f>ROUND(I981*H981,2)</f>
        <v>0</v>
      </c>
      <c r="BL981" s="18" t="s">
        <v>261</v>
      </c>
      <c r="BM981" s="181" t="s">
        <v>1501</v>
      </c>
    </row>
    <row r="982" spans="1:65" s="2" customFormat="1" ht="19.5">
      <c r="A982" s="35"/>
      <c r="B982" s="36"/>
      <c r="C982" s="37"/>
      <c r="D982" s="183" t="s">
        <v>142</v>
      </c>
      <c r="E982" s="37"/>
      <c r="F982" s="184" t="s">
        <v>1502</v>
      </c>
      <c r="G982" s="37"/>
      <c r="H982" s="37"/>
      <c r="I982" s="185"/>
      <c r="J982" s="37"/>
      <c r="K982" s="37"/>
      <c r="L982" s="40"/>
      <c r="M982" s="186"/>
      <c r="N982" s="187"/>
      <c r="O982" s="65"/>
      <c r="P982" s="65"/>
      <c r="Q982" s="65"/>
      <c r="R982" s="65"/>
      <c r="S982" s="65"/>
      <c r="T982" s="66"/>
      <c r="U982" s="35"/>
      <c r="V982" s="35"/>
      <c r="W982" s="35"/>
      <c r="X982" s="35"/>
      <c r="Y982" s="35"/>
      <c r="Z982" s="35"/>
      <c r="AA982" s="35"/>
      <c r="AB982" s="35"/>
      <c r="AC982" s="35"/>
      <c r="AD982" s="35"/>
      <c r="AE982" s="35"/>
      <c r="AT982" s="18" t="s">
        <v>142</v>
      </c>
      <c r="AU982" s="18" t="s">
        <v>82</v>
      </c>
    </row>
    <row r="983" spans="1:65" s="2" customFormat="1" ht="24.2" customHeight="1">
      <c r="A983" s="35"/>
      <c r="B983" s="36"/>
      <c r="C983" s="170" t="s">
        <v>1503</v>
      </c>
      <c r="D983" s="170" t="s">
        <v>135</v>
      </c>
      <c r="E983" s="171" t="s">
        <v>1504</v>
      </c>
      <c r="F983" s="172" t="s">
        <v>1505</v>
      </c>
      <c r="G983" s="173" t="s">
        <v>146</v>
      </c>
      <c r="H983" s="174">
        <v>1.881</v>
      </c>
      <c r="I983" s="175"/>
      <c r="J983" s="176">
        <f>ROUND(I983*H983,2)</f>
        <v>0</v>
      </c>
      <c r="K983" s="172" t="s">
        <v>139</v>
      </c>
      <c r="L983" s="40"/>
      <c r="M983" s="177" t="s">
        <v>19</v>
      </c>
      <c r="N983" s="178" t="s">
        <v>43</v>
      </c>
      <c r="O983" s="65"/>
      <c r="P983" s="179">
        <f>O983*H983</f>
        <v>0</v>
      </c>
      <c r="Q983" s="179">
        <v>1.35E-4</v>
      </c>
      <c r="R983" s="179">
        <f>Q983*H983</f>
        <v>2.53935E-4</v>
      </c>
      <c r="S983" s="179">
        <v>0</v>
      </c>
      <c r="T983" s="180">
        <f>S983*H983</f>
        <v>0</v>
      </c>
      <c r="U983" s="35"/>
      <c r="V983" s="35"/>
      <c r="W983" s="35"/>
      <c r="X983" s="35"/>
      <c r="Y983" s="35"/>
      <c r="Z983" s="35"/>
      <c r="AA983" s="35"/>
      <c r="AB983" s="35"/>
      <c r="AC983" s="35"/>
      <c r="AD983" s="35"/>
      <c r="AE983" s="35"/>
      <c r="AR983" s="181" t="s">
        <v>261</v>
      </c>
      <c r="AT983" s="181" t="s">
        <v>135</v>
      </c>
      <c r="AU983" s="181" t="s">
        <v>82</v>
      </c>
      <c r="AY983" s="18" t="s">
        <v>132</v>
      </c>
      <c r="BE983" s="182">
        <f>IF(N983="základní",J983,0)</f>
        <v>0</v>
      </c>
      <c r="BF983" s="182">
        <f>IF(N983="snížená",J983,0)</f>
        <v>0</v>
      </c>
      <c r="BG983" s="182">
        <f>IF(N983="zákl. přenesená",J983,0)</f>
        <v>0</v>
      </c>
      <c r="BH983" s="182">
        <f>IF(N983="sníž. přenesená",J983,0)</f>
        <v>0</v>
      </c>
      <c r="BI983" s="182">
        <f>IF(N983="nulová",J983,0)</f>
        <v>0</v>
      </c>
      <c r="BJ983" s="18" t="s">
        <v>80</v>
      </c>
      <c r="BK983" s="182">
        <f>ROUND(I983*H983,2)</f>
        <v>0</v>
      </c>
      <c r="BL983" s="18" t="s">
        <v>261</v>
      </c>
      <c r="BM983" s="181" t="s">
        <v>1506</v>
      </c>
    </row>
    <row r="984" spans="1:65" s="2" customFormat="1" ht="11.25">
      <c r="A984" s="35"/>
      <c r="B984" s="36"/>
      <c r="C984" s="37"/>
      <c r="D984" s="183" t="s">
        <v>142</v>
      </c>
      <c r="E984" s="37"/>
      <c r="F984" s="184" t="s">
        <v>1507</v>
      </c>
      <c r="G984" s="37"/>
      <c r="H984" s="37"/>
      <c r="I984" s="185"/>
      <c r="J984" s="37"/>
      <c r="K984" s="37"/>
      <c r="L984" s="40"/>
      <c r="M984" s="186"/>
      <c r="N984" s="187"/>
      <c r="O984" s="65"/>
      <c r="P984" s="65"/>
      <c r="Q984" s="65"/>
      <c r="R984" s="65"/>
      <c r="S984" s="65"/>
      <c r="T984" s="66"/>
      <c r="U984" s="35"/>
      <c r="V984" s="35"/>
      <c r="W984" s="35"/>
      <c r="X984" s="35"/>
      <c r="Y984" s="35"/>
      <c r="Z984" s="35"/>
      <c r="AA984" s="35"/>
      <c r="AB984" s="35"/>
      <c r="AC984" s="35"/>
      <c r="AD984" s="35"/>
      <c r="AE984" s="35"/>
      <c r="AT984" s="18" t="s">
        <v>142</v>
      </c>
      <c r="AU984" s="18" t="s">
        <v>82</v>
      </c>
    </row>
    <row r="985" spans="1:65" s="14" customFormat="1" ht="11.25">
      <c r="B985" s="198"/>
      <c r="C985" s="199"/>
      <c r="D985" s="183" t="s">
        <v>149</v>
      </c>
      <c r="E985" s="200" t="s">
        <v>19</v>
      </c>
      <c r="F985" s="201" t="s">
        <v>1508</v>
      </c>
      <c r="G985" s="199"/>
      <c r="H985" s="202">
        <v>0.51300000000000001</v>
      </c>
      <c r="I985" s="203"/>
      <c r="J985" s="199"/>
      <c r="K985" s="199"/>
      <c r="L985" s="204"/>
      <c r="M985" s="205"/>
      <c r="N985" s="206"/>
      <c r="O985" s="206"/>
      <c r="P985" s="206"/>
      <c r="Q985" s="206"/>
      <c r="R985" s="206"/>
      <c r="S985" s="206"/>
      <c r="T985" s="207"/>
      <c r="AT985" s="208" t="s">
        <v>149</v>
      </c>
      <c r="AU985" s="208" t="s">
        <v>82</v>
      </c>
      <c r="AV985" s="14" t="s">
        <v>82</v>
      </c>
      <c r="AW985" s="14" t="s">
        <v>33</v>
      </c>
      <c r="AX985" s="14" t="s">
        <v>72</v>
      </c>
      <c r="AY985" s="208" t="s">
        <v>132</v>
      </c>
    </row>
    <row r="986" spans="1:65" s="14" customFormat="1" ht="11.25">
      <c r="B986" s="198"/>
      <c r="C986" s="199"/>
      <c r="D986" s="183" t="s">
        <v>149</v>
      </c>
      <c r="E986" s="200" t="s">
        <v>19</v>
      </c>
      <c r="F986" s="201" t="s">
        <v>1509</v>
      </c>
      <c r="G986" s="199"/>
      <c r="H986" s="202">
        <v>1.3680000000000001</v>
      </c>
      <c r="I986" s="203"/>
      <c r="J986" s="199"/>
      <c r="K986" s="199"/>
      <c r="L986" s="204"/>
      <c r="M986" s="205"/>
      <c r="N986" s="206"/>
      <c r="O986" s="206"/>
      <c r="P986" s="206"/>
      <c r="Q986" s="206"/>
      <c r="R986" s="206"/>
      <c r="S986" s="206"/>
      <c r="T986" s="207"/>
      <c r="AT986" s="208" t="s">
        <v>149</v>
      </c>
      <c r="AU986" s="208" t="s">
        <v>82</v>
      </c>
      <c r="AV986" s="14" t="s">
        <v>82</v>
      </c>
      <c r="AW986" s="14" t="s">
        <v>33</v>
      </c>
      <c r="AX986" s="14" t="s">
        <v>72</v>
      </c>
      <c r="AY986" s="208" t="s">
        <v>132</v>
      </c>
    </row>
    <row r="987" spans="1:65" s="15" customFormat="1" ht="11.25">
      <c r="B987" s="209"/>
      <c r="C987" s="210"/>
      <c r="D987" s="183" t="s">
        <v>149</v>
      </c>
      <c r="E987" s="211" t="s">
        <v>19</v>
      </c>
      <c r="F987" s="212" t="s">
        <v>152</v>
      </c>
      <c r="G987" s="210"/>
      <c r="H987" s="213">
        <v>1.8810000000000002</v>
      </c>
      <c r="I987" s="214"/>
      <c r="J987" s="210"/>
      <c r="K987" s="210"/>
      <c r="L987" s="215"/>
      <c r="M987" s="216"/>
      <c r="N987" s="217"/>
      <c r="O987" s="217"/>
      <c r="P987" s="217"/>
      <c r="Q987" s="217"/>
      <c r="R987" s="217"/>
      <c r="S987" s="217"/>
      <c r="T987" s="218"/>
      <c r="AT987" s="219" t="s">
        <v>149</v>
      </c>
      <c r="AU987" s="219" t="s">
        <v>82</v>
      </c>
      <c r="AV987" s="15" t="s">
        <v>140</v>
      </c>
      <c r="AW987" s="15" t="s">
        <v>33</v>
      </c>
      <c r="AX987" s="15" t="s">
        <v>80</v>
      </c>
      <c r="AY987" s="219" t="s">
        <v>132</v>
      </c>
    </row>
    <row r="988" spans="1:65" s="2" customFormat="1" ht="24.2" customHeight="1">
      <c r="A988" s="35"/>
      <c r="B988" s="36"/>
      <c r="C988" s="170" t="s">
        <v>1510</v>
      </c>
      <c r="D988" s="170" t="s">
        <v>135</v>
      </c>
      <c r="E988" s="171" t="s">
        <v>1511</v>
      </c>
      <c r="F988" s="172" t="s">
        <v>1512</v>
      </c>
      <c r="G988" s="173" t="s">
        <v>146</v>
      </c>
      <c r="H988" s="174">
        <v>1.881</v>
      </c>
      <c r="I988" s="175"/>
      <c r="J988" s="176">
        <f>ROUND(I988*H988,2)</f>
        <v>0</v>
      </c>
      <c r="K988" s="172" t="s">
        <v>139</v>
      </c>
      <c r="L988" s="40"/>
      <c r="M988" s="177" t="s">
        <v>19</v>
      </c>
      <c r="N988" s="178" t="s">
        <v>43</v>
      </c>
      <c r="O988" s="65"/>
      <c r="P988" s="179">
        <f>O988*H988</f>
        <v>0</v>
      </c>
      <c r="Q988" s="179">
        <v>1.4375E-4</v>
      </c>
      <c r="R988" s="179">
        <f>Q988*H988</f>
        <v>2.7039375E-4</v>
      </c>
      <c r="S988" s="179">
        <v>0</v>
      </c>
      <c r="T988" s="180">
        <f>S988*H988</f>
        <v>0</v>
      </c>
      <c r="U988" s="35"/>
      <c r="V988" s="35"/>
      <c r="W988" s="35"/>
      <c r="X988" s="35"/>
      <c r="Y988" s="35"/>
      <c r="Z988" s="35"/>
      <c r="AA988" s="35"/>
      <c r="AB988" s="35"/>
      <c r="AC988" s="35"/>
      <c r="AD988" s="35"/>
      <c r="AE988" s="35"/>
      <c r="AR988" s="181" t="s">
        <v>261</v>
      </c>
      <c r="AT988" s="181" t="s">
        <v>135</v>
      </c>
      <c r="AU988" s="181" t="s">
        <v>82</v>
      </c>
      <c r="AY988" s="18" t="s">
        <v>132</v>
      </c>
      <c r="BE988" s="182">
        <f>IF(N988="základní",J988,0)</f>
        <v>0</v>
      </c>
      <c r="BF988" s="182">
        <f>IF(N988="snížená",J988,0)</f>
        <v>0</v>
      </c>
      <c r="BG988" s="182">
        <f>IF(N988="zákl. přenesená",J988,0)</f>
        <v>0</v>
      </c>
      <c r="BH988" s="182">
        <f>IF(N988="sníž. přenesená",J988,0)</f>
        <v>0</v>
      </c>
      <c r="BI988" s="182">
        <f>IF(N988="nulová",J988,0)</f>
        <v>0</v>
      </c>
      <c r="BJ988" s="18" t="s">
        <v>80</v>
      </c>
      <c r="BK988" s="182">
        <f>ROUND(I988*H988,2)</f>
        <v>0</v>
      </c>
      <c r="BL988" s="18" t="s">
        <v>261</v>
      </c>
      <c r="BM988" s="181" t="s">
        <v>1513</v>
      </c>
    </row>
    <row r="989" spans="1:65" s="2" customFormat="1" ht="19.5">
      <c r="A989" s="35"/>
      <c r="B989" s="36"/>
      <c r="C989" s="37"/>
      <c r="D989" s="183" t="s">
        <v>142</v>
      </c>
      <c r="E989" s="37"/>
      <c r="F989" s="184" t="s">
        <v>1514</v>
      </c>
      <c r="G989" s="37"/>
      <c r="H989" s="37"/>
      <c r="I989" s="185"/>
      <c r="J989" s="37"/>
      <c r="K989" s="37"/>
      <c r="L989" s="40"/>
      <c r="M989" s="186"/>
      <c r="N989" s="187"/>
      <c r="O989" s="65"/>
      <c r="P989" s="65"/>
      <c r="Q989" s="65"/>
      <c r="R989" s="65"/>
      <c r="S989" s="65"/>
      <c r="T989" s="66"/>
      <c r="U989" s="35"/>
      <c r="V989" s="35"/>
      <c r="W989" s="35"/>
      <c r="X989" s="35"/>
      <c r="Y989" s="35"/>
      <c r="Z989" s="35"/>
      <c r="AA989" s="35"/>
      <c r="AB989" s="35"/>
      <c r="AC989" s="35"/>
      <c r="AD989" s="35"/>
      <c r="AE989" s="35"/>
      <c r="AT989" s="18" t="s">
        <v>142</v>
      </c>
      <c r="AU989" s="18" t="s">
        <v>82</v>
      </c>
    </row>
    <row r="990" spans="1:65" s="2" customFormat="1" ht="24.2" customHeight="1">
      <c r="A990" s="35"/>
      <c r="B990" s="36"/>
      <c r="C990" s="170" t="s">
        <v>1515</v>
      </c>
      <c r="D990" s="170" t="s">
        <v>135</v>
      </c>
      <c r="E990" s="171" t="s">
        <v>1516</v>
      </c>
      <c r="F990" s="172" t="s">
        <v>1517</v>
      </c>
      <c r="G990" s="173" t="s">
        <v>146</v>
      </c>
      <c r="H990" s="174">
        <v>3.762</v>
      </c>
      <c r="I990" s="175"/>
      <c r="J990" s="176">
        <f>ROUND(I990*H990,2)</f>
        <v>0</v>
      </c>
      <c r="K990" s="172" t="s">
        <v>139</v>
      </c>
      <c r="L990" s="40"/>
      <c r="M990" s="177" t="s">
        <v>19</v>
      </c>
      <c r="N990" s="178" t="s">
        <v>43</v>
      </c>
      <c r="O990" s="65"/>
      <c r="P990" s="179">
        <f>O990*H990</f>
        <v>0</v>
      </c>
      <c r="Q990" s="179">
        <v>1.2765000000000001E-4</v>
      </c>
      <c r="R990" s="179">
        <f>Q990*H990</f>
        <v>4.8021930000000004E-4</v>
      </c>
      <c r="S990" s="179">
        <v>0</v>
      </c>
      <c r="T990" s="180">
        <f>S990*H990</f>
        <v>0</v>
      </c>
      <c r="U990" s="35"/>
      <c r="V990" s="35"/>
      <c r="W990" s="35"/>
      <c r="X990" s="35"/>
      <c r="Y990" s="35"/>
      <c r="Z990" s="35"/>
      <c r="AA990" s="35"/>
      <c r="AB990" s="35"/>
      <c r="AC990" s="35"/>
      <c r="AD990" s="35"/>
      <c r="AE990" s="35"/>
      <c r="AR990" s="181" t="s">
        <v>261</v>
      </c>
      <c r="AT990" s="181" t="s">
        <v>135</v>
      </c>
      <c r="AU990" s="181" t="s">
        <v>82</v>
      </c>
      <c r="AY990" s="18" t="s">
        <v>132</v>
      </c>
      <c r="BE990" s="182">
        <f>IF(N990="základní",J990,0)</f>
        <v>0</v>
      </c>
      <c r="BF990" s="182">
        <f>IF(N990="snížená",J990,0)</f>
        <v>0</v>
      </c>
      <c r="BG990" s="182">
        <f>IF(N990="zákl. přenesená",J990,0)</f>
        <v>0</v>
      </c>
      <c r="BH990" s="182">
        <f>IF(N990="sníž. přenesená",J990,0)</f>
        <v>0</v>
      </c>
      <c r="BI990" s="182">
        <f>IF(N990="nulová",J990,0)</f>
        <v>0</v>
      </c>
      <c r="BJ990" s="18" t="s">
        <v>80</v>
      </c>
      <c r="BK990" s="182">
        <f>ROUND(I990*H990,2)</f>
        <v>0</v>
      </c>
      <c r="BL990" s="18" t="s">
        <v>261</v>
      </c>
      <c r="BM990" s="181" t="s">
        <v>1518</v>
      </c>
    </row>
    <row r="991" spans="1:65" s="2" customFormat="1" ht="19.5">
      <c r="A991" s="35"/>
      <c r="B991" s="36"/>
      <c r="C991" s="37"/>
      <c r="D991" s="183" t="s">
        <v>142</v>
      </c>
      <c r="E991" s="37"/>
      <c r="F991" s="184" t="s">
        <v>1519</v>
      </c>
      <c r="G991" s="37"/>
      <c r="H991" s="37"/>
      <c r="I991" s="185"/>
      <c r="J991" s="37"/>
      <c r="K991" s="37"/>
      <c r="L991" s="40"/>
      <c r="M991" s="186"/>
      <c r="N991" s="187"/>
      <c r="O991" s="65"/>
      <c r="P991" s="65"/>
      <c r="Q991" s="65"/>
      <c r="R991" s="65"/>
      <c r="S991" s="65"/>
      <c r="T991" s="66"/>
      <c r="U991" s="35"/>
      <c r="V991" s="35"/>
      <c r="W991" s="35"/>
      <c r="X991" s="35"/>
      <c r="Y991" s="35"/>
      <c r="Z991" s="35"/>
      <c r="AA991" s="35"/>
      <c r="AB991" s="35"/>
      <c r="AC991" s="35"/>
      <c r="AD991" s="35"/>
      <c r="AE991" s="35"/>
      <c r="AT991" s="18" t="s">
        <v>142</v>
      </c>
      <c r="AU991" s="18" t="s">
        <v>82</v>
      </c>
    </row>
    <row r="992" spans="1:65" s="14" customFormat="1" ht="11.25">
      <c r="B992" s="198"/>
      <c r="C992" s="199"/>
      <c r="D992" s="183" t="s">
        <v>149</v>
      </c>
      <c r="E992" s="200" t="s">
        <v>19</v>
      </c>
      <c r="F992" s="201" t="s">
        <v>1520</v>
      </c>
      <c r="G992" s="199"/>
      <c r="H992" s="202">
        <v>3.762</v>
      </c>
      <c r="I992" s="203"/>
      <c r="J992" s="199"/>
      <c r="K992" s="199"/>
      <c r="L992" s="204"/>
      <c r="M992" s="205"/>
      <c r="N992" s="206"/>
      <c r="O992" s="206"/>
      <c r="P992" s="206"/>
      <c r="Q992" s="206"/>
      <c r="R992" s="206"/>
      <c r="S992" s="206"/>
      <c r="T992" s="207"/>
      <c r="AT992" s="208" t="s">
        <v>149</v>
      </c>
      <c r="AU992" s="208" t="s">
        <v>82</v>
      </c>
      <c r="AV992" s="14" t="s">
        <v>82</v>
      </c>
      <c r="AW992" s="14" t="s">
        <v>33</v>
      </c>
      <c r="AX992" s="14" t="s">
        <v>72</v>
      </c>
      <c r="AY992" s="208" t="s">
        <v>132</v>
      </c>
    </row>
    <row r="993" spans="1:65" s="15" customFormat="1" ht="11.25">
      <c r="B993" s="209"/>
      <c r="C993" s="210"/>
      <c r="D993" s="183" t="s">
        <v>149</v>
      </c>
      <c r="E993" s="211" t="s">
        <v>19</v>
      </c>
      <c r="F993" s="212" t="s">
        <v>152</v>
      </c>
      <c r="G993" s="210"/>
      <c r="H993" s="213">
        <v>3.762</v>
      </c>
      <c r="I993" s="214"/>
      <c r="J993" s="210"/>
      <c r="K993" s="210"/>
      <c r="L993" s="215"/>
      <c r="M993" s="216"/>
      <c r="N993" s="217"/>
      <c r="O993" s="217"/>
      <c r="P993" s="217"/>
      <c r="Q993" s="217"/>
      <c r="R993" s="217"/>
      <c r="S993" s="217"/>
      <c r="T993" s="218"/>
      <c r="AT993" s="219" t="s">
        <v>149</v>
      </c>
      <c r="AU993" s="219" t="s">
        <v>82</v>
      </c>
      <c r="AV993" s="15" t="s">
        <v>140</v>
      </c>
      <c r="AW993" s="15" t="s">
        <v>33</v>
      </c>
      <c r="AX993" s="15" t="s">
        <v>80</v>
      </c>
      <c r="AY993" s="219" t="s">
        <v>132</v>
      </c>
    </row>
    <row r="994" spans="1:65" s="2" customFormat="1" ht="24.2" customHeight="1">
      <c r="A994" s="35"/>
      <c r="B994" s="36"/>
      <c r="C994" s="170" t="s">
        <v>1521</v>
      </c>
      <c r="D994" s="170" t="s">
        <v>135</v>
      </c>
      <c r="E994" s="171" t="s">
        <v>1522</v>
      </c>
      <c r="F994" s="172" t="s">
        <v>1523</v>
      </c>
      <c r="G994" s="173" t="s">
        <v>146</v>
      </c>
      <c r="H994" s="174">
        <v>8.6</v>
      </c>
      <c r="I994" s="175"/>
      <c r="J994" s="176">
        <f>ROUND(I994*H994,2)</f>
        <v>0</v>
      </c>
      <c r="K994" s="172" t="s">
        <v>139</v>
      </c>
      <c r="L994" s="40"/>
      <c r="M994" s="177" t="s">
        <v>19</v>
      </c>
      <c r="N994" s="178" t="s">
        <v>43</v>
      </c>
      <c r="O994" s="65"/>
      <c r="P994" s="179">
        <f>O994*H994</f>
        <v>0</v>
      </c>
      <c r="Q994" s="179">
        <v>9.2E-5</v>
      </c>
      <c r="R994" s="179">
        <f>Q994*H994</f>
        <v>7.9119999999999993E-4</v>
      </c>
      <c r="S994" s="179">
        <v>0</v>
      </c>
      <c r="T994" s="180">
        <f>S994*H994</f>
        <v>0</v>
      </c>
      <c r="U994" s="35"/>
      <c r="V994" s="35"/>
      <c r="W994" s="35"/>
      <c r="X994" s="35"/>
      <c r="Y994" s="35"/>
      <c r="Z994" s="35"/>
      <c r="AA994" s="35"/>
      <c r="AB994" s="35"/>
      <c r="AC994" s="35"/>
      <c r="AD994" s="35"/>
      <c r="AE994" s="35"/>
      <c r="AR994" s="181" t="s">
        <v>261</v>
      </c>
      <c r="AT994" s="181" t="s">
        <v>135</v>
      </c>
      <c r="AU994" s="181" t="s">
        <v>82</v>
      </c>
      <c r="AY994" s="18" t="s">
        <v>132</v>
      </c>
      <c r="BE994" s="182">
        <f>IF(N994="základní",J994,0)</f>
        <v>0</v>
      </c>
      <c r="BF994" s="182">
        <f>IF(N994="snížená",J994,0)</f>
        <v>0</v>
      </c>
      <c r="BG994" s="182">
        <f>IF(N994="zákl. přenesená",J994,0)</f>
        <v>0</v>
      </c>
      <c r="BH994" s="182">
        <f>IF(N994="sníž. přenesená",J994,0)</f>
        <v>0</v>
      </c>
      <c r="BI994" s="182">
        <f>IF(N994="nulová",J994,0)</f>
        <v>0</v>
      </c>
      <c r="BJ994" s="18" t="s">
        <v>80</v>
      </c>
      <c r="BK994" s="182">
        <f>ROUND(I994*H994,2)</f>
        <v>0</v>
      </c>
      <c r="BL994" s="18" t="s">
        <v>261</v>
      </c>
      <c r="BM994" s="181" t="s">
        <v>1524</v>
      </c>
    </row>
    <row r="995" spans="1:65" s="2" customFormat="1" ht="19.5">
      <c r="A995" s="35"/>
      <c r="B995" s="36"/>
      <c r="C995" s="37"/>
      <c r="D995" s="183" t="s">
        <v>142</v>
      </c>
      <c r="E995" s="37"/>
      <c r="F995" s="184" t="s">
        <v>1525</v>
      </c>
      <c r="G995" s="37"/>
      <c r="H995" s="37"/>
      <c r="I995" s="185"/>
      <c r="J995" s="37"/>
      <c r="K995" s="37"/>
      <c r="L995" s="40"/>
      <c r="M995" s="186"/>
      <c r="N995" s="187"/>
      <c r="O995" s="65"/>
      <c r="P995" s="65"/>
      <c r="Q995" s="65"/>
      <c r="R995" s="65"/>
      <c r="S995" s="65"/>
      <c r="T995" s="66"/>
      <c r="U995" s="35"/>
      <c r="V995" s="35"/>
      <c r="W995" s="35"/>
      <c r="X995" s="35"/>
      <c r="Y995" s="35"/>
      <c r="Z995" s="35"/>
      <c r="AA995" s="35"/>
      <c r="AB995" s="35"/>
      <c r="AC995" s="35"/>
      <c r="AD995" s="35"/>
      <c r="AE995" s="35"/>
      <c r="AT995" s="18" t="s">
        <v>142</v>
      </c>
      <c r="AU995" s="18" t="s">
        <v>82</v>
      </c>
    </row>
    <row r="996" spans="1:65" s="2" customFormat="1" ht="14.45" customHeight="1">
      <c r="A996" s="35"/>
      <c r="B996" s="36"/>
      <c r="C996" s="170" t="s">
        <v>1526</v>
      </c>
      <c r="D996" s="170" t="s">
        <v>135</v>
      </c>
      <c r="E996" s="171" t="s">
        <v>1527</v>
      </c>
      <c r="F996" s="172" t="s">
        <v>1528</v>
      </c>
      <c r="G996" s="173" t="s">
        <v>190</v>
      </c>
      <c r="H996" s="174">
        <v>6.75</v>
      </c>
      <c r="I996" s="175"/>
      <c r="J996" s="176">
        <f>ROUND(I996*H996,2)</f>
        <v>0</v>
      </c>
      <c r="K996" s="172" t="s">
        <v>139</v>
      </c>
      <c r="L996" s="40"/>
      <c r="M996" s="177" t="s">
        <v>19</v>
      </c>
      <c r="N996" s="178" t="s">
        <v>43</v>
      </c>
      <c r="O996" s="65"/>
      <c r="P996" s="179">
        <f>O996*H996</f>
        <v>0</v>
      </c>
      <c r="Q996" s="179">
        <v>6.0000000000000002E-6</v>
      </c>
      <c r="R996" s="179">
        <f>Q996*H996</f>
        <v>4.0500000000000002E-5</v>
      </c>
      <c r="S996" s="179">
        <v>0</v>
      </c>
      <c r="T996" s="180">
        <f>S996*H996</f>
        <v>0</v>
      </c>
      <c r="U996" s="35"/>
      <c r="V996" s="35"/>
      <c r="W996" s="35"/>
      <c r="X996" s="35"/>
      <c r="Y996" s="35"/>
      <c r="Z996" s="35"/>
      <c r="AA996" s="35"/>
      <c r="AB996" s="35"/>
      <c r="AC996" s="35"/>
      <c r="AD996" s="35"/>
      <c r="AE996" s="35"/>
      <c r="AR996" s="181" t="s">
        <v>261</v>
      </c>
      <c r="AT996" s="181" t="s">
        <v>135</v>
      </c>
      <c r="AU996" s="181" t="s">
        <v>82</v>
      </c>
      <c r="AY996" s="18" t="s">
        <v>132</v>
      </c>
      <c r="BE996" s="182">
        <f>IF(N996="základní",J996,0)</f>
        <v>0</v>
      </c>
      <c r="BF996" s="182">
        <f>IF(N996="snížená",J996,0)</f>
        <v>0</v>
      </c>
      <c r="BG996" s="182">
        <f>IF(N996="zákl. přenesená",J996,0)</f>
        <v>0</v>
      </c>
      <c r="BH996" s="182">
        <f>IF(N996="sníž. přenesená",J996,0)</f>
        <v>0</v>
      </c>
      <c r="BI996" s="182">
        <f>IF(N996="nulová",J996,0)</f>
        <v>0</v>
      </c>
      <c r="BJ996" s="18" t="s">
        <v>80</v>
      </c>
      <c r="BK996" s="182">
        <f>ROUND(I996*H996,2)</f>
        <v>0</v>
      </c>
      <c r="BL996" s="18" t="s">
        <v>261</v>
      </c>
      <c r="BM996" s="181" t="s">
        <v>1529</v>
      </c>
    </row>
    <row r="997" spans="1:65" s="2" customFormat="1" ht="29.25">
      <c r="A997" s="35"/>
      <c r="B997" s="36"/>
      <c r="C997" s="37"/>
      <c r="D997" s="183" t="s">
        <v>142</v>
      </c>
      <c r="E997" s="37"/>
      <c r="F997" s="184" t="s">
        <v>1530</v>
      </c>
      <c r="G997" s="37"/>
      <c r="H997" s="37"/>
      <c r="I997" s="185"/>
      <c r="J997" s="37"/>
      <c r="K997" s="37"/>
      <c r="L997" s="40"/>
      <c r="M997" s="186"/>
      <c r="N997" s="187"/>
      <c r="O997" s="65"/>
      <c r="P997" s="65"/>
      <c r="Q997" s="65"/>
      <c r="R997" s="65"/>
      <c r="S997" s="65"/>
      <c r="T997" s="66"/>
      <c r="U997" s="35"/>
      <c r="V997" s="35"/>
      <c r="W997" s="35"/>
      <c r="X997" s="35"/>
      <c r="Y997" s="35"/>
      <c r="Z997" s="35"/>
      <c r="AA997" s="35"/>
      <c r="AB997" s="35"/>
      <c r="AC997" s="35"/>
      <c r="AD997" s="35"/>
      <c r="AE997" s="35"/>
      <c r="AT997" s="18" t="s">
        <v>142</v>
      </c>
      <c r="AU997" s="18" t="s">
        <v>82</v>
      </c>
    </row>
    <row r="998" spans="1:65" s="2" customFormat="1" ht="24.2" customHeight="1">
      <c r="A998" s="35"/>
      <c r="B998" s="36"/>
      <c r="C998" s="170" t="s">
        <v>1531</v>
      </c>
      <c r="D998" s="170" t="s">
        <v>135</v>
      </c>
      <c r="E998" s="171" t="s">
        <v>1532</v>
      </c>
      <c r="F998" s="172" t="s">
        <v>1533</v>
      </c>
      <c r="G998" s="173" t="s">
        <v>146</v>
      </c>
      <c r="H998" s="174">
        <v>8.6</v>
      </c>
      <c r="I998" s="175"/>
      <c r="J998" s="176">
        <f>ROUND(I998*H998,2)</f>
        <v>0</v>
      </c>
      <c r="K998" s="172" t="s">
        <v>139</v>
      </c>
      <c r="L998" s="40"/>
      <c r="M998" s="177" t="s">
        <v>19</v>
      </c>
      <c r="N998" s="178" t="s">
        <v>43</v>
      </c>
      <c r="O998" s="65"/>
      <c r="P998" s="179">
        <f>O998*H998</f>
        <v>0</v>
      </c>
      <c r="Q998" s="179">
        <v>1.0152799999999999E-4</v>
      </c>
      <c r="R998" s="179">
        <f>Q998*H998</f>
        <v>8.7314079999999995E-4</v>
      </c>
      <c r="S998" s="179">
        <v>0</v>
      </c>
      <c r="T998" s="180">
        <f>S998*H998</f>
        <v>0</v>
      </c>
      <c r="U998" s="35"/>
      <c r="V998" s="35"/>
      <c r="W998" s="35"/>
      <c r="X998" s="35"/>
      <c r="Y998" s="35"/>
      <c r="Z998" s="35"/>
      <c r="AA998" s="35"/>
      <c r="AB998" s="35"/>
      <c r="AC998" s="35"/>
      <c r="AD998" s="35"/>
      <c r="AE998" s="35"/>
      <c r="AR998" s="181" t="s">
        <v>261</v>
      </c>
      <c r="AT998" s="181" t="s">
        <v>135</v>
      </c>
      <c r="AU998" s="181" t="s">
        <v>82</v>
      </c>
      <c r="AY998" s="18" t="s">
        <v>132</v>
      </c>
      <c r="BE998" s="182">
        <f>IF(N998="základní",J998,0)</f>
        <v>0</v>
      </c>
      <c r="BF998" s="182">
        <f>IF(N998="snížená",J998,0)</f>
        <v>0</v>
      </c>
      <c r="BG998" s="182">
        <f>IF(N998="zákl. přenesená",J998,0)</f>
        <v>0</v>
      </c>
      <c r="BH998" s="182">
        <f>IF(N998="sníž. přenesená",J998,0)</f>
        <v>0</v>
      </c>
      <c r="BI998" s="182">
        <f>IF(N998="nulová",J998,0)</f>
        <v>0</v>
      </c>
      <c r="BJ998" s="18" t="s">
        <v>80</v>
      </c>
      <c r="BK998" s="182">
        <f>ROUND(I998*H998,2)</f>
        <v>0</v>
      </c>
      <c r="BL998" s="18" t="s">
        <v>261</v>
      </c>
      <c r="BM998" s="181" t="s">
        <v>1534</v>
      </c>
    </row>
    <row r="999" spans="1:65" s="2" customFormat="1" ht="11.25">
      <c r="A999" s="35"/>
      <c r="B999" s="36"/>
      <c r="C999" s="37"/>
      <c r="D999" s="183" t="s">
        <v>142</v>
      </c>
      <c r="E999" s="37"/>
      <c r="F999" s="184" t="s">
        <v>1535</v>
      </c>
      <c r="G999" s="37"/>
      <c r="H999" s="37"/>
      <c r="I999" s="185"/>
      <c r="J999" s="37"/>
      <c r="K999" s="37"/>
      <c r="L999" s="40"/>
      <c r="M999" s="186"/>
      <c r="N999" s="187"/>
      <c r="O999" s="65"/>
      <c r="P999" s="65"/>
      <c r="Q999" s="65"/>
      <c r="R999" s="65"/>
      <c r="S999" s="65"/>
      <c r="T999" s="66"/>
      <c r="U999" s="35"/>
      <c r="V999" s="35"/>
      <c r="W999" s="35"/>
      <c r="X999" s="35"/>
      <c r="Y999" s="35"/>
      <c r="Z999" s="35"/>
      <c r="AA999" s="35"/>
      <c r="AB999" s="35"/>
      <c r="AC999" s="35"/>
      <c r="AD999" s="35"/>
      <c r="AE999" s="35"/>
      <c r="AT999" s="18" t="s">
        <v>142</v>
      </c>
      <c r="AU999" s="18" t="s">
        <v>82</v>
      </c>
    </row>
    <row r="1000" spans="1:65" s="2" customFormat="1" ht="14.45" customHeight="1">
      <c r="A1000" s="35"/>
      <c r="B1000" s="36"/>
      <c r="C1000" s="170" t="s">
        <v>1536</v>
      </c>
      <c r="D1000" s="170" t="s">
        <v>135</v>
      </c>
      <c r="E1000" s="171" t="s">
        <v>1537</v>
      </c>
      <c r="F1000" s="172" t="s">
        <v>1538</v>
      </c>
      <c r="G1000" s="173" t="s">
        <v>190</v>
      </c>
      <c r="H1000" s="174">
        <v>6.75</v>
      </c>
      <c r="I1000" s="175"/>
      <c r="J1000" s="176">
        <f>ROUND(I1000*H1000,2)</f>
        <v>0</v>
      </c>
      <c r="K1000" s="172" t="s">
        <v>139</v>
      </c>
      <c r="L1000" s="40"/>
      <c r="M1000" s="177" t="s">
        <v>19</v>
      </c>
      <c r="N1000" s="178" t="s">
        <v>43</v>
      </c>
      <c r="O1000" s="65"/>
      <c r="P1000" s="179">
        <f>O1000*H1000</f>
        <v>0</v>
      </c>
      <c r="Q1000" s="179">
        <v>5.1449999999999999E-6</v>
      </c>
      <c r="R1000" s="179">
        <f>Q1000*H1000</f>
        <v>3.4728750000000002E-5</v>
      </c>
      <c r="S1000" s="179">
        <v>0</v>
      </c>
      <c r="T1000" s="180">
        <f>S1000*H1000</f>
        <v>0</v>
      </c>
      <c r="U1000" s="35"/>
      <c r="V1000" s="35"/>
      <c r="W1000" s="35"/>
      <c r="X1000" s="35"/>
      <c r="Y1000" s="35"/>
      <c r="Z1000" s="35"/>
      <c r="AA1000" s="35"/>
      <c r="AB1000" s="35"/>
      <c r="AC1000" s="35"/>
      <c r="AD1000" s="35"/>
      <c r="AE1000" s="35"/>
      <c r="AR1000" s="181" t="s">
        <v>261</v>
      </c>
      <c r="AT1000" s="181" t="s">
        <v>135</v>
      </c>
      <c r="AU1000" s="181" t="s">
        <v>82</v>
      </c>
      <c r="AY1000" s="18" t="s">
        <v>132</v>
      </c>
      <c r="BE1000" s="182">
        <f>IF(N1000="základní",J1000,0)</f>
        <v>0</v>
      </c>
      <c r="BF1000" s="182">
        <f>IF(N1000="snížená",J1000,0)</f>
        <v>0</v>
      </c>
      <c r="BG1000" s="182">
        <f>IF(N1000="zákl. přenesená",J1000,0)</f>
        <v>0</v>
      </c>
      <c r="BH1000" s="182">
        <f>IF(N1000="sníž. přenesená",J1000,0)</f>
        <v>0</v>
      </c>
      <c r="BI1000" s="182">
        <f>IF(N1000="nulová",J1000,0)</f>
        <v>0</v>
      </c>
      <c r="BJ1000" s="18" t="s">
        <v>80</v>
      </c>
      <c r="BK1000" s="182">
        <f>ROUND(I1000*H1000,2)</f>
        <v>0</v>
      </c>
      <c r="BL1000" s="18" t="s">
        <v>261</v>
      </c>
      <c r="BM1000" s="181" t="s">
        <v>1539</v>
      </c>
    </row>
    <row r="1001" spans="1:65" s="2" customFormat="1" ht="19.5">
      <c r="A1001" s="35"/>
      <c r="B1001" s="36"/>
      <c r="C1001" s="37"/>
      <c r="D1001" s="183" t="s">
        <v>142</v>
      </c>
      <c r="E1001" s="37"/>
      <c r="F1001" s="184" t="s">
        <v>1540</v>
      </c>
      <c r="G1001" s="37"/>
      <c r="H1001" s="37"/>
      <c r="I1001" s="185"/>
      <c r="J1001" s="37"/>
      <c r="K1001" s="37"/>
      <c r="L1001" s="40"/>
      <c r="M1001" s="186"/>
      <c r="N1001" s="187"/>
      <c r="O1001" s="65"/>
      <c r="P1001" s="65"/>
      <c r="Q1001" s="65"/>
      <c r="R1001" s="65"/>
      <c r="S1001" s="65"/>
      <c r="T1001" s="66"/>
      <c r="U1001" s="35"/>
      <c r="V1001" s="35"/>
      <c r="W1001" s="35"/>
      <c r="X1001" s="35"/>
      <c r="Y1001" s="35"/>
      <c r="Z1001" s="35"/>
      <c r="AA1001" s="35"/>
      <c r="AB1001" s="35"/>
      <c r="AC1001" s="35"/>
      <c r="AD1001" s="35"/>
      <c r="AE1001" s="35"/>
      <c r="AT1001" s="18" t="s">
        <v>142</v>
      </c>
      <c r="AU1001" s="18" t="s">
        <v>82</v>
      </c>
    </row>
    <row r="1002" spans="1:65" s="2" customFormat="1" ht="24.2" customHeight="1">
      <c r="A1002" s="35"/>
      <c r="B1002" s="36"/>
      <c r="C1002" s="170" t="s">
        <v>1541</v>
      </c>
      <c r="D1002" s="170" t="s">
        <v>135</v>
      </c>
      <c r="E1002" s="171" t="s">
        <v>1542</v>
      </c>
      <c r="F1002" s="172" t="s">
        <v>1543</v>
      </c>
      <c r="G1002" s="173" t="s">
        <v>146</v>
      </c>
      <c r="H1002" s="174">
        <v>17.2</v>
      </c>
      <c r="I1002" s="175"/>
      <c r="J1002" s="176">
        <f>ROUND(I1002*H1002,2)</f>
        <v>0</v>
      </c>
      <c r="K1002" s="172" t="s">
        <v>139</v>
      </c>
      <c r="L1002" s="40"/>
      <c r="M1002" s="177" t="s">
        <v>19</v>
      </c>
      <c r="N1002" s="178" t="s">
        <v>43</v>
      </c>
      <c r="O1002" s="65"/>
      <c r="P1002" s="179">
        <f>O1002*H1002</f>
        <v>0</v>
      </c>
      <c r="Q1002" s="179">
        <v>1.6699999999999999E-4</v>
      </c>
      <c r="R1002" s="179">
        <f>Q1002*H1002</f>
        <v>2.8723999999999998E-3</v>
      </c>
      <c r="S1002" s="179">
        <v>0</v>
      </c>
      <c r="T1002" s="180">
        <f>S1002*H1002</f>
        <v>0</v>
      </c>
      <c r="U1002" s="35"/>
      <c r="V1002" s="35"/>
      <c r="W1002" s="35"/>
      <c r="X1002" s="35"/>
      <c r="Y1002" s="35"/>
      <c r="Z1002" s="35"/>
      <c r="AA1002" s="35"/>
      <c r="AB1002" s="35"/>
      <c r="AC1002" s="35"/>
      <c r="AD1002" s="35"/>
      <c r="AE1002" s="35"/>
      <c r="AR1002" s="181" t="s">
        <v>261</v>
      </c>
      <c r="AT1002" s="181" t="s">
        <v>135</v>
      </c>
      <c r="AU1002" s="181" t="s">
        <v>82</v>
      </c>
      <c r="AY1002" s="18" t="s">
        <v>132</v>
      </c>
      <c r="BE1002" s="182">
        <f>IF(N1002="základní",J1002,0)</f>
        <v>0</v>
      </c>
      <c r="BF1002" s="182">
        <f>IF(N1002="snížená",J1002,0)</f>
        <v>0</v>
      </c>
      <c r="BG1002" s="182">
        <f>IF(N1002="zákl. přenesená",J1002,0)</f>
        <v>0</v>
      </c>
      <c r="BH1002" s="182">
        <f>IF(N1002="sníž. přenesená",J1002,0)</f>
        <v>0</v>
      </c>
      <c r="BI1002" s="182">
        <f>IF(N1002="nulová",J1002,0)</f>
        <v>0</v>
      </c>
      <c r="BJ1002" s="18" t="s">
        <v>80</v>
      </c>
      <c r="BK1002" s="182">
        <f>ROUND(I1002*H1002,2)</f>
        <v>0</v>
      </c>
      <c r="BL1002" s="18" t="s">
        <v>261</v>
      </c>
      <c r="BM1002" s="181" t="s">
        <v>1544</v>
      </c>
    </row>
    <row r="1003" spans="1:65" s="2" customFormat="1" ht="11.25">
      <c r="A1003" s="35"/>
      <c r="B1003" s="36"/>
      <c r="C1003" s="37"/>
      <c r="D1003" s="183" t="s">
        <v>142</v>
      </c>
      <c r="E1003" s="37"/>
      <c r="F1003" s="184" t="s">
        <v>1545</v>
      </c>
      <c r="G1003" s="37"/>
      <c r="H1003" s="37"/>
      <c r="I1003" s="185"/>
      <c r="J1003" s="37"/>
      <c r="K1003" s="37"/>
      <c r="L1003" s="40"/>
      <c r="M1003" s="186"/>
      <c r="N1003" s="187"/>
      <c r="O1003" s="65"/>
      <c r="P1003" s="65"/>
      <c r="Q1003" s="65"/>
      <c r="R1003" s="65"/>
      <c r="S1003" s="65"/>
      <c r="T1003" s="66"/>
      <c r="U1003" s="35"/>
      <c r="V1003" s="35"/>
      <c r="W1003" s="35"/>
      <c r="X1003" s="35"/>
      <c r="Y1003" s="35"/>
      <c r="Z1003" s="35"/>
      <c r="AA1003" s="35"/>
      <c r="AB1003" s="35"/>
      <c r="AC1003" s="35"/>
      <c r="AD1003" s="35"/>
      <c r="AE1003" s="35"/>
      <c r="AT1003" s="18" t="s">
        <v>142</v>
      </c>
      <c r="AU1003" s="18" t="s">
        <v>82</v>
      </c>
    </row>
    <row r="1004" spans="1:65" s="14" customFormat="1" ht="11.25">
      <c r="B1004" s="198"/>
      <c r="C1004" s="199"/>
      <c r="D1004" s="183" t="s">
        <v>149</v>
      </c>
      <c r="E1004" s="200" t="s">
        <v>19</v>
      </c>
      <c r="F1004" s="201" t="s">
        <v>1546</v>
      </c>
      <c r="G1004" s="199"/>
      <c r="H1004" s="202">
        <v>17.2</v>
      </c>
      <c r="I1004" s="203"/>
      <c r="J1004" s="199"/>
      <c r="K1004" s="199"/>
      <c r="L1004" s="204"/>
      <c r="M1004" s="205"/>
      <c r="N1004" s="206"/>
      <c r="O1004" s="206"/>
      <c r="P1004" s="206"/>
      <c r="Q1004" s="206"/>
      <c r="R1004" s="206"/>
      <c r="S1004" s="206"/>
      <c r="T1004" s="207"/>
      <c r="AT1004" s="208" t="s">
        <v>149</v>
      </c>
      <c r="AU1004" s="208" t="s">
        <v>82</v>
      </c>
      <c r="AV1004" s="14" t="s">
        <v>82</v>
      </c>
      <c r="AW1004" s="14" t="s">
        <v>33</v>
      </c>
      <c r="AX1004" s="14" t="s">
        <v>72</v>
      </c>
      <c r="AY1004" s="208" t="s">
        <v>132</v>
      </c>
    </row>
    <row r="1005" spans="1:65" s="15" customFormat="1" ht="11.25">
      <c r="B1005" s="209"/>
      <c r="C1005" s="210"/>
      <c r="D1005" s="183" t="s">
        <v>149</v>
      </c>
      <c r="E1005" s="211" t="s">
        <v>19</v>
      </c>
      <c r="F1005" s="212" t="s">
        <v>152</v>
      </c>
      <c r="G1005" s="210"/>
      <c r="H1005" s="213">
        <v>17.2</v>
      </c>
      <c r="I1005" s="214"/>
      <c r="J1005" s="210"/>
      <c r="K1005" s="210"/>
      <c r="L1005" s="215"/>
      <c r="M1005" s="216"/>
      <c r="N1005" s="217"/>
      <c r="O1005" s="217"/>
      <c r="P1005" s="217"/>
      <c r="Q1005" s="217"/>
      <c r="R1005" s="217"/>
      <c r="S1005" s="217"/>
      <c r="T1005" s="218"/>
      <c r="AT1005" s="219" t="s">
        <v>149</v>
      </c>
      <c r="AU1005" s="219" t="s">
        <v>82</v>
      </c>
      <c r="AV1005" s="15" t="s">
        <v>140</v>
      </c>
      <c r="AW1005" s="15" t="s">
        <v>33</v>
      </c>
      <c r="AX1005" s="15" t="s">
        <v>80</v>
      </c>
      <c r="AY1005" s="219" t="s">
        <v>132</v>
      </c>
    </row>
    <row r="1006" spans="1:65" s="2" customFormat="1" ht="24.2" customHeight="1">
      <c r="A1006" s="35"/>
      <c r="B1006" s="36"/>
      <c r="C1006" s="170" t="s">
        <v>1547</v>
      </c>
      <c r="D1006" s="170" t="s">
        <v>135</v>
      </c>
      <c r="E1006" s="171" t="s">
        <v>1548</v>
      </c>
      <c r="F1006" s="172" t="s">
        <v>1549</v>
      </c>
      <c r="G1006" s="173" t="s">
        <v>190</v>
      </c>
      <c r="H1006" s="174">
        <v>6.75</v>
      </c>
      <c r="I1006" s="175"/>
      <c r="J1006" s="176">
        <f>ROUND(I1006*H1006,2)</f>
        <v>0</v>
      </c>
      <c r="K1006" s="172" t="s">
        <v>139</v>
      </c>
      <c r="L1006" s="40"/>
      <c r="M1006" s="177" t="s">
        <v>19</v>
      </c>
      <c r="N1006" s="178" t="s">
        <v>43</v>
      </c>
      <c r="O1006" s="65"/>
      <c r="P1006" s="179">
        <f>O1006*H1006</f>
        <v>0</v>
      </c>
      <c r="Q1006" s="179">
        <v>2.0910000000000001E-5</v>
      </c>
      <c r="R1006" s="179">
        <f>Q1006*H1006</f>
        <v>1.4114250000000001E-4</v>
      </c>
      <c r="S1006" s="179">
        <v>0</v>
      </c>
      <c r="T1006" s="180">
        <f>S1006*H1006</f>
        <v>0</v>
      </c>
      <c r="U1006" s="35"/>
      <c r="V1006" s="35"/>
      <c r="W1006" s="35"/>
      <c r="X1006" s="35"/>
      <c r="Y1006" s="35"/>
      <c r="Z1006" s="35"/>
      <c r="AA1006" s="35"/>
      <c r="AB1006" s="35"/>
      <c r="AC1006" s="35"/>
      <c r="AD1006" s="35"/>
      <c r="AE1006" s="35"/>
      <c r="AR1006" s="181" t="s">
        <v>261</v>
      </c>
      <c r="AT1006" s="181" t="s">
        <v>135</v>
      </c>
      <c r="AU1006" s="181" t="s">
        <v>82</v>
      </c>
      <c r="AY1006" s="18" t="s">
        <v>132</v>
      </c>
      <c r="BE1006" s="182">
        <f>IF(N1006="základní",J1006,0)</f>
        <v>0</v>
      </c>
      <c r="BF1006" s="182">
        <f>IF(N1006="snížená",J1006,0)</f>
        <v>0</v>
      </c>
      <c r="BG1006" s="182">
        <f>IF(N1006="zákl. přenesená",J1006,0)</f>
        <v>0</v>
      </c>
      <c r="BH1006" s="182">
        <f>IF(N1006="sníž. přenesená",J1006,0)</f>
        <v>0</v>
      </c>
      <c r="BI1006" s="182">
        <f>IF(N1006="nulová",J1006,0)</f>
        <v>0</v>
      </c>
      <c r="BJ1006" s="18" t="s">
        <v>80</v>
      </c>
      <c r="BK1006" s="182">
        <f>ROUND(I1006*H1006,2)</f>
        <v>0</v>
      </c>
      <c r="BL1006" s="18" t="s">
        <v>261</v>
      </c>
      <c r="BM1006" s="181" t="s">
        <v>1550</v>
      </c>
    </row>
    <row r="1007" spans="1:65" s="2" customFormat="1" ht="19.5">
      <c r="A1007" s="35"/>
      <c r="B1007" s="36"/>
      <c r="C1007" s="37"/>
      <c r="D1007" s="183" t="s">
        <v>142</v>
      </c>
      <c r="E1007" s="37"/>
      <c r="F1007" s="184" t="s">
        <v>1551</v>
      </c>
      <c r="G1007" s="37"/>
      <c r="H1007" s="37"/>
      <c r="I1007" s="185"/>
      <c r="J1007" s="37"/>
      <c r="K1007" s="37"/>
      <c r="L1007" s="40"/>
      <c r="M1007" s="186"/>
      <c r="N1007" s="187"/>
      <c r="O1007" s="65"/>
      <c r="P1007" s="65"/>
      <c r="Q1007" s="65"/>
      <c r="R1007" s="65"/>
      <c r="S1007" s="65"/>
      <c r="T1007" s="66"/>
      <c r="U1007" s="35"/>
      <c r="V1007" s="35"/>
      <c r="W1007" s="35"/>
      <c r="X1007" s="35"/>
      <c r="Y1007" s="35"/>
      <c r="Z1007" s="35"/>
      <c r="AA1007" s="35"/>
      <c r="AB1007" s="35"/>
      <c r="AC1007" s="35"/>
      <c r="AD1007" s="35"/>
      <c r="AE1007" s="35"/>
      <c r="AT1007" s="18" t="s">
        <v>142</v>
      </c>
      <c r="AU1007" s="18" t="s">
        <v>82</v>
      </c>
    </row>
    <row r="1008" spans="1:65" s="2" customFormat="1" ht="24.2" customHeight="1">
      <c r="A1008" s="35"/>
      <c r="B1008" s="36"/>
      <c r="C1008" s="170" t="s">
        <v>1552</v>
      </c>
      <c r="D1008" s="170" t="s">
        <v>135</v>
      </c>
      <c r="E1008" s="171" t="s">
        <v>1553</v>
      </c>
      <c r="F1008" s="172" t="s">
        <v>1554</v>
      </c>
      <c r="G1008" s="173" t="s">
        <v>190</v>
      </c>
      <c r="H1008" s="174">
        <v>6.75</v>
      </c>
      <c r="I1008" s="175"/>
      <c r="J1008" s="176">
        <f>ROUND(I1008*H1008,2)</f>
        <v>0</v>
      </c>
      <c r="K1008" s="172" t="s">
        <v>139</v>
      </c>
      <c r="L1008" s="40"/>
      <c r="M1008" s="177" t="s">
        <v>19</v>
      </c>
      <c r="N1008" s="178" t="s">
        <v>43</v>
      </c>
      <c r="O1008" s="65"/>
      <c r="P1008" s="179">
        <f>O1008*H1008</f>
        <v>0</v>
      </c>
      <c r="Q1008" s="179">
        <v>2.4382000000000001E-5</v>
      </c>
      <c r="R1008" s="179">
        <f>Q1008*H1008</f>
        <v>1.645785E-4</v>
      </c>
      <c r="S1008" s="179">
        <v>0</v>
      </c>
      <c r="T1008" s="180">
        <f>S1008*H1008</f>
        <v>0</v>
      </c>
      <c r="U1008" s="35"/>
      <c r="V1008" s="35"/>
      <c r="W1008" s="35"/>
      <c r="X1008" s="35"/>
      <c r="Y1008" s="35"/>
      <c r="Z1008" s="35"/>
      <c r="AA1008" s="35"/>
      <c r="AB1008" s="35"/>
      <c r="AC1008" s="35"/>
      <c r="AD1008" s="35"/>
      <c r="AE1008" s="35"/>
      <c r="AR1008" s="181" t="s">
        <v>261</v>
      </c>
      <c r="AT1008" s="181" t="s">
        <v>135</v>
      </c>
      <c r="AU1008" s="181" t="s">
        <v>82</v>
      </c>
      <c r="AY1008" s="18" t="s">
        <v>132</v>
      </c>
      <c r="BE1008" s="182">
        <f>IF(N1008="základní",J1008,0)</f>
        <v>0</v>
      </c>
      <c r="BF1008" s="182">
        <f>IF(N1008="snížená",J1008,0)</f>
        <v>0</v>
      </c>
      <c r="BG1008" s="182">
        <f>IF(N1008="zákl. přenesená",J1008,0)</f>
        <v>0</v>
      </c>
      <c r="BH1008" s="182">
        <f>IF(N1008="sníž. přenesená",J1008,0)</f>
        <v>0</v>
      </c>
      <c r="BI1008" s="182">
        <f>IF(N1008="nulová",J1008,0)</f>
        <v>0</v>
      </c>
      <c r="BJ1008" s="18" t="s">
        <v>80</v>
      </c>
      <c r="BK1008" s="182">
        <f>ROUND(I1008*H1008,2)</f>
        <v>0</v>
      </c>
      <c r="BL1008" s="18" t="s">
        <v>261</v>
      </c>
      <c r="BM1008" s="181" t="s">
        <v>1555</v>
      </c>
    </row>
    <row r="1009" spans="1:65" s="2" customFormat="1" ht="19.5">
      <c r="A1009" s="35"/>
      <c r="B1009" s="36"/>
      <c r="C1009" s="37"/>
      <c r="D1009" s="183" t="s">
        <v>142</v>
      </c>
      <c r="E1009" s="37"/>
      <c r="F1009" s="184" t="s">
        <v>1556</v>
      </c>
      <c r="G1009" s="37"/>
      <c r="H1009" s="37"/>
      <c r="I1009" s="185"/>
      <c r="J1009" s="37"/>
      <c r="K1009" s="37"/>
      <c r="L1009" s="40"/>
      <c r="M1009" s="186"/>
      <c r="N1009" s="187"/>
      <c r="O1009" s="65"/>
      <c r="P1009" s="65"/>
      <c r="Q1009" s="65"/>
      <c r="R1009" s="65"/>
      <c r="S1009" s="65"/>
      <c r="T1009" s="66"/>
      <c r="U1009" s="35"/>
      <c r="V1009" s="35"/>
      <c r="W1009" s="35"/>
      <c r="X1009" s="35"/>
      <c r="Y1009" s="35"/>
      <c r="Z1009" s="35"/>
      <c r="AA1009" s="35"/>
      <c r="AB1009" s="35"/>
      <c r="AC1009" s="35"/>
      <c r="AD1009" s="35"/>
      <c r="AE1009" s="35"/>
      <c r="AT1009" s="18" t="s">
        <v>142</v>
      </c>
      <c r="AU1009" s="18" t="s">
        <v>82</v>
      </c>
    </row>
    <row r="1010" spans="1:65" s="2" customFormat="1" ht="24.2" customHeight="1">
      <c r="A1010" s="35"/>
      <c r="B1010" s="36"/>
      <c r="C1010" s="170" t="s">
        <v>1557</v>
      </c>
      <c r="D1010" s="170" t="s">
        <v>135</v>
      </c>
      <c r="E1010" s="171" t="s">
        <v>1558</v>
      </c>
      <c r="F1010" s="172" t="s">
        <v>1559</v>
      </c>
      <c r="G1010" s="173" t="s">
        <v>146</v>
      </c>
      <c r="H1010" s="174">
        <v>8.6</v>
      </c>
      <c r="I1010" s="175"/>
      <c r="J1010" s="176">
        <f>ROUND(I1010*H1010,2)</f>
        <v>0</v>
      </c>
      <c r="K1010" s="172" t="s">
        <v>139</v>
      </c>
      <c r="L1010" s="40"/>
      <c r="M1010" s="177" t="s">
        <v>19</v>
      </c>
      <c r="N1010" s="178" t="s">
        <v>43</v>
      </c>
      <c r="O1010" s="65"/>
      <c r="P1010" s="179">
        <f>O1010*H1010</f>
        <v>0</v>
      </c>
      <c r="Q1010" s="179">
        <v>4.2779999999999999E-4</v>
      </c>
      <c r="R1010" s="179">
        <f>Q1010*H1010</f>
        <v>3.6790799999999999E-3</v>
      </c>
      <c r="S1010" s="179">
        <v>0</v>
      </c>
      <c r="T1010" s="180">
        <f>S1010*H1010</f>
        <v>0</v>
      </c>
      <c r="U1010" s="35"/>
      <c r="V1010" s="35"/>
      <c r="W1010" s="35"/>
      <c r="X1010" s="35"/>
      <c r="Y1010" s="35"/>
      <c r="Z1010" s="35"/>
      <c r="AA1010" s="35"/>
      <c r="AB1010" s="35"/>
      <c r="AC1010" s="35"/>
      <c r="AD1010" s="35"/>
      <c r="AE1010" s="35"/>
      <c r="AR1010" s="181" t="s">
        <v>261</v>
      </c>
      <c r="AT1010" s="181" t="s">
        <v>135</v>
      </c>
      <c r="AU1010" s="181" t="s">
        <v>82</v>
      </c>
      <c r="AY1010" s="18" t="s">
        <v>132</v>
      </c>
      <c r="BE1010" s="182">
        <f>IF(N1010="základní",J1010,0)</f>
        <v>0</v>
      </c>
      <c r="BF1010" s="182">
        <f>IF(N1010="snížená",J1010,0)</f>
        <v>0</v>
      </c>
      <c r="BG1010" s="182">
        <f>IF(N1010="zákl. přenesená",J1010,0)</f>
        <v>0</v>
      </c>
      <c r="BH1010" s="182">
        <f>IF(N1010="sníž. přenesená",J1010,0)</f>
        <v>0</v>
      </c>
      <c r="BI1010" s="182">
        <f>IF(N1010="nulová",J1010,0)</f>
        <v>0</v>
      </c>
      <c r="BJ1010" s="18" t="s">
        <v>80</v>
      </c>
      <c r="BK1010" s="182">
        <f>ROUND(I1010*H1010,2)</f>
        <v>0</v>
      </c>
      <c r="BL1010" s="18" t="s">
        <v>261</v>
      </c>
      <c r="BM1010" s="181" t="s">
        <v>1560</v>
      </c>
    </row>
    <row r="1011" spans="1:65" s="2" customFormat="1" ht="11.25">
      <c r="A1011" s="35"/>
      <c r="B1011" s="36"/>
      <c r="C1011" s="37"/>
      <c r="D1011" s="183" t="s">
        <v>142</v>
      </c>
      <c r="E1011" s="37"/>
      <c r="F1011" s="184" t="s">
        <v>1561</v>
      </c>
      <c r="G1011" s="37"/>
      <c r="H1011" s="37"/>
      <c r="I1011" s="185"/>
      <c r="J1011" s="37"/>
      <c r="K1011" s="37"/>
      <c r="L1011" s="40"/>
      <c r="M1011" s="186"/>
      <c r="N1011" s="187"/>
      <c r="O1011" s="65"/>
      <c r="P1011" s="65"/>
      <c r="Q1011" s="65"/>
      <c r="R1011" s="65"/>
      <c r="S1011" s="65"/>
      <c r="T1011" s="66"/>
      <c r="U1011" s="35"/>
      <c r="V1011" s="35"/>
      <c r="W1011" s="35"/>
      <c r="X1011" s="35"/>
      <c r="Y1011" s="35"/>
      <c r="Z1011" s="35"/>
      <c r="AA1011" s="35"/>
      <c r="AB1011" s="35"/>
      <c r="AC1011" s="35"/>
      <c r="AD1011" s="35"/>
      <c r="AE1011" s="35"/>
      <c r="AT1011" s="18" t="s">
        <v>142</v>
      </c>
      <c r="AU1011" s="18" t="s">
        <v>82</v>
      </c>
    </row>
    <row r="1012" spans="1:65" s="2" customFormat="1" ht="24.2" customHeight="1">
      <c r="A1012" s="35"/>
      <c r="B1012" s="36"/>
      <c r="C1012" s="170" t="s">
        <v>1562</v>
      </c>
      <c r="D1012" s="170" t="s">
        <v>135</v>
      </c>
      <c r="E1012" s="171" t="s">
        <v>1563</v>
      </c>
      <c r="F1012" s="172" t="s">
        <v>1564</v>
      </c>
      <c r="G1012" s="173" t="s">
        <v>138</v>
      </c>
      <c r="H1012" s="174">
        <v>6.75</v>
      </c>
      <c r="I1012" s="175"/>
      <c r="J1012" s="176">
        <f>ROUND(I1012*H1012,2)</f>
        <v>0</v>
      </c>
      <c r="K1012" s="172" t="s">
        <v>139</v>
      </c>
      <c r="L1012" s="40"/>
      <c r="M1012" s="177" t="s">
        <v>19</v>
      </c>
      <c r="N1012" s="178" t="s">
        <v>43</v>
      </c>
      <c r="O1012" s="65"/>
      <c r="P1012" s="179">
        <f>O1012*H1012</f>
        <v>0</v>
      </c>
      <c r="Q1012" s="179">
        <v>2.5399999999999999E-4</v>
      </c>
      <c r="R1012" s="179">
        <f>Q1012*H1012</f>
        <v>1.7144999999999999E-3</v>
      </c>
      <c r="S1012" s="179">
        <v>0</v>
      </c>
      <c r="T1012" s="180">
        <f>S1012*H1012</f>
        <v>0</v>
      </c>
      <c r="U1012" s="35"/>
      <c r="V1012" s="35"/>
      <c r="W1012" s="35"/>
      <c r="X1012" s="35"/>
      <c r="Y1012" s="35"/>
      <c r="Z1012" s="35"/>
      <c r="AA1012" s="35"/>
      <c r="AB1012" s="35"/>
      <c r="AC1012" s="35"/>
      <c r="AD1012" s="35"/>
      <c r="AE1012" s="35"/>
      <c r="AR1012" s="181" t="s">
        <v>261</v>
      </c>
      <c r="AT1012" s="181" t="s">
        <v>135</v>
      </c>
      <c r="AU1012" s="181" t="s">
        <v>82</v>
      </c>
      <c r="AY1012" s="18" t="s">
        <v>132</v>
      </c>
      <c r="BE1012" s="182">
        <f>IF(N1012="základní",J1012,0)</f>
        <v>0</v>
      </c>
      <c r="BF1012" s="182">
        <f>IF(N1012="snížená",J1012,0)</f>
        <v>0</v>
      </c>
      <c r="BG1012" s="182">
        <f>IF(N1012="zákl. přenesená",J1012,0)</f>
        <v>0</v>
      </c>
      <c r="BH1012" s="182">
        <f>IF(N1012="sníž. přenesená",J1012,0)</f>
        <v>0</v>
      </c>
      <c r="BI1012" s="182">
        <f>IF(N1012="nulová",J1012,0)</f>
        <v>0</v>
      </c>
      <c r="BJ1012" s="18" t="s">
        <v>80</v>
      </c>
      <c r="BK1012" s="182">
        <f>ROUND(I1012*H1012,2)</f>
        <v>0</v>
      </c>
      <c r="BL1012" s="18" t="s">
        <v>261</v>
      </c>
      <c r="BM1012" s="181" t="s">
        <v>1565</v>
      </c>
    </row>
    <row r="1013" spans="1:65" s="2" customFormat="1" ht="19.5">
      <c r="A1013" s="35"/>
      <c r="B1013" s="36"/>
      <c r="C1013" s="37"/>
      <c r="D1013" s="183" t="s">
        <v>142</v>
      </c>
      <c r="E1013" s="37"/>
      <c r="F1013" s="184" t="s">
        <v>1566</v>
      </c>
      <c r="G1013" s="37"/>
      <c r="H1013" s="37"/>
      <c r="I1013" s="185"/>
      <c r="J1013" s="37"/>
      <c r="K1013" s="37"/>
      <c r="L1013" s="40"/>
      <c r="M1013" s="186"/>
      <c r="N1013" s="187"/>
      <c r="O1013" s="65"/>
      <c r="P1013" s="65"/>
      <c r="Q1013" s="65"/>
      <c r="R1013" s="65"/>
      <c r="S1013" s="65"/>
      <c r="T1013" s="66"/>
      <c r="U1013" s="35"/>
      <c r="V1013" s="35"/>
      <c r="W1013" s="35"/>
      <c r="X1013" s="35"/>
      <c r="Y1013" s="35"/>
      <c r="Z1013" s="35"/>
      <c r="AA1013" s="35"/>
      <c r="AB1013" s="35"/>
      <c r="AC1013" s="35"/>
      <c r="AD1013" s="35"/>
      <c r="AE1013" s="35"/>
      <c r="AT1013" s="18" t="s">
        <v>142</v>
      </c>
      <c r="AU1013" s="18" t="s">
        <v>82</v>
      </c>
    </row>
    <row r="1014" spans="1:65" s="2" customFormat="1" ht="14.45" customHeight="1">
      <c r="A1014" s="35"/>
      <c r="B1014" s="36"/>
      <c r="C1014" s="170" t="s">
        <v>1567</v>
      </c>
      <c r="D1014" s="170" t="s">
        <v>135</v>
      </c>
      <c r="E1014" s="171" t="s">
        <v>1568</v>
      </c>
      <c r="F1014" s="172" t="s">
        <v>1569</v>
      </c>
      <c r="G1014" s="173" t="s">
        <v>146</v>
      </c>
      <c r="H1014" s="174">
        <v>24.457999999999998</v>
      </c>
      <c r="I1014" s="175"/>
      <c r="J1014" s="176">
        <f>ROUND(I1014*H1014,2)</f>
        <v>0</v>
      </c>
      <c r="K1014" s="172" t="s">
        <v>139</v>
      </c>
      <c r="L1014" s="40"/>
      <c r="M1014" s="177" t="s">
        <v>19</v>
      </c>
      <c r="N1014" s="178" t="s">
        <v>43</v>
      </c>
      <c r="O1014" s="65"/>
      <c r="P1014" s="179">
        <f>O1014*H1014</f>
        <v>0</v>
      </c>
      <c r="Q1014" s="179">
        <v>5.2000000000000002E-6</v>
      </c>
      <c r="R1014" s="179">
        <f>Q1014*H1014</f>
        <v>1.2718159999999999E-4</v>
      </c>
      <c r="S1014" s="179">
        <v>0</v>
      </c>
      <c r="T1014" s="180">
        <f>S1014*H1014</f>
        <v>0</v>
      </c>
      <c r="U1014" s="35"/>
      <c r="V1014" s="35"/>
      <c r="W1014" s="35"/>
      <c r="X1014" s="35"/>
      <c r="Y1014" s="35"/>
      <c r="Z1014" s="35"/>
      <c r="AA1014" s="35"/>
      <c r="AB1014" s="35"/>
      <c r="AC1014" s="35"/>
      <c r="AD1014" s="35"/>
      <c r="AE1014" s="35"/>
      <c r="AR1014" s="181" t="s">
        <v>261</v>
      </c>
      <c r="AT1014" s="181" t="s">
        <v>135</v>
      </c>
      <c r="AU1014" s="181" t="s">
        <v>82</v>
      </c>
      <c r="AY1014" s="18" t="s">
        <v>132</v>
      </c>
      <c r="BE1014" s="182">
        <f>IF(N1014="základní",J1014,0)</f>
        <v>0</v>
      </c>
      <c r="BF1014" s="182">
        <f>IF(N1014="snížená",J1014,0)</f>
        <v>0</v>
      </c>
      <c r="BG1014" s="182">
        <f>IF(N1014="zákl. přenesená",J1014,0)</f>
        <v>0</v>
      </c>
      <c r="BH1014" s="182">
        <f>IF(N1014="sníž. přenesená",J1014,0)</f>
        <v>0</v>
      </c>
      <c r="BI1014" s="182">
        <f>IF(N1014="nulová",J1014,0)</f>
        <v>0</v>
      </c>
      <c r="BJ1014" s="18" t="s">
        <v>80</v>
      </c>
      <c r="BK1014" s="182">
        <f>ROUND(I1014*H1014,2)</f>
        <v>0</v>
      </c>
      <c r="BL1014" s="18" t="s">
        <v>261</v>
      </c>
      <c r="BM1014" s="181" t="s">
        <v>1570</v>
      </c>
    </row>
    <row r="1015" spans="1:65" s="2" customFormat="1" ht="11.25">
      <c r="A1015" s="35"/>
      <c r="B1015" s="36"/>
      <c r="C1015" s="37"/>
      <c r="D1015" s="183" t="s">
        <v>142</v>
      </c>
      <c r="E1015" s="37"/>
      <c r="F1015" s="184" t="s">
        <v>1569</v>
      </c>
      <c r="G1015" s="37"/>
      <c r="H1015" s="37"/>
      <c r="I1015" s="185"/>
      <c r="J1015" s="37"/>
      <c r="K1015" s="37"/>
      <c r="L1015" s="40"/>
      <c r="M1015" s="186"/>
      <c r="N1015" s="187"/>
      <c r="O1015" s="65"/>
      <c r="P1015" s="65"/>
      <c r="Q1015" s="65"/>
      <c r="R1015" s="65"/>
      <c r="S1015" s="65"/>
      <c r="T1015" s="66"/>
      <c r="U1015" s="35"/>
      <c r="V1015" s="35"/>
      <c r="W1015" s="35"/>
      <c r="X1015" s="35"/>
      <c r="Y1015" s="35"/>
      <c r="Z1015" s="35"/>
      <c r="AA1015" s="35"/>
      <c r="AB1015" s="35"/>
      <c r="AC1015" s="35"/>
      <c r="AD1015" s="35"/>
      <c r="AE1015" s="35"/>
      <c r="AT1015" s="18" t="s">
        <v>142</v>
      </c>
      <c r="AU1015" s="18" t="s">
        <v>82</v>
      </c>
    </row>
    <row r="1016" spans="1:65" s="2" customFormat="1" ht="14.45" customHeight="1">
      <c r="A1016" s="35"/>
      <c r="B1016" s="36"/>
      <c r="C1016" s="170" t="s">
        <v>1571</v>
      </c>
      <c r="D1016" s="170" t="s">
        <v>135</v>
      </c>
      <c r="E1016" s="171" t="s">
        <v>1572</v>
      </c>
      <c r="F1016" s="172" t="s">
        <v>1573</v>
      </c>
      <c r="G1016" s="173" t="s">
        <v>146</v>
      </c>
      <c r="H1016" s="174">
        <v>24.457999999999998</v>
      </c>
      <c r="I1016" s="175"/>
      <c r="J1016" s="176">
        <f>ROUND(I1016*H1016,2)</f>
        <v>0</v>
      </c>
      <c r="K1016" s="172" t="s">
        <v>139</v>
      </c>
      <c r="L1016" s="40"/>
      <c r="M1016" s="177" t="s">
        <v>19</v>
      </c>
      <c r="N1016" s="178" t="s">
        <v>43</v>
      </c>
      <c r="O1016" s="65"/>
      <c r="P1016" s="179">
        <f>O1016*H1016</f>
        <v>0</v>
      </c>
      <c r="Q1016" s="179">
        <v>0</v>
      </c>
      <c r="R1016" s="179">
        <f>Q1016*H1016</f>
        <v>0</v>
      </c>
      <c r="S1016" s="179">
        <v>0</v>
      </c>
      <c r="T1016" s="180">
        <f>S1016*H1016</f>
        <v>0</v>
      </c>
      <c r="U1016" s="35"/>
      <c r="V1016" s="35"/>
      <c r="W1016" s="35"/>
      <c r="X1016" s="35"/>
      <c r="Y1016" s="35"/>
      <c r="Z1016" s="35"/>
      <c r="AA1016" s="35"/>
      <c r="AB1016" s="35"/>
      <c r="AC1016" s="35"/>
      <c r="AD1016" s="35"/>
      <c r="AE1016" s="35"/>
      <c r="AR1016" s="181" t="s">
        <v>261</v>
      </c>
      <c r="AT1016" s="181" t="s">
        <v>135</v>
      </c>
      <c r="AU1016" s="181" t="s">
        <v>82</v>
      </c>
      <c r="AY1016" s="18" t="s">
        <v>132</v>
      </c>
      <c r="BE1016" s="182">
        <f>IF(N1016="základní",J1016,0)</f>
        <v>0</v>
      </c>
      <c r="BF1016" s="182">
        <f>IF(N1016="snížená",J1016,0)</f>
        <v>0</v>
      </c>
      <c r="BG1016" s="182">
        <f>IF(N1016="zákl. přenesená",J1016,0)</f>
        <v>0</v>
      </c>
      <c r="BH1016" s="182">
        <f>IF(N1016="sníž. přenesená",J1016,0)</f>
        <v>0</v>
      </c>
      <c r="BI1016" s="182">
        <f>IF(N1016="nulová",J1016,0)</f>
        <v>0</v>
      </c>
      <c r="BJ1016" s="18" t="s">
        <v>80</v>
      </c>
      <c r="BK1016" s="182">
        <f>ROUND(I1016*H1016,2)</f>
        <v>0</v>
      </c>
      <c r="BL1016" s="18" t="s">
        <v>261</v>
      </c>
      <c r="BM1016" s="181" t="s">
        <v>1574</v>
      </c>
    </row>
    <row r="1017" spans="1:65" s="2" customFormat="1" ht="11.25">
      <c r="A1017" s="35"/>
      <c r="B1017" s="36"/>
      <c r="C1017" s="37"/>
      <c r="D1017" s="183" t="s">
        <v>142</v>
      </c>
      <c r="E1017" s="37"/>
      <c r="F1017" s="184" t="s">
        <v>1573</v>
      </c>
      <c r="G1017" s="37"/>
      <c r="H1017" s="37"/>
      <c r="I1017" s="185"/>
      <c r="J1017" s="37"/>
      <c r="K1017" s="37"/>
      <c r="L1017" s="40"/>
      <c r="M1017" s="186"/>
      <c r="N1017" s="187"/>
      <c r="O1017" s="65"/>
      <c r="P1017" s="65"/>
      <c r="Q1017" s="65"/>
      <c r="R1017" s="65"/>
      <c r="S1017" s="65"/>
      <c r="T1017" s="66"/>
      <c r="U1017" s="35"/>
      <c r="V1017" s="35"/>
      <c r="W1017" s="35"/>
      <c r="X1017" s="35"/>
      <c r="Y1017" s="35"/>
      <c r="Z1017" s="35"/>
      <c r="AA1017" s="35"/>
      <c r="AB1017" s="35"/>
      <c r="AC1017" s="35"/>
      <c r="AD1017" s="35"/>
      <c r="AE1017" s="35"/>
      <c r="AT1017" s="18" t="s">
        <v>142</v>
      </c>
      <c r="AU1017" s="18" t="s">
        <v>82</v>
      </c>
    </row>
    <row r="1018" spans="1:65" s="14" customFormat="1" ht="22.5">
      <c r="B1018" s="198"/>
      <c r="C1018" s="199"/>
      <c r="D1018" s="183" t="s">
        <v>149</v>
      </c>
      <c r="E1018" s="200" t="s">
        <v>19</v>
      </c>
      <c r="F1018" s="201" t="s">
        <v>1575</v>
      </c>
      <c r="G1018" s="199"/>
      <c r="H1018" s="202">
        <v>24.457999999999998</v>
      </c>
      <c r="I1018" s="203"/>
      <c r="J1018" s="199"/>
      <c r="K1018" s="199"/>
      <c r="L1018" s="204"/>
      <c r="M1018" s="205"/>
      <c r="N1018" s="206"/>
      <c r="O1018" s="206"/>
      <c r="P1018" s="206"/>
      <c r="Q1018" s="206"/>
      <c r="R1018" s="206"/>
      <c r="S1018" s="206"/>
      <c r="T1018" s="207"/>
      <c r="AT1018" s="208" t="s">
        <v>149</v>
      </c>
      <c r="AU1018" s="208" t="s">
        <v>82</v>
      </c>
      <c r="AV1018" s="14" t="s">
        <v>82</v>
      </c>
      <c r="AW1018" s="14" t="s">
        <v>33</v>
      </c>
      <c r="AX1018" s="14" t="s">
        <v>72</v>
      </c>
      <c r="AY1018" s="208" t="s">
        <v>132</v>
      </c>
    </row>
    <row r="1019" spans="1:65" s="15" customFormat="1" ht="11.25">
      <c r="B1019" s="209"/>
      <c r="C1019" s="210"/>
      <c r="D1019" s="183" t="s">
        <v>149</v>
      </c>
      <c r="E1019" s="211" t="s">
        <v>19</v>
      </c>
      <c r="F1019" s="212" t="s">
        <v>152</v>
      </c>
      <c r="G1019" s="210"/>
      <c r="H1019" s="213">
        <v>24.457999999999998</v>
      </c>
      <c r="I1019" s="214"/>
      <c r="J1019" s="210"/>
      <c r="K1019" s="210"/>
      <c r="L1019" s="215"/>
      <c r="M1019" s="216"/>
      <c r="N1019" s="217"/>
      <c r="O1019" s="217"/>
      <c r="P1019" s="217"/>
      <c r="Q1019" s="217"/>
      <c r="R1019" s="217"/>
      <c r="S1019" s="217"/>
      <c r="T1019" s="218"/>
      <c r="AT1019" s="219" t="s">
        <v>149</v>
      </c>
      <c r="AU1019" s="219" t="s">
        <v>82</v>
      </c>
      <c r="AV1019" s="15" t="s">
        <v>140</v>
      </c>
      <c r="AW1019" s="15" t="s">
        <v>33</v>
      </c>
      <c r="AX1019" s="15" t="s">
        <v>80</v>
      </c>
      <c r="AY1019" s="219" t="s">
        <v>132</v>
      </c>
    </row>
    <row r="1020" spans="1:65" s="12" customFormat="1" ht="22.9" customHeight="1">
      <c r="B1020" s="154"/>
      <c r="C1020" s="155"/>
      <c r="D1020" s="156" t="s">
        <v>71</v>
      </c>
      <c r="E1020" s="168" t="s">
        <v>1576</v>
      </c>
      <c r="F1020" s="168" t="s">
        <v>1577</v>
      </c>
      <c r="G1020" s="155"/>
      <c r="H1020" s="155"/>
      <c r="I1020" s="158"/>
      <c r="J1020" s="169">
        <f>BK1020</f>
        <v>0</v>
      </c>
      <c r="K1020" s="155"/>
      <c r="L1020" s="160"/>
      <c r="M1020" s="161"/>
      <c r="N1020" s="162"/>
      <c r="O1020" s="162"/>
      <c r="P1020" s="163">
        <f>SUM(P1021:P1126)</f>
        <v>0</v>
      </c>
      <c r="Q1020" s="162"/>
      <c r="R1020" s="163">
        <f>SUM(R1021:R1126)</f>
        <v>0.21123543679999998</v>
      </c>
      <c r="S1020" s="162"/>
      <c r="T1020" s="164">
        <f>SUM(T1021:T1126)</f>
        <v>4.1766609999999996E-2</v>
      </c>
      <c r="AR1020" s="165" t="s">
        <v>82</v>
      </c>
      <c r="AT1020" s="166" t="s">
        <v>71</v>
      </c>
      <c r="AU1020" s="166" t="s">
        <v>80</v>
      </c>
      <c r="AY1020" s="165" t="s">
        <v>132</v>
      </c>
      <c r="BK1020" s="167">
        <f>SUM(BK1021:BK1126)</f>
        <v>0</v>
      </c>
    </row>
    <row r="1021" spans="1:65" s="2" customFormat="1" ht="14.45" customHeight="1">
      <c r="A1021" s="35"/>
      <c r="B1021" s="36"/>
      <c r="C1021" s="170" t="s">
        <v>1578</v>
      </c>
      <c r="D1021" s="170" t="s">
        <v>135</v>
      </c>
      <c r="E1021" s="171" t="s">
        <v>1579</v>
      </c>
      <c r="F1021" s="172" t="s">
        <v>1580</v>
      </c>
      <c r="G1021" s="173" t="s">
        <v>146</v>
      </c>
      <c r="H1021" s="174">
        <v>134.73099999999999</v>
      </c>
      <c r="I1021" s="175"/>
      <c r="J1021" s="176">
        <f>ROUND(I1021*H1021,2)</f>
        <v>0</v>
      </c>
      <c r="K1021" s="172" t="s">
        <v>139</v>
      </c>
      <c r="L1021" s="40"/>
      <c r="M1021" s="177" t="s">
        <v>19</v>
      </c>
      <c r="N1021" s="178" t="s">
        <v>43</v>
      </c>
      <c r="O1021" s="65"/>
      <c r="P1021" s="179">
        <f>O1021*H1021</f>
        <v>0</v>
      </c>
      <c r="Q1021" s="179">
        <v>1E-3</v>
      </c>
      <c r="R1021" s="179">
        <f>Q1021*H1021</f>
        <v>0.13473099999999999</v>
      </c>
      <c r="S1021" s="179">
        <v>3.1E-4</v>
      </c>
      <c r="T1021" s="180">
        <f>S1021*H1021</f>
        <v>4.1766609999999996E-2</v>
      </c>
      <c r="U1021" s="35"/>
      <c r="V1021" s="35"/>
      <c r="W1021" s="35"/>
      <c r="X1021" s="35"/>
      <c r="Y1021" s="35"/>
      <c r="Z1021" s="35"/>
      <c r="AA1021" s="35"/>
      <c r="AB1021" s="35"/>
      <c r="AC1021" s="35"/>
      <c r="AD1021" s="35"/>
      <c r="AE1021" s="35"/>
      <c r="AR1021" s="181" t="s">
        <v>261</v>
      </c>
      <c r="AT1021" s="181" t="s">
        <v>135</v>
      </c>
      <c r="AU1021" s="181" t="s">
        <v>82</v>
      </c>
      <c r="AY1021" s="18" t="s">
        <v>132</v>
      </c>
      <c r="BE1021" s="182">
        <f>IF(N1021="základní",J1021,0)</f>
        <v>0</v>
      </c>
      <c r="BF1021" s="182">
        <f>IF(N1021="snížená",J1021,0)</f>
        <v>0</v>
      </c>
      <c r="BG1021" s="182">
        <f>IF(N1021="zákl. přenesená",J1021,0)</f>
        <v>0</v>
      </c>
      <c r="BH1021" s="182">
        <f>IF(N1021="sníž. přenesená",J1021,0)</f>
        <v>0</v>
      </c>
      <c r="BI1021" s="182">
        <f>IF(N1021="nulová",J1021,0)</f>
        <v>0</v>
      </c>
      <c r="BJ1021" s="18" t="s">
        <v>80</v>
      </c>
      <c r="BK1021" s="182">
        <f>ROUND(I1021*H1021,2)</f>
        <v>0</v>
      </c>
      <c r="BL1021" s="18" t="s">
        <v>261</v>
      </c>
      <c r="BM1021" s="181" t="s">
        <v>1581</v>
      </c>
    </row>
    <row r="1022" spans="1:65" s="2" customFormat="1" ht="11.25">
      <c r="A1022" s="35"/>
      <c r="B1022" s="36"/>
      <c r="C1022" s="37"/>
      <c r="D1022" s="183" t="s">
        <v>142</v>
      </c>
      <c r="E1022" s="37"/>
      <c r="F1022" s="184" t="s">
        <v>1582</v>
      </c>
      <c r="G1022" s="37"/>
      <c r="H1022" s="37"/>
      <c r="I1022" s="185"/>
      <c r="J1022" s="37"/>
      <c r="K1022" s="37"/>
      <c r="L1022" s="40"/>
      <c r="M1022" s="186"/>
      <c r="N1022" s="187"/>
      <c r="O1022" s="65"/>
      <c r="P1022" s="65"/>
      <c r="Q1022" s="65"/>
      <c r="R1022" s="65"/>
      <c r="S1022" s="65"/>
      <c r="T1022" s="66"/>
      <c r="U1022" s="35"/>
      <c r="V1022" s="35"/>
      <c r="W1022" s="35"/>
      <c r="X1022" s="35"/>
      <c r="Y1022" s="35"/>
      <c r="Z1022" s="35"/>
      <c r="AA1022" s="35"/>
      <c r="AB1022" s="35"/>
      <c r="AC1022" s="35"/>
      <c r="AD1022" s="35"/>
      <c r="AE1022" s="35"/>
      <c r="AT1022" s="18" t="s">
        <v>142</v>
      </c>
      <c r="AU1022" s="18" t="s">
        <v>82</v>
      </c>
    </row>
    <row r="1023" spans="1:65" s="2" customFormat="1" ht="39">
      <c r="A1023" s="35"/>
      <c r="B1023" s="36"/>
      <c r="C1023" s="37"/>
      <c r="D1023" s="183" t="s">
        <v>159</v>
      </c>
      <c r="E1023" s="37"/>
      <c r="F1023" s="220" t="s">
        <v>1583</v>
      </c>
      <c r="G1023" s="37"/>
      <c r="H1023" s="37"/>
      <c r="I1023" s="185"/>
      <c r="J1023" s="37"/>
      <c r="K1023" s="37"/>
      <c r="L1023" s="40"/>
      <c r="M1023" s="186"/>
      <c r="N1023" s="187"/>
      <c r="O1023" s="65"/>
      <c r="P1023" s="65"/>
      <c r="Q1023" s="65"/>
      <c r="R1023" s="65"/>
      <c r="S1023" s="65"/>
      <c r="T1023" s="66"/>
      <c r="U1023" s="35"/>
      <c r="V1023" s="35"/>
      <c r="W1023" s="35"/>
      <c r="X1023" s="35"/>
      <c r="Y1023" s="35"/>
      <c r="Z1023" s="35"/>
      <c r="AA1023" s="35"/>
      <c r="AB1023" s="35"/>
      <c r="AC1023" s="35"/>
      <c r="AD1023" s="35"/>
      <c r="AE1023" s="35"/>
      <c r="AT1023" s="18" t="s">
        <v>159</v>
      </c>
      <c r="AU1023" s="18" t="s">
        <v>82</v>
      </c>
    </row>
    <row r="1024" spans="1:65" s="13" customFormat="1" ht="11.25">
      <c r="B1024" s="188"/>
      <c r="C1024" s="189"/>
      <c r="D1024" s="183" t="s">
        <v>149</v>
      </c>
      <c r="E1024" s="190" t="s">
        <v>19</v>
      </c>
      <c r="F1024" s="191" t="s">
        <v>1584</v>
      </c>
      <c r="G1024" s="189"/>
      <c r="H1024" s="190" t="s">
        <v>19</v>
      </c>
      <c r="I1024" s="192"/>
      <c r="J1024" s="189"/>
      <c r="K1024" s="189"/>
      <c r="L1024" s="193"/>
      <c r="M1024" s="194"/>
      <c r="N1024" s="195"/>
      <c r="O1024" s="195"/>
      <c r="P1024" s="195"/>
      <c r="Q1024" s="195"/>
      <c r="R1024" s="195"/>
      <c r="S1024" s="195"/>
      <c r="T1024" s="196"/>
      <c r="AT1024" s="197" t="s">
        <v>149</v>
      </c>
      <c r="AU1024" s="197" t="s">
        <v>82</v>
      </c>
      <c r="AV1024" s="13" t="s">
        <v>80</v>
      </c>
      <c r="AW1024" s="13" t="s">
        <v>33</v>
      </c>
      <c r="AX1024" s="13" t="s">
        <v>72</v>
      </c>
      <c r="AY1024" s="197" t="s">
        <v>132</v>
      </c>
    </row>
    <row r="1025" spans="2:51" s="14" customFormat="1" ht="11.25">
      <c r="B1025" s="198"/>
      <c r="C1025" s="199"/>
      <c r="D1025" s="183" t="s">
        <v>149</v>
      </c>
      <c r="E1025" s="200" t="s">
        <v>19</v>
      </c>
      <c r="F1025" s="201" t="s">
        <v>167</v>
      </c>
      <c r="G1025" s="199"/>
      <c r="H1025" s="202">
        <v>55.040999999999997</v>
      </c>
      <c r="I1025" s="203"/>
      <c r="J1025" s="199"/>
      <c r="K1025" s="199"/>
      <c r="L1025" s="204"/>
      <c r="M1025" s="205"/>
      <c r="N1025" s="206"/>
      <c r="O1025" s="206"/>
      <c r="P1025" s="206"/>
      <c r="Q1025" s="206"/>
      <c r="R1025" s="206"/>
      <c r="S1025" s="206"/>
      <c r="T1025" s="207"/>
      <c r="AT1025" s="208" t="s">
        <v>149</v>
      </c>
      <c r="AU1025" s="208" t="s">
        <v>82</v>
      </c>
      <c r="AV1025" s="14" t="s">
        <v>82</v>
      </c>
      <c r="AW1025" s="14" t="s">
        <v>33</v>
      </c>
      <c r="AX1025" s="14" t="s">
        <v>72</v>
      </c>
      <c r="AY1025" s="208" t="s">
        <v>132</v>
      </c>
    </row>
    <row r="1026" spans="2:51" s="14" customFormat="1" ht="11.25">
      <c r="B1026" s="198"/>
      <c r="C1026" s="199"/>
      <c r="D1026" s="183" t="s">
        <v>149</v>
      </c>
      <c r="E1026" s="200" t="s">
        <v>19</v>
      </c>
      <c r="F1026" s="201" t="s">
        <v>168</v>
      </c>
      <c r="G1026" s="199"/>
      <c r="H1026" s="202">
        <v>-0.06</v>
      </c>
      <c r="I1026" s="203"/>
      <c r="J1026" s="199"/>
      <c r="K1026" s="199"/>
      <c r="L1026" s="204"/>
      <c r="M1026" s="205"/>
      <c r="N1026" s="206"/>
      <c r="O1026" s="206"/>
      <c r="P1026" s="206"/>
      <c r="Q1026" s="206"/>
      <c r="R1026" s="206"/>
      <c r="S1026" s="206"/>
      <c r="T1026" s="207"/>
      <c r="AT1026" s="208" t="s">
        <v>149</v>
      </c>
      <c r="AU1026" s="208" t="s">
        <v>82</v>
      </c>
      <c r="AV1026" s="14" t="s">
        <v>82</v>
      </c>
      <c r="AW1026" s="14" t="s">
        <v>33</v>
      </c>
      <c r="AX1026" s="14" t="s">
        <v>72</v>
      </c>
      <c r="AY1026" s="208" t="s">
        <v>132</v>
      </c>
    </row>
    <row r="1027" spans="2:51" s="14" customFormat="1" ht="11.25">
      <c r="B1027" s="198"/>
      <c r="C1027" s="199"/>
      <c r="D1027" s="183" t="s">
        <v>149</v>
      </c>
      <c r="E1027" s="200" t="s">
        <v>19</v>
      </c>
      <c r="F1027" s="201" t="s">
        <v>170</v>
      </c>
      <c r="G1027" s="199"/>
      <c r="H1027" s="202">
        <v>3.5230000000000001</v>
      </c>
      <c r="I1027" s="203"/>
      <c r="J1027" s="199"/>
      <c r="K1027" s="199"/>
      <c r="L1027" s="204"/>
      <c r="M1027" s="205"/>
      <c r="N1027" s="206"/>
      <c r="O1027" s="206"/>
      <c r="P1027" s="206"/>
      <c r="Q1027" s="206"/>
      <c r="R1027" s="206"/>
      <c r="S1027" s="206"/>
      <c r="T1027" s="207"/>
      <c r="AT1027" s="208" t="s">
        <v>149</v>
      </c>
      <c r="AU1027" s="208" t="s">
        <v>82</v>
      </c>
      <c r="AV1027" s="14" t="s">
        <v>82</v>
      </c>
      <c r="AW1027" s="14" t="s">
        <v>33</v>
      </c>
      <c r="AX1027" s="14" t="s">
        <v>72</v>
      </c>
      <c r="AY1027" s="208" t="s">
        <v>132</v>
      </c>
    </row>
    <row r="1028" spans="2:51" s="14" customFormat="1" ht="11.25">
      <c r="B1028" s="198"/>
      <c r="C1028" s="199"/>
      <c r="D1028" s="183" t="s">
        <v>149</v>
      </c>
      <c r="E1028" s="200" t="s">
        <v>19</v>
      </c>
      <c r="F1028" s="201" t="s">
        <v>360</v>
      </c>
      <c r="G1028" s="199"/>
      <c r="H1028" s="202">
        <v>-8.7999999999999995E-2</v>
      </c>
      <c r="I1028" s="203"/>
      <c r="J1028" s="199"/>
      <c r="K1028" s="199"/>
      <c r="L1028" s="204"/>
      <c r="M1028" s="205"/>
      <c r="N1028" s="206"/>
      <c r="O1028" s="206"/>
      <c r="P1028" s="206"/>
      <c r="Q1028" s="206"/>
      <c r="R1028" s="206"/>
      <c r="S1028" s="206"/>
      <c r="T1028" s="207"/>
      <c r="AT1028" s="208" t="s">
        <v>149</v>
      </c>
      <c r="AU1028" s="208" t="s">
        <v>82</v>
      </c>
      <c r="AV1028" s="14" t="s">
        <v>82</v>
      </c>
      <c r="AW1028" s="14" t="s">
        <v>33</v>
      </c>
      <c r="AX1028" s="14" t="s">
        <v>72</v>
      </c>
      <c r="AY1028" s="208" t="s">
        <v>132</v>
      </c>
    </row>
    <row r="1029" spans="2:51" s="16" customFormat="1" ht="11.25">
      <c r="B1029" s="231"/>
      <c r="C1029" s="232"/>
      <c r="D1029" s="183" t="s">
        <v>149</v>
      </c>
      <c r="E1029" s="233" t="s">
        <v>19</v>
      </c>
      <c r="F1029" s="234" t="s">
        <v>216</v>
      </c>
      <c r="G1029" s="232"/>
      <c r="H1029" s="235">
        <v>58.415999999999997</v>
      </c>
      <c r="I1029" s="236"/>
      <c r="J1029" s="232"/>
      <c r="K1029" s="232"/>
      <c r="L1029" s="237"/>
      <c r="M1029" s="238"/>
      <c r="N1029" s="239"/>
      <c r="O1029" s="239"/>
      <c r="P1029" s="239"/>
      <c r="Q1029" s="239"/>
      <c r="R1029" s="239"/>
      <c r="S1029" s="239"/>
      <c r="T1029" s="240"/>
      <c r="AT1029" s="241" t="s">
        <v>149</v>
      </c>
      <c r="AU1029" s="241" t="s">
        <v>82</v>
      </c>
      <c r="AV1029" s="16" t="s">
        <v>133</v>
      </c>
      <c r="AW1029" s="16" t="s">
        <v>33</v>
      </c>
      <c r="AX1029" s="16" t="s">
        <v>72</v>
      </c>
      <c r="AY1029" s="241" t="s">
        <v>132</v>
      </c>
    </row>
    <row r="1030" spans="2:51" s="13" customFormat="1" ht="11.25">
      <c r="B1030" s="188"/>
      <c r="C1030" s="189"/>
      <c r="D1030" s="183" t="s">
        <v>149</v>
      </c>
      <c r="E1030" s="190" t="s">
        <v>19</v>
      </c>
      <c r="F1030" s="191" t="s">
        <v>166</v>
      </c>
      <c r="G1030" s="189"/>
      <c r="H1030" s="190" t="s">
        <v>19</v>
      </c>
      <c r="I1030" s="192"/>
      <c r="J1030" s="189"/>
      <c r="K1030" s="189"/>
      <c r="L1030" s="193"/>
      <c r="M1030" s="194"/>
      <c r="N1030" s="195"/>
      <c r="O1030" s="195"/>
      <c r="P1030" s="195"/>
      <c r="Q1030" s="195"/>
      <c r="R1030" s="195"/>
      <c r="S1030" s="195"/>
      <c r="T1030" s="196"/>
      <c r="AT1030" s="197" t="s">
        <v>149</v>
      </c>
      <c r="AU1030" s="197" t="s">
        <v>82</v>
      </c>
      <c r="AV1030" s="13" t="s">
        <v>80</v>
      </c>
      <c r="AW1030" s="13" t="s">
        <v>33</v>
      </c>
      <c r="AX1030" s="13" t="s">
        <v>72</v>
      </c>
      <c r="AY1030" s="197" t="s">
        <v>132</v>
      </c>
    </row>
    <row r="1031" spans="2:51" s="14" customFormat="1" ht="11.25">
      <c r="B1031" s="198"/>
      <c r="C1031" s="199"/>
      <c r="D1031" s="183" t="s">
        <v>149</v>
      </c>
      <c r="E1031" s="200" t="s">
        <v>19</v>
      </c>
      <c r="F1031" s="201" t="s">
        <v>206</v>
      </c>
      <c r="G1031" s="199"/>
      <c r="H1031" s="202">
        <v>96.834999999999994</v>
      </c>
      <c r="I1031" s="203"/>
      <c r="J1031" s="199"/>
      <c r="K1031" s="199"/>
      <c r="L1031" s="204"/>
      <c r="M1031" s="205"/>
      <c r="N1031" s="206"/>
      <c r="O1031" s="206"/>
      <c r="P1031" s="206"/>
      <c r="Q1031" s="206"/>
      <c r="R1031" s="206"/>
      <c r="S1031" s="206"/>
      <c r="T1031" s="207"/>
      <c r="AT1031" s="208" t="s">
        <v>149</v>
      </c>
      <c r="AU1031" s="208" t="s">
        <v>82</v>
      </c>
      <c r="AV1031" s="14" t="s">
        <v>82</v>
      </c>
      <c r="AW1031" s="14" t="s">
        <v>33</v>
      </c>
      <c r="AX1031" s="14" t="s">
        <v>72</v>
      </c>
      <c r="AY1031" s="208" t="s">
        <v>132</v>
      </c>
    </row>
    <row r="1032" spans="2:51" s="14" customFormat="1" ht="11.25">
      <c r="B1032" s="198"/>
      <c r="C1032" s="199"/>
      <c r="D1032" s="183" t="s">
        <v>149</v>
      </c>
      <c r="E1032" s="200" t="s">
        <v>19</v>
      </c>
      <c r="F1032" s="201" t="s">
        <v>207</v>
      </c>
      <c r="G1032" s="199"/>
      <c r="H1032" s="202">
        <v>1.8839999999999999</v>
      </c>
      <c r="I1032" s="203"/>
      <c r="J1032" s="199"/>
      <c r="K1032" s="199"/>
      <c r="L1032" s="204"/>
      <c r="M1032" s="205"/>
      <c r="N1032" s="206"/>
      <c r="O1032" s="206"/>
      <c r="P1032" s="206"/>
      <c r="Q1032" s="206"/>
      <c r="R1032" s="206"/>
      <c r="S1032" s="206"/>
      <c r="T1032" s="207"/>
      <c r="AT1032" s="208" t="s">
        <v>149</v>
      </c>
      <c r="AU1032" s="208" t="s">
        <v>82</v>
      </c>
      <c r="AV1032" s="14" t="s">
        <v>82</v>
      </c>
      <c r="AW1032" s="14" t="s">
        <v>33</v>
      </c>
      <c r="AX1032" s="14" t="s">
        <v>72</v>
      </c>
      <c r="AY1032" s="208" t="s">
        <v>132</v>
      </c>
    </row>
    <row r="1033" spans="2:51" s="14" customFormat="1" ht="11.25">
      <c r="B1033" s="198"/>
      <c r="C1033" s="199"/>
      <c r="D1033" s="183" t="s">
        <v>149</v>
      </c>
      <c r="E1033" s="200" t="s">
        <v>19</v>
      </c>
      <c r="F1033" s="201" t="s">
        <v>208</v>
      </c>
      <c r="G1033" s="199"/>
      <c r="H1033" s="202">
        <v>3.96</v>
      </c>
      <c r="I1033" s="203"/>
      <c r="J1033" s="199"/>
      <c r="K1033" s="199"/>
      <c r="L1033" s="204"/>
      <c r="M1033" s="205"/>
      <c r="N1033" s="206"/>
      <c r="O1033" s="206"/>
      <c r="P1033" s="206"/>
      <c r="Q1033" s="206"/>
      <c r="R1033" s="206"/>
      <c r="S1033" s="206"/>
      <c r="T1033" s="207"/>
      <c r="AT1033" s="208" t="s">
        <v>149</v>
      </c>
      <c r="AU1033" s="208" t="s">
        <v>82</v>
      </c>
      <c r="AV1033" s="14" t="s">
        <v>82</v>
      </c>
      <c r="AW1033" s="14" t="s">
        <v>33</v>
      </c>
      <c r="AX1033" s="14" t="s">
        <v>72</v>
      </c>
      <c r="AY1033" s="208" t="s">
        <v>132</v>
      </c>
    </row>
    <row r="1034" spans="2:51" s="14" customFormat="1" ht="11.25">
      <c r="B1034" s="198"/>
      <c r="C1034" s="199"/>
      <c r="D1034" s="183" t="s">
        <v>149</v>
      </c>
      <c r="E1034" s="200" t="s">
        <v>19</v>
      </c>
      <c r="F1034" s="201" t="s">
        <v>209</v>
      </c>
      <c r="G1034" s="199"/>
      <c r="H1034" s="202">
        <v>3.4129999999999998</v>
      </c>
      <c r="I1034" s="203"/>
      <c r="J1034" s="199"/>
      <c r="K1034" s="199"/>
      <c r="L1034" s="204"/>
      <c r="M1034" s="205"/>
      <c r="N1034" s="206"/>
      <c r="O1034" s="206"/>
      <c r="P1034" s="206"/>
      <c r="Q1034" s="206"/>
      <c r="R1034" s="206"/>
      <c r="S1034" s="206"/>
      <c r="T1034" s="207"/>
      <c r="AT1034" s="208" t="s">
        <v>149</v>
      </c>
      <c r="AU1034" s="208" t="s">
        <v>82</v>
      </c>
      <c r="AV1034" s="14" t="s">
        <v>82</v>
      </c>
      <c r="AW1034" s="14" t="s">
        <v>33</v>
      </c>
      <c r="AX1034" s="14" t="s">
        <v>72</v>
      </c>
      <c r="AY1034" s="208" t="s">
        <v>132</v>
      </c>
    </row>
    <row r="1035" spans="2:51" s="14" customFormat="1" ht="11.25">
      <c r="B1035" s="198"/>
      <c r="C1035" s="199"/>
      <c r="D1035" s="183" t="s">
        <v>149</v>
      </c>
      <c r="E1035" s="200" t="s">
        <v>19</v>
      </c>
      <c r="F1035" s="201" t="s">
        <v>210</v>
      </c>
      <c r="G1035" s="199"/>
      <c r="H1035" s="202">
        <v>5.04</v>
      </c>
      <c r="I1035" s="203"/>
      <c r="J1035" s="199"/>
      <c r="K1035" s="199"/>
      <c r="L1035" s="204"/>
      <c r="M1035" s="205"/>
      <c r="N1035" s="206"/>
      <c r="O1035" s="206"/>
      <c r="P1035" s="206"/>
      <c r="Q1035" s="206"/>
      <c r="R1035" s="206"/>
      <c r="S1035" s="206"/>
      <c r="T1035" s="207"/>
      <c r="AT1035" s="208" t="s">
        <v>149</v>
      </c>
      <c r="AU1035" s="208" t="s">
        <v>82</v>
      </c>
      <c r="AV1035" s="14" t="s">
        <v>82</v>
      </c>
      <c r="AW1035" s="14" t="s">
        <v>33</v>
      </c>
      <c r="AX1035" s="14" t="s">
        <v>72</v>
      </c>
      <c r="AY1035" s="208" t="s">
        <v>132</v>
      </c>
    </row>
    <row r="1036" spans="2:51" s="14" customFormat="1" ht="11.25">
      <c r="B1036" s="198"/>
      <c r="C1036" s="199"/>
      <c r="D1036" s="183" t="s">
        <v>149</v>
      </c>
      <c r="E1036" s="200" t="s">
        <v>19</v>
      </c>
      <c r="F1036" s="201" t="s">
        <v>211</v>
      </c>
      <c r="G1036" s="199"/>
      <c r="H1036" s="202">
        <v>-2.25</v>
      </c>
      <c r="I1036" s="203"/>
      <c r="J1036" s="199"/>
      <c r="K1036" s="199"/>
      <c r="L1036" s="204"/>
      <c r="M1036" s="205"/>
      <c r="N1036" s="206"/>
      <c r="O1036" s="206"/>
      <c r="P1036" s="206"/>
      <c r="Q1036" s="206"/>
      <c r="R1036" s="206"/>
      <c r="S1036" s="206"/>
      <c r="T1036" s="207"/>
      <c r="AT1036" s="208" t="s">
        <v>149</v>
      </c>
      <c r="AU1036" s="208" t="s">
        <v>82</v>
      </c>
      <c r="AV1036" s="14" t="s">
        <v>82</v>
      </c>
      <c r="AW1036" s="14" t="s">
        <v>33</v>
      </c>
      <c r="AX1036" s="14" t="s">
        <v>72</v>
      </c>
      <c r="AY1036" s="208" t="s">
        <v>132</v>
      </c>
    </row>
    <row r="1037" spans="2:51" s="14" customFormat="1" ht="11.25">
      <c r="B1037" s="198"/>
      <c r="C1037" s="199"/>
      <c r="D1037" s="183" t="s">
        <v>149</v>
      </c>
      <c r="E1037" s="200" t="s">
        <v>19</v>
      </c>
      <c r="F1037" s="201" t="s">
        <v>214</v>
      </c>
      <c r="G1037" s="199"/>
      <c r="H1037" s="202">
        <v>-14.664</v>
      </c>
      <c r="I1037" s="203"/>
      <c r="J1037" s="199"/>
      <c r="K1037" s="199"/>
      <c r="L1037" s="204"/>
      <c r="M1037" s="205"/>
      <c r="N1037" s="206"/>
      <c r="O1037" s="206"/>
      <c r="P1037" s="206"/>
      <c r="Q1037" s="206"/>
      <c r="R1037" s="206"/>
      <c r="S1037" s="206"/>
      <c r="T1037" s="207"/>
      <c r="AT1037" s="208" t="s">
        <v>149</v>
      </c>
      <c r="AU1037" s="208" t="s">
        <v>82</v>
      </c>
      <c r="AV1037" s="14" t="s">
        <v>82</v>
      </c>
      <c r="AW1037" s="14" t="s">
        <v>33</v>
      </c>
      <c r="AX1037" s="14" t="s">
        <v>72</v>
      </c>
      <c r="AY1037" s="208" t="s">
        <v>132</v>
      </c>
    </row>
    <row r="1038" spans="2:51" s="14" customFormat="1" ht="11.25">
      <c r="B1038" s="198"/>
      <c r="C1038" s="199"/>
      <c r="D1038" s="183" t="s">
        <v>149</v>
      </c>
      <c r="E1038" s="200" t="s">
        <v>19</v>
      </c>
      <c r="F1038" s="201" t="s">
        <v>215</v>
      </c>
      <c r="G1038" s="199"/>
      <c r="H1038" s="202">
        <v>-1.7729999999999999</v>
      </c>
      <c r="I1038" s="203"/>
      <c r="J1038" s="199"/>
      <c r="K1038" s="199"/>
      <c r="L1038" s="204"/>
      <c r="M1038" s="205"/>
      <c r="N1038" s="206"/>
      <c r="O1038" s="206"/>
      <c r="P1038" s="206"/>
      <c r="Q1038" s="206"/>
      <c r="R1038" s="206"/>
      <c r="S1038" s="206"/>
      <c r="T1038" s="207"/>
      <c r="AT1038" s="208" t="s">
        <v>149</v>
      </c>
      <c r="AU1038" s="208" t="s">
        <v>82</v>
      </c>
      <c r="AV1038" s="14" t="s">
        <v>82</v>
      </c>
      <c r="AW1038" s="14" t="s">
        <v>33</v>
      </c>
      <c r="AX1038" s="14" t="s">
        <v>72</v>
      </c>
      <c r="AY1038" s="208" t="s">
        <v>132</v>
      </c>
    </row>
    <row r="1039" spans="2:51" s="14" customFormat="1" ht="11.25">
      <c r="B1039" s="198"/>
      <c r="C1039" s="199"/>
      <c r="D1039" s="183" t="s">
        <v>149</v>
      </c>
      <c r="E1039" s="200" t="s">
        <v>19</v>
      </c>
      <c r="F1039" s="201" t="s">
        <v>1585</v>
      </c>
      <c r="G1039" s="199"/>
      <c r="H1039" s="202">
        <v>-24.457999999999998</v>
      </c>
      <c r="I1039" s="203"/>
      <c r="J1039" s="199"/>
      <c r="K1039" s="199"/>
      <c r="L1039" s="204"/>
      <c r="M1039" s="205"/>
      <c r="N1039" s="206"/>
      <c r="O1039" s="206"/>
      <c r="P1039" s="206"/>
      <c r="Q1039" s="206"/>
      <c r="R1039" s="206"/>
      <c r="S1039" s="206"/>
      <c r="T1039" s="207"/>
      <c r="AT1039" s="208" t="s">
        <v>149</v>
      </c>
      <c r="AU1039" s="208" t="s">
        <v>82</v>
      </c>
      <c r="AV1039" s="14" t="s">
        <v>82</v>
      </c>
      <c r="AW1039" s="14" t="s">
        <v>33</v>
      </c>
      <c r="AX1039" s="14" t="s">
        <v>72</v>
      </c>
      <c r="AY1039" s="208" t="s">
        <v>132</v>
      </c>
    </row>
    <row r="1040" spans="2:51" s="16" customFormat="1" ht="11.25">
      <c r="B1040" s="231"/>
      <c r="C1040" s="232"/>
      <c r="D1040" s="183" t="s">
        <v>149</v>
      </c>
      <c r="E1040" s="233" t="s">
        <v>19</v>
      </c>
      <c r="F1040" s="234" t="s">
        <v>216</v>
      </c>
      <c r="G1040" s="232"/>
      <c r="H1040" s="235">
        <v>67.986999999999995</v>
      </c>
      <c r="I1040" s="236"/>
      <c r="J1040" s="232"/>
      <c r="K1040" s="232"/>
      <c r="L1040" s="237"/>
      <c r="M1040" s="238"/>
      <c r="N1040" s="239"/>
      <c r="O1040" s="239"/>
      <c r="P1040" s="239"/>
      <c r="Q1040" s="239"/>
      <c r="R1040" s="239"/>
      <c r="S1040" s="239"/>
      <c r="T1040" s="240"/>
      <c r="AT1040" s="241" t="s">
        <v>149</v>
      </c>
      <c r="AU1040" s="241" t="s">
        <v>82</v>
      </c>
      <c r="AV1040" s="16" t="s">
        <v>133</v>
      </c>
      <c r="AW1040" s="16" t="s">
        <v>33</v>
      </c>
      <c r="AX1040" s="16" t="s">
        <v>72</v>
      </c>
      <c r="AY1040" s="241" t="s">
        <v>132</v>
      </c>
    </row>
    <row r="1041" spans="1:65" s="13" customFormat="1" ht="11.25">
      <c r="B1041" s="188"/>
      <c r="C1041" s="189"/>
      <c r="D1041" s="183" t="s">
        <v>149</v>
      </c>
      <c r="E1041" s="190" t="s">
        <v>19</v>
      </c>
      <c r="F1041" s="191" t="s">
        <v>150</v>
      </c>
      <c r="G1041" s="189"/>
      <c r="H1041" s="190" t="s">
        <v>19</v>
      </c>
      <c r="I1041" s="192"/>
      <c r="J1041" s="189"/>
      <c r="K1041" s="189"/>
      <c r="L1041" s="193"/>
      <c r="M1041" s="194"/>
      <c r="N1041" s="195"/>
      <c r="O1041" s="195"/>
      <c r="P1041" s="195"/>
      <c r="Q1041" s="195"/>
      <c r="R1041" s="195"/>
      <c r="S1041" s="195"/>
      <c r="T1041" s="196"/>
      <c r="AT1041" s="197" t="s">
        <v>149</v>
      </c>
      <c r="AU1041" s="197" t="s">
        <v>82</v>
      </c>
      <c r="AV1041" s="13" t="s">
        <v>80</v>
      </c>
      <c r="AW1041" s="13" t="s">
        <v>33</v>
      </c>
      <c r="AX1041" s="13" t="s">
        <v>72</v>
      </c>
      <c r="AY1041" s="197" t="s">
        <v>132</v>
      </c>
    </row>
    <row r="1042" spans="1:65" s="14" customFormat="1" ht="11.25">
      <c r="B1042" s="198"/>
      <c r="C1042" s="199"/>
      <c r="D1042" s="183" t="s">
        <v>149</v>
      </c>
      <c r="E1042" s="200" t="s">
        <v>19</v>
      </c>
      <c r="F1042" s="201" t="s">
        <v>217</v>
      </c>
      <c r="G1042" s="199"/>
      <c r="H1042" s="202">
        <v>9.048</v>
      </c>
      <c r="I1042" s="203"/>
      <c r="J1042" s="199"/>
      <c r="K1042" s="199"/>
      <c r="L1042" s="204"/>
      <c r="M1042" s="205"/>
      <c r="N1042" s="206"/>
      <c r="O1042" s="206"/>
      <c r="P1042" s="206"/>
      <c r="Q1042" s="206"/>
      <c r="R1042" s="206"/>
      <c r="S1042" s="206"/>
      <c r="T1042" s="207"/>
      <c r="AT1042" s="208" t="s">
        <v>149</v>
      </c>
      <c r="AU1042" s="208" t="s">
        <v>82</v>
      </c>
      <c r="AV1042" s="14" t="s">
        <v>82</v>
      </c>
      <c r="AW1042" s="14" t="s">
        <v>33</v>
      </c>
      <c r="AX1042" s="14" t="s">
        <v>72</v>
      </c>
      <c r="AY1042" s="208" t="s">
        <v>132</v>
      </c>
    </row>
    <row r="1043" spans="1:65" s="14" customFormat="1" ht="11.25">
      <c r="B1043" s="198"/>
      <c r="C1043" s="199"/>
      <c r="D1043" s="183" t="s">
        <v>149</v>
      </c>
      <c r="E1043" s="200" t="s">
        <v>19</v>
      </c>
      <c r="F1043" s="201" t="s">
        <v>252</v>
      </c>
      <c r="G1043" s="199"/>
      <c r="H1043" s="202">
        <v>-0.42</v>
      </c>
      <c r="I1043" s="203"/>
      <c r="J1043" s="199"/>
      <c r="K1043" s="199"/>
      <c r="L1043" s="204"/>
      <c r="M1043" s="205"/>
      <c r="N1043" s="206"/>
      <c r="O1043" s="206"/>
      <c r="P1043" s="206"/>
      <c r="Q1043" s="206"/>
      <c r="R1043" s="206"/>
      <c r="S1043" s="206"/>
      <c r="T1043" s="207"/>
      <c r="AT1043" s="208" t="s">
        <v>149</v>
      </c>
      <c r="AU1043" s="208" t="s">
        <v>82</v>
      </c>
      <c r="AV1043" s="14" t="s">
        <v>82</v>
      </c>
      <c r="AW1043" s="14" t="s">
        <v>33</v>
      </c>
      <c r="AX1043" s="14" t="s">
        <v>72</v>
      </c>
      <c r="AY1043" s="208" t="s">
        <v>132</v>
      </c>
    </row>
    <row r="1044" spans="1:65" s="14" customFormat="1" ht="11.25">
      <c r="B1044" s="198"/>
      <c r="C1044" s="199"/>
      <c r="D1044" s="183" t="s">
        <v>149</v>
      </c>
      <c r="E1044" s="200" t="s">
        <v>19</v>
      </c>
      <c r="F1044" s="201" t="s">
        <v>253</v>
      </c>
      <c r="G1044" s="199"/>
      <c r="H1044" s="202">
        <v>-0.3</v>
      </c>
      <c r="I1044" s="203"/>
      <c r="J1044" s="199"/>
      <c r="K1044" s="199"/>
      <c r="L1044" s="204"/>
      <c r="M1044" s="205"/>
      <c r="N1044" s="206"/>
      <c r="O1044" s="206"/>
      <c r="P1044" s="206"/>
      <c r="Q1044" s="206"/>
      <c r="R1044" s="206"/>
      <c r="S1044" s="206"/>
      <c r="T1044" s="207"/>
      <c r="AT1044" s="208" t="s">
        <v>149</v>
      </c>
      <c r="AU1044" s="208" t="s">
        <v>82</v>
      </c>
      <c r="AV1044" s="14" t="s">
        <v>82</v>
      </c>
      <c r="AW1044" s="14" t="s">
        <v>33</v>
      </c>
      <c r="AX1044" s="14" t="s">
        <v>72</v>
      </c>
      <c r="AY1044" s="208" t="s">
        <v>132</v>
      </c>
    </row>
    <row r="1045" spans="1:65" s="16" customFormat="1" ht="11.25">
      <c r="B1045" s="231"/>
      <c r="C1045" s="232"/>
      <c r="D1045" s="183" t="s">
        <v>149</v>
      </c>
      <c r="E1045" s="233" t="s">
        <v>19</v>
      </c>
      <c r="F1045" s="234" t="s">
        <v>216</v>
      </c>
      <c r="G1045" s="232"/>
      <c r="H1045" s="235">
        <v>8.3279999999999994</v>
      </c>
      <c r="I1045" s="236"/>
      <c r="J1045" s="232"/>
      <c r="K1045" s="232"/>
      <c r="L1045" s="237"/>
      <c r="M1045" s="238"/>
      <c r="N1045" s="239"/>
      <c r="O1045" s="239"/>
      <c r="P1045" s="239"/>
      <c r="Q1045" s="239"/>
      <c r="R1045" s="239"/>
      <c r="S1045" s="239"/>
      <c r="T1045" s="240"/>
      <c r="AT1045" s="241" t="s">
        <v>149</v>
      </c>
      <c r="AU1045" s="241" t="s">
        <v>82</v>
      </c>
      <c r="AV1045" s="16" t="s">
        <v>133</v>
      </c>
      <c r="AW1045" s="16" t="s">
        <v>33</v>
      </c>
      <c r="AX1045" s="16" t="s">
        <v>72</v>
      </c>
      <c r="AY1045" s="241" t="s">
        <v>132</v>
      </c>
    </row>
    <row r="1046" spans="1:65" s="15" customFormat="1" ht="11.25">
      <c r="B1046" s="209"/>
      <c r="C1046" s="210"/>
      <c r="D1046" s="183" t="s">
        <v>149</v>
      </c>
      <c r="E1046" s="211" t="s">
        <v>19</v>
      </c>
      <c r="F1046" s="212" t="s">
        <v>152</v>
      </c>
      <c r="G1046" s="210"/>
      <c r="H1046" s="213">
        <v>134.73099999999999</v>
      </c>
      <c r="I1046" s="214"/>
      <c r="J1046" s="210"/>
      <c r="K1046" s="210"/>
      <c r="L1046" s="215"/>
      <c r="M1046" s="216"/>
      <c r="N1046" s="217"/>
      <c r="O1046" s="217"/>
      <c r="P1046" s="217"/>
      <c r="Q1046" s="217"/>
      <c r="R1046" s="217"/>
      <c r="S1046" s="217"/>
      <c r="T1046" s="218"/>
      <c r="AT1046" s="219" t="s">
        <v>149</v>
      </c>
      <c r="AU1046" s="219" t="s">
        <v>82</v>
      </c>
      <c r="AV1046" s="15" t="s">
        <v>140</v>
      </c>
      <c r="AW1046" s="15" t="s">
        <v>33</v>
      </c>
      <c r="AX1046" s="15" t="s">
        <v>80</v>
      </c>
      <c r="AY1046" s="219" t="s">
        <v>132</v>
      </c>
    </row>
    <row r="1047" spans="1:65" s="2" customFormat="1" ht="24.2" customHeight="1">
      <c r="A1047" s="35"/>
      <c r="B1047" s="36"/>
      <c r="C1047" s="170" t="s">
        <v>1586</v>
      </c>
      <c r="D1047" s="170" t="s">
        <v>135</v>
      </c>
      <c r="E1047" s="171" t="s">
        <v>1587</v>
      </c>
      <c r="F1047" s="172" t="s">
        <v>1588</v>
      </c>
      <c r="G1047" s="173" t="s">
        <v>146</v>
      </c>
      <c r="H1047" s="174">
        <v>134.73099999999999</v>
      </c>
      <c r="I1047" s="175"/>
      <c r="J1047" s="176">
        <f>ROUND(I1047*H1047,2)</f>
        <v>0</v>
      </c>
      <c r="K1047" s="172" t="s">
        <v>139</v>
      </c>
      <c r="L1047" s="40"/>
      <c r="M1047" s="177" t="s">
        <v>19</v>
      </c>
      <c r="N1047" s="178" t="s">
        <v>43</v>
      </c>
      <c r="O1047" s="65"/>
      <c r="P1047" s="179">
        <f>O1047*H1047</f>
        <v>0</v>
      </c>
      <c r="Q1047" s="179">
        <v>0</v>
      </c>
      <c r="R1047" s="179">
        <f>Q1047*H1047</f>
        <v>0</v>
      </c>
      <c r="S1047" s="179">
        <v>0</v>
      </c>
      <c r="T1047" s="180">
        <f>S1047*H1047</f>
        <v>0</v>
      </c>
      <c r="U1047" s="35"/>
      <c r="V1047" s="35"/>
      <c r="W1047" s="35"/>
      <c r="X1047" s="35"/>
      <c r="Y1047" s="35"/>
      <c r="Z1047" s="35"/>
      <c r="AA1047" s="35"/>
      <c r="AB1047" s="35"/>
      <c r="AC1047" s="35"/>
      <c r="AD1047" s="35"/>
      <c r="AE1047" s="35"/>
      <c r="AR1047" s="181" t="s">
        <v>261</v>
      </c>
      <c r="AT1047" s="181" t="s">
        <v>135</v>
      </c>
      <c r="AU1047" s="181" t="s">
        <v>82</v>
      </c>
      <c r="AY1047" s="18" t="s">
        <v>132</v>
      </c>
      <c r="BE1047" s="182">
        <f>IF(N1047="základní",J1047,0)</f>
        <v>0</v>
      </c>
      <c r="BF1047" s="182">
        <f>IF(N1047="snížená",J1047,0)</f>
        <v>0</v>
      </c>
      <c r="BG1047" s="182">
        <f>IF(N1047="zákl. přenesená",J1047,0)</f>
        <v>0</v>
      </c>
      <c r="BH1047" s="182">
        <f>IF(N1047="sníž. přenesená",J1047,0)</f>
        <v>0</v>
      </c>
      <c r="BI1047" s="182">
        <f>IF(N1047="nulová",J1047,0)</f>
        <v>0</v>
      </c>
      <c r="BJ1047" s="18" t="s">
        <v>80</v>
      </c>
      <c r="BK1047" s="182">
        <f>ROUND(I1047*H1047,2)</f>
        <v>0</v>
      </c>
      <c r="BL1047" s="18" t="s">
        <v>261</v>
      </c>
      <c r="BM1047" s="181" t="s">
        <v>1589</v>
      </c>
    </row>
    <row r="1048" spans="1:65" s="2" customFormat="1" ht="19.5">
      <c r="A1048" s="35"/>
      <c r="B1048" s="36"/>
      <c r="C1048" s="37"/>
      <c r="D1048" s="183" t="s">
        <v>142</v>
      </c>
      <c r="E1048" s="37"/>
      <c r="F1048" s="184" t="s">
        <v>1588</v>
      </c>
      <c r="G1048" s="37"/>
      <c r="H1048" s="37"/>
      <c r="I1048" s="185"/>
      <c r="J1048" s="37"/>
      <c r="K1048" s="37"/>
      <c r="L1048" s="40"/>
      <c r="M1048" s="186"/>
      <c r="N1048" s="187"/>
      <c r="O1048" s="65"/>
      <c r="P1048" s="65"/>
      <c r="Q1048" s="65"/>
      <c r="R1048" s="65"/>
      <c r="S1048" s="65"/>
      <c r="T1048" s="66"/>
      <c r="U1048" s="35"/>
      <c r="V1048" s="35"/>
      <c r="W1048" s="35"/>
      <c r="X1048" s="35"/>
      <c r="Y1048" s="35"/>
      <c r="Z1048" s="35"/>
      <c r="AA1048" s="35"/>
      <c r="AB1048" s="35"/>
      <c r="AC1048" s="35"/>
      <c r="AD1048" s="35"/>
      <c r="AE1048" s="35"/>
      <c r="AT1048" s="18" t="s">
        <v>142</v>
      </c>
      <c r="AU1048" s="18" t="s">
        <v>82</v>
      </c>
    </row>
    <row r="1049" spans="1:65" s="13" customFormat="1" ht="11.25">
      <c r="B1049" s="188"/>
      <c r="C1049" s="189"/>
      <c r="D1049" s="183" t="s">
        <v>149</v>
      </c>
      <c r="E1049" s="190" t="s">
        <v>19</v>
      </c>
      <c r="F1049" s="191" t="s">
        <v>1584</v>
      </c>
      <c r="G1049" s="189"/>
      <c r="H1049" s="190" t="s">
        <v>19</v>
      </c>
      <c r="I1049" s="192"/>
      <c r="J1049" s="189"/>
      <c r="K1049" s="189"/>
      <c r="L1049" s="193"/>
      <c r="M1049" s="194"/>
      <c r="N1049" s="195"/>
      <c r="O1049" s="195"/>
      <c r="P1049" s="195"/>
      <c r="Q1049" s="195"/>
      <c r="R1049" s="195"/>
      <c r="S1049" s="195"/>
      <c r="T1049" s="196"/>
      <c r="AT1049" s="197" t="s">
        <v>149</v>
      </c>
      <c r="AU1049" s="197" t="s">
        <v>82</v>
      </c>
      <c r="AV1049" s="13" t="s">
        <v>80</v>
      </c>
      <c r="AW1049" s="13" t="s">
        <v>33</v>
      </c>
      <c r="AX1049" s="13" t="s">
        <v>72</v>
      </c>
      <c r="AY1049" s="197" t="s">
        <v>132</v>
      </c>
    </row>
    <row r="1050" spans="1:65" s="14" customFormat="1" ht="11.25">
      <c r="B1050" s="198"/>
      <c r="C1050" s="199"/>
      <c r="D1050" s="183" t="s">
        <v>149</v>
      </c>
      <c r="E1050" s="200" t="s">
        <v>19</v>
      </c>
      <c r="F1050" s="201" t="s">
        <v>167</v>
      </c>
      <c r="G1050" s="199"/>
      <c r="H1050" s="202">
        <v>55.040999999999997</v>
      </c>
      <c r="I1050" s="203"/>
      <c r="J1050" s="199"/>
      <c r="K1050" s="199"/>
      <c r="L1050" s="204"/>
      <c r="M1050" s="205"/>
      <c r="N1050" s="206"/>
      <c r="O1050" s="206"/>
      <c r="P1050" s="206"/>
      <c r="Q1050" s="206"/>
      <c r="R1050" s="206"/>
      <c r="S1050" s="206"/>
      <c r="T1050" s="207"/>
      <c r="AT1050" s="208" t="s">
        <v>149</v>
      </c>
      <c r="AU1050" s="208" t="s">
        <v>82</v>
      </c>
      <c r="AV1050" s="14" t="s">
        <v>82</v>
      </c>
      <c r="AW1050" s="14" t="s">
        <v>33</v>
      </c>
      <c r="AX1050" s="14" t="s">
        <v>72</v>
      </c>
      <c r="AY1050" s="208" t="s">
        <v>132</v>
      </c>
    </row>
    <row r="1051" spans="1:65" s="14" customFormat="1" ht="11.25">
      <c r="B1051" s="198"/>
      <c r="C1051" s="199"/>
      <c r="D1051" s="183" t="s">
        <v>149</v>
      </c>
      <c r="E1051" s="200" t="s">
        <v>19</v>
      </c>
      <c r="F1051" s="201" t="s">
        <v>168</v>
      </c>
      <c r="G1051" s="199"/>
      <c r="H1051" s="202">
        <v>-0.06</v>
      </c>
      <c r="I1051" s="203"/>
      <c r="J1051" s="199"/>
      <c r="K1051" s="199"/>
      <c r="L1051" s="204"/>
      <c r="M1051" s="205"/>
      <c r="N1051" s="206"/>
      <c r="O1051" s="206"/>
      <c r="P1051" s="206"/>
      <c r="Q1051" s="206"/>
      <c r="R1051" s="206"/>
      <c r="S1051" s="206"/>
      <c r="T1051" s="207"/>
      <c r="AT1051" s="208" t="s">
        <v>149</v>
      </c>
      <c r="AU1051" s="208" t="s">
        <v>82</v>
      </c>
      <c r="AV1051" s="14" t="s">
        <v>82</v>
      </c>
      <c r="AW1051" s="14" t="s">
        <v>33</v>
      </c>
      <c r="AX1051" s="14" t="s">
        <v>72</v>
      </c>
      <c r="AY1051" s="208" t="s">
        <v>132</v>
      </c>
    </row>
    <row r="1052" spans="1:65" s="14" customFormat="1" ht="11.25">
      <c r="B1052" s="198"/>
      <c r="C1052" s="199"/>
      <c r="D1052" s="183" t="s">
        <v>149</v>
      </c>
      <c r="E1052" s="200" t="s">
        <v>19</v>
      </c>
      <c r="F1052" s="201" t="s">
        <v>170</v>
      </c>
      <c r="G1052" s="199"/>
      <c r="H1052" s="202">
        <v>3.5230000000000001</v>
      </c>
      <c r="I1052" s="203"/>
      <c r="J1052" s="199"/>
      <c r="K1052" s="199"/>
      <c r="L1052" s="204"/>
      <c r="M1052" s="205"/>
      <c r="N1052" s="206"/>
      <c r="O1052" s="206"/>
      <c r="P1052" s="206"/>
      <c r="Q1052" s="206"/>
      <c r="R1052" s="206"/>
      <c r="S1052" s="206"/>
      <c r="T1052" s="207"/>
      <c r="AT1052" s="208" t="s">
        <v>149</v>
      </c>
      <c r="AU1052" s="208" t="s">
        <v>82</v>
      </c>
      <c r="AV1052" s="14" t="s">
        <v>82</v>
      </c>
      <c r="AW1052" s="14" t="s">
        <v>33</v>
      </c>
      <c r="AX1052" s="14" t="s">
        <v>72</v>
      </c>
      <c r="AY1052" s="208" t="s">
        <v>132</v>
      </c>
    </row>
    <row r="1053" spans="1:65" s="14" customFormat="1" ht="11.25">
      <c r="B1053" s="198"/>
      <c r="C1053" s="199"/>
      <c r="D1053" s="183" t="s">
        <v>149</v>
      </c>
      <c r="E1053" s="200" t="s">
        <v>19</v>
      </c>
      <c r="F1053" s="201" t="s">
        <v>360</v>
      </c>
      <c r="G1053" s="199"/>
      <c r="H1053" s="202">
        <v>-8.7999999999999995E-2</v>
      </c>
      <c r="I1053" s="203"/>
      <c r="J1053" s="199"/>
      <c r="K1053" s="199"/>
      <c r="L1053" s="204"/>
      <c r="M1053" s="205"/>
      <c r="N1053" s="206"/>
      <c r="O1053" s="206"/>
      <c r="P1053" s="206"/>
      <c r="Q1053" s="206"/>
      <c r="R1053" s="206"/>
      <c r="S1053" s="206"/>
      <c r="T1053" s="207"/>
      <c r="AT1053" s="208" t="s">
        <v>149</v>
      </c>
      <c r="AU1053" s="208" t="s">
        <v>82</v>
      </c>
      <c r="AV1053" s="14" t="s">
        <v>82</v>
      </c>
      <c r="AW1053" s="14" t="s">
        <v>33</v>
      </c>
      <c r="AX1053" s="14" t="s">
        <v>72</v>
      </c>
      <c r="AY1053" s="208" t="s">
        <v>132</v>
      </c>
    </row>
    <row r="1054" spans="1:65" s="16" customFormat="1" ht="11.25">
      <c r="B1054" s="231"/>
      <c r="C1054" s="232"/>
      <c r="D1054" s="183" t="s">
        <v>149</v>
      </c>
      <c r="E1054" s="233" t="s">
        <v>19</v>
      </c>
      <c r="F1054" s="234" t="s">
        <v>216</v>
      </c>
      <c r="G1054" s="232"/>
      <c r="H1054" s="235">
        <v>58.415999999999997</v>
      </c>
      <c r="I1054" s="236"/>
      <c r="J1054" s="232"/>
      <c r="K1054" s="232"/>
      <c r="L1054" s="237"/>
      <c r="M1054" s="238"/>
      <c r="N1054" s="239"/>
      <c r="O1054" s="239"/>
      <c r="P1054" s="239"/>
      <c r="Q1054" s="239"/>
      <c r="R1054" s="239"/>
      <c r="S1054" s="239"/>
      <c r="T1054" s="240"/>
      <c r="AT1054" s="241" t="s">
        <v>149</v>
      </c>
      <c r="AU1054" s="241" t="s">
        <v>82</v>
      </c>
      <c r="AV1054" s="16" t="s">
        <v>133</v>
      </c>
      <c r="AW1054" s="16" t="s">
        <v>33</v>
      </c>
      <c r="AX1054" s="16" t="s">
        <v>72</v>
      </c>
      <c r="AY1054" s="241" t="s">
        <v>132</v>
      </c>
    </row>
    <row r="1055" spans="1:65" s="13" customFormat="1" ht="11.25">
      <c r="B1055" s="188"/>
      <c r="C1055" s="189"/>
      <c r="D1055" s="183" t="s">
        <v>149</v>
      </c>
      <c r="E1055" s="190" t="s">
        <v>19</v>
      </c>
      <c r="F1055" s="191" t="s">
        <v>166</v>
      </c>
      <c r="G1055" s="189"/>
      <c r="H1055" s="190" t="s">
        <v>19</v>
      </c>
      <c r="I1055" s="192"/>
      <c r="J1055" s="189"/>
      <c r="K1055" s="189"/>
      <c r="L1055" s="193"/>
      <c r="M1055" s="194"/>
      <c r="N1055" s="195"/>
      <c r="O1055" s="195"/>
      <c r="P1055" s="195"/>
      <c r="Q1055" s="195"/>
      <c r="R1055" s="195"/>
      <c r="S1055" s="195"/>
      <c r="T1055" s="196"/>
      <c r="AT1055" s="197" t="s">
        <v>149</v>
      </c>
      <c r="AU1055" s="197" t="s">
        <v>82</v>
      </c>
      <c r="AV1055" s="13" t="s">
        <v>80</v>
      </c>
      <c r="AW1055" s="13" t="s">
        <v>33</v>
      </c>
      <c r="AX1055" s="13" t="s">
        <v>72</v>
      </c>
      <c r="AY1055" s="197" t="s">
        <v>132</v>
      </c>
    </row>
    <row r="1056" spans="1:65" s="14" customFormat="1" ht="11.25">
      <c r="B1056" s="198"/>
      <c r="C1056" s="199"/>
      <c r="D1056" s="183" t="s">
        <v>149</v>
      </c>
      <c r="E1056" s="200" t="s">
        <v>19</v>
      </c>
      <c r="F1056" s="201" t="s">
        <v>206</v>
      </c>
      <c r="G1056" s="199"/>
      <c r="H1056" s="202">
        <v>96.834999999999994</v>
      </c>
      <c r="I1056" s="203"/>
      <c r="J1056" s="199"/>
      <c r="K1056" s="199"/>
      <c r="L1056" s="204"/>
      <c r="M1056" s="205"/>
      <c r="N1056" s="206"/>
      <c r="O1056" s="206"/>
      <c r="P1056" s="206"/>
      <c r="Q1056" s="206"/>
      <c r="R1056" s="206"/>
      <c r="S1056" s="206"/>
      <c r="T1056" s="207"/>
      <c r="AT1056" s="208" t="s">
        <v>149</v>
      </c>
      <c r="AU1056" s="208" t="s">
        <v>82</v>
      </c>
      <c r="AV1056" s="14" t="s">
        <v>82</v>
      </c>
      <c r="AW1056" s="14" t="s">
        <v>33</v>
      </c>
      <c r="AX1056" s="14" t="s">
        <v>72</v>
      </c>
      <c r="AY1056" s="208" t="s">
        <v>132</v>
      </c>
    </row>
    <row r="1057" spans="1:65" s="14" customFormat="1" ht="11.25">
      <c r="B1057" s="198"/>
      <c r="C1057" s="199"/>
      <c r="D1057" s="183" t="s">
        <v>149</v>
      </c>
      <c r="E1057" s="200" t="s">
        <v>19</v>
      </c>
      <c r="F1057" s="201" t="s">
        <v>207</v>
      </c>
      <c r="G1057" s="199"/>
      <c r="H1057" s="202">
        <v>1.8839999999999999</v>
      </c>
      <c r="I1057" s="203"/>
      <c r="J1057" s="199"/>
      <c r="K1057" s="199"/>
      <c r="L1057" s="204"/>
      <c r="M1057" s="205"/>
      <c r="N1057" s="206"/>
      <c r="O1057" s="206"/>
      <c r="P1057" s="206"/>
      <c r="Q1057" s="206"/>
      <c r="R1057" s="206"/>
      <c r="S1057" s="206"/>
      <c r="T1057" s="207"/>
      <c r="AT1057" s="208" t="s">
        <v>149</v>
      </c>
      <c r="AU1057" s="208" t="s">
        <v>82</v>
      </c>
      <c r="AV1057" s="14" t="s">
        <v>82</v>
      </c>
      <c r="AW1057" s="14" t="s">
        <v>33</v>
      </c>
      <c r="AX1057" s="14" t="s">
        <v>72</v>
      </c>
      <c r="AY1057" s="208" t="s">
        <v>132</v>
      </c>
    </row>
    <row r="1058" spans="1:65" s="14" customFormat="1" ht="11.25">
      <c r="B1058" s="198"/>
      <c r="C1058" s="199"/>
      <c r="D1058" s="183" t="s">
        <v>149</v>
      </c>
      <c r="E1058" s="200" t="s">
        <v>19</v>
      </c>
      <c r="F1058" s="201" t="s">
        <v>208</v>
      </c>
      <c r="G1058" s="199"/>
      <c r="H1058" s="202">
        <v>3.96</v>
      </c>
      <c r="I1058" s="203"/>
      <c r="J1058" s="199"/>
      <c r="K1058" s="199"/>
      <c r="L1058" s="204"/>
      <c r="M1058" s="205"/>
      <c r="N1058" s="206"/>
      <c r="O1058" s="206"/>
      <c r="P1058" s="206"/>
      <c r="Q1058" s="206"/>
      <c r="R1058" s="206"/>
      <c r="S1058" s="206"/>
      <c r="T1058" s="207"/>
      <c r="AT1058" s="208" t="s">
        <v>149</v>
      </c>
      <c r="AU1058" s="208" t="s">
        <v>82</v>
      </c>
      <c r="AV1058" s="14" t="s">
        <v>82</v>
      </c>
      <c r="AW1058" s="14" t="s">
        <v>33</v>
      </c>
      <c r="AX1058" s="14" t="s">
        <v>72</v>
      </c>
      <c r="AY1058" s="208" t="s">
        <v>132</v>
      </c>
    </row>
    <row r="1059" spans="1:65" s="14" customFormat="1" ht="11.25">
      <c r="B1059" s="198"/>
      <c r="C1059" s="199"/>
      <c r="D1059" s="183" t="s">
        <v>149</v>
      </c>
      <c r="E1059" s="200" t="s">
        <v>19</v>
      </c>
      <c r="F1059" s="201" t="s">
        <v>209</v>
      </c>
      <c r="G1059" s="199"/>
      <c r="H1059" s="202">
        <v>3.4129999999999998</v>
      </c>
      <c r="I1059" s="203"/>
      <c r="J1059" s="199"/>
      <c r="K1059" s="199"/>
      <c r="L1059" s="204"/>
      <c r="M1059" s="205"/>
      <c r="N1059" s="206"/>
      <c r="O1059" s="206"/>
      <c r="P1059" s="206"/>
      <c r="Q1059" s="206"/>
      <c r="R1059" s="206"/>
      <c r="S1059" s="206"/>
      <c r="T1059" s="207"/>
      <c r="AT1059" s="208" t="s">
        <v>149</v>
      </c>
      <c r="AU1059" s="208" t="s">
        <v>82</v>
      </c>
      <c r="AV1059" s="14" t="s">
        <v>82</v>
      </c>
      <c r="AW1059" s="14" t="s">
        <v>33</v>
      </c>
      <c r="AX1059" s="14" t="s">
        <v>72</v>
      </c>
      <c r="AY1059" s="208" t="s">
        <v>132</v>
      </c>
    </row>
    <row r="1060" spans="1:65" s="14" customFormat="1" ht="11.25">
      <c r="B1060" s="198"/>
      <c r="C1060" s="199"/>
      <c r="D1060" s="183" t="s">
        <v>149</v>
      </c>
      <c r="E1060" s="200" t="s">
        <v>19</v>
      </c>
      <c r="F1060" s="201" t="s">
        <v>210</v>
      </c>
      <c r="G1060" s="199"/>
      <c r="H1060" s="202">
        <v>5.04</v>
      </c>
      <c r="I1060" s="203"/>
      <c r="J1060" s="199"/>
      <c r="K1060" s="199"/>
      <c r="L1060" s="204"/>
      <c r="M1060" s="205"/>
      <c r="N1060" s="206"/>
      <c r="O1060" s="206"/>
      <c r="P1060" s="206"/>
      <c r="Q1060" s="206"/>
      <c r="R1060" s="206"/>
      <c r="S1060" s="206"/>
      <c r="T1060" s="207"/>
      <c r="AT1060" s="208" t="s">
        <v>149</v>
      </c>
      <c r="AU1060" s="208" t="s">
        <v>82</v>
      </c>
      <c r="AV1060" s="14" t="s">
        <v>82</v>
      </c>
      <c r="AW1060" s="14" t="s">
        <v>33</v>
      </c>
      <c r="AX1060" s="14" t="s">
        <v>72</v>
      </c>
      <c r="AY1060" s="208" t="s">
        <v>132</v>
      </c>
    </row>
    <row r="1061" spans="1:65" s="14" customFormat="1" ht="11.25">
      <c r="B1061" s="198"/>
      <c r="C1061" s="199"/>
      <c r="D1061" s="183" t="s">
        <v>149</v>
      </c>
      <c r="E1061" s="200" t="s">
        <v>19</v>
      </c>
      <c r="F1061" s="201" t="s">
        <v>211</v>
      </c>
      <c r="G1061" s="199"/>
      <c r="H1061" s="202">
        <v>-2.25</v>
      </c>
      <c r="I1061" s="203"/>
      <c r="J1061" s="199"/>
      <c r="K1061" s="199"/>
      <c r="L1061" s="204"/>
      <c r="M1061" s="205"/>
      <c r="N1061" s="206"/>
      <c r="O1061" s="206"/>
      <c r="P1061" s="206"/>
      <c r="Q1061" s="206"/>
      <c r="R1061" s="206"/>
      <c r="S1061" s="206"/>
      <c r="T1061" s="207"/>
      <c r="AT1061" s="208" t="s">
        <v>149</v>
      </c>
      <c r="AU1061" s="208" t="s">
        <v>82</v>
      </c>
      <c r="AV1061" s="14" t="s">
        <v>82</v>
      </c>
      <c r="AW1061" s="14" t="s">
        <v>33</v>
      </c>
      <c r="AX1061" s="14" t="s">
        <v>72</v>
      </c>
      <c r="AY1061" s="208" t="s">
        <v>132</v>
      </c>
    </row>
    <row r="1062" spans="1:65" s="14" customFormat="1" ht="11.25">
      <c r="B1062" s="198"/>
      <c r="C1062" s="199"/>
      <c r="D1062" s="183" t="s">
        <v>149</v>
      </c>
      <c r="E1062" s="200" t="s">
        <v>19</v>
      </c>
      <c r="F1062" s="201" t="s">
        <v>214</v>
      </c>
      <c r="G1062" s="199"/>
      <c r="H1062" s="202">
        <v>-14.664</v>
      </c>
      <c r="I1062" s="203"/>
      <c r="J1062" s="199"/>
      <c r="K1062" s="199"/>
      <c r="L1062" s="204"/>
      <c r="M1062" s="205"/>
      <c r="N1062" s="206"/>
      <c r="O1062" s="206"/>
      <c r="P1062" s="206"/>
      <c r="Q1062" s="206"/>
      <c r="R1062" s="206"/>
      <c r="S1062" s="206"/>
      <c r="T1062" s="207"/>
      <c r="AT1062" s="208" t="s">
        <v>149</v>
      </c>
      <c r="AU1062" s="208" t="s">
        <v>82</v>
      </c>
      <c r="AV1062" s="14" t="s">
        <v>82</v>
      </c>
      <c r="AW1062" s="14" t="s">
        <v>33</v>
      </c>
      <c r="AX1062" s="14" t="s">
        <v>72</v>
      </c>
      <c r="AY1062" s="208" t="s">
        <v>132</v>
      </c>
    </row>
    <row r="1063" spans="1:65" s="14" customFormat="1" ht="11.25">
      <c r="B1063" s="198"/>
      <c r="C1063" s="199"/>
      <c r="D1063" s="183" t="s">
        <v>149</v>
      </c>
      <c r="E1063" s="200" t="s">
        <v>19</v>
      </c>
      <c r="F1063" s="201" t="s">
        <v>215</v>
      </c>
      <c r="G1063" s="199"/>
      <c r="H1063" s="202">
        <v>-1.7729999999999999</v>
      </c>
      <c r="I1063" s="203"/>
      <c r="J1063" s="199"/>
      <c r="K1063" s="199"/>
      <c r="L1063" s="204"/>
      <c r="M1063" s="205"/>
      <c r="N1063" s="206"/>
      <c r="O1063" s="206"/>
      <c r="P1063" s="206"/>
      <c r="Q1063" s="206"/>
      <c r="R1063" s="206"/>
      <c r="S1063" s="206"/>
      <c r="T1063" s="207"/>
      <c r="AT1063" s="208" t="s">
        <v>149</v>
      </c>
      <c r="AU1063" s="208" t="s">
        <v>82</v>
      </c>
      <c r="AV1063" s="14" t="s">
        <v>82</v>
      </c>
      <c r="AW1063" s="14" t="s">
        <v>33</v>
      </c>
      <c r="AX1063" s="14" t="s">
        <v>72</v>
      </c>
      <c r="AY1063" s="208" t="s">
        <v>132</v>
      </c>
    </row>
    <row r="1064" spans="1:65" s="14" customFormat="1" ht="11.25">
      <c r="B1064" s="198"/>
      <c r="C1064" s="199"/>
      <c r="D1064" s="183" t="s">
        <v>149</v>
      </c>
      <c r="E1064" s="200" t="s">
        <v>19</v>
      </c>
      <c r="F1064" s="201" t="s">
        <v>1585</v>
      </c>
      <c r="G1064" s="199"/>
      <c r="H1064" s="202">
        <v>-24.457999999999998</v>
      </c>
      <c r="I1064" s="203"/>
      <c r="J1064" s="199"/>
      <c r="K1064" s="199"/>
      <c r="L1064" s="204"/>
      <c r="M1064" s="205"/>
      <c r="N1064" s="206"/>
      <c r="O1064" s="206"/>
      <c r="P1064" s="206"/>
      <c r="Q1064" s="206"/>
      <c r="R1064" s="206"/>
      <c r="S1064" s="206"/>
      <c r="T1064" s="207"/>
      <c r="AT1064" s="208" t="s">
        <v>149</v>
      </c>
      <c r="AU1064" s="208" t="s">
        <v>82</v>
      </c>
      <c r="AV1064" s="14" t="s">
        <v>82</v>
      </c>
      <c r="AW1064" s="14" t="s">
        <v>33</v>
      </c>
      <c r="AX1064" s="14" t="s">
        <v>72</v>
      </c>
      <c r="AY1064" s="208" t="s">
        <v>132</v>
      </c>
    </row>
    <row r="1065" spans="1:65" s="16" customFormat="1" ht="11.25">
      <c r="B1065" s="231"/>
      <c r="C1065" s="232"/>
      <c r="D1065" s="183" t="s">
        <v>149</v>
      </c>
      <c r="E1065" s="233" t="s">
        <v>19</v>
      </c>
      <c r="F1065" s="234" t="s">
        <v>216</v>
      </c>
      <c r="G1065" s="232"/>
      <c r="H1065" s="235">
        <v>67.986999999999995</v>
      </c>
      <c r="I1065" s="236"/>
      <c r="J1065" s="232"/>
      <c r="K1065" s="232"/>
      <c r="L1065" s="237"/>
      <c r="M1065" s="238"/>
      <c r="N1065" s="239"/>
      <c r="O1065" s="239"/>
      <c r="P1065" s="239"/>
      <c r="Q1065" s="239"/>
      <c r="R1065" s="239"/>
      <c r="S1065" s="239"/>
      <c r="T1065" s="240"/>
      <c r="AT1065" s="241" t="s">
        <v>149</v>
      </c>
      <c r="AU1065" s="241" t="s">
        <v>82</v>
      </c>
      <c r="AV1065" s="16" t="s">
        <v>133</v>
      </c>
      <c r="AW1065" s="16" t="s">
        <v>33</v>
      </c>
      <c r="AX1065" s="16" t="s">
        <v>72</v>
      </c>
      <c r="AY1065" s="241" t="s">
        <v>132</v>
      </c>
    </row>
    <row r="1066" spans="1:65" s="13" customFormat="1" ht="11.25">
      <c r="B1066" s="188"/>
      <c r="C1066" s="189"/>
      <c r="D1066" s="183" t="s">
        <v>149</v>
      </c>
      <c r="E1066" s="190" t="s">
        <v>19</v>
      </c>
      <c r="F1066" s="191" t="s">
        <v>150</v>
      </c>
      <c r="G1066" s="189"/>
      <c r="H1066" s="190" t="s">
        <v>19</v>
      </c>
      <c r="I1066" s="192"/>
      <c r="J1066" s="189"/>
      <c r="K1066" s="189"/>
      <c r="L1066" s="193"/>
      <c r="M1066" s="194"/>
      <c r="N1066" s="195"/>
      <c r="O1066" s="195"/>
      <c r="P1066" s="195"/>
      <c r="Q1066" s="195"/>
      <c r="R1066" s="195"/>
      <c r="S1066" s="195"/>
      <c r="T1066" s="196"/>
      <c r="AT1066" s="197" t="s">
        <v>149</v>
      </c>
      <c r="AU1066" s="197" t="s">
        <v>82</v>
      </c>
      <c r="AV1066" s="13" t="s">
        <v>80</v>
      </c>
      <c r="AW1066" s="13" t="s">
        <v>33</v>
      </c>
      <c r="AX1066" s="13" t="s">
        <v>72</v>
      </c>
      <c r="AY1066" s="197" t="s">
        <v>132</v>
      </c>
    </row>
    <row r="1067" spans="1:65" s="14" customFormat="1" ht="11.25">
      <c r="B1067" s="198"/>
      <c r="C1067" s="199"/>
      <c r="D1067" s="183" t="s">
        <v>149</v>
      </c>
      <c r="E1067" s="200" t="s">
        <v>19</v>
      </c>
      <c r="F1067" s="201" t="s">
        <v>217</v>
      </c>
      <c r="G1067" s="199"/>
      <c r="H1067" s="202">
        <v>9.048</v>
      </c>
      <c r="I1067" s="203"/>
      <c r="J1067" s="199"/>
      <c r="K1067" s="199"/>
      <c r="L1067" s="204"/>
      <c r="M1067" s="205"/>
      <c r="N1067" s="206"/>
      <c r="O1067" s="206"/>
      <c r="P1067" s="206"/>
      <c r="Q1067" s="206"/>
      <c r="R1067" s="206"/>
      <c r="S1067" s="206"/>
      <c r="T1067" s="207"/>
      <c r="AT1067" s="208" t="s">
        <v>149</v>
      </c>
      <c r="AU1067" s="208" t="s">
        <v>82</v>
      </c>
      <c r="AV1067" s="14" t="s">
        <v>82</v>
      </c>
      <c r="AW1067" s="14" t="s">
        <v>33</v>
      </c>
      <c r="AX1067" s="14" t="s">
        <v>72</v>
      </c>
      <c r="AY1067" s="208" t="s">
        <v>132</v>
      </c>
    </row>
    <row r="1068" spans="1:65" s="14" customFormat="1" ht="11.25">
      <c r="B1068" s="198"/>
      <c r="C1068" s="199"/>
      <c r="D1068" s="183" t="s">
        <v>149</v>
      </c>
      <c r="E1068" s="200" t="s">
        <v>19</v>
      </c>
      <c r="F1068" s="201" t="s">
        <v>252</v>
      </c>
      <c r="G1068" s="199"/>
      <c r="H1068" s="202">
        <v>-0.42</v>
      </c>
      <c r="I1068" s="203"/>
      <c r="J1068" s="199"/>
      <c r="K1068" s="199"/>
      <c r="L1068" s="204"/>
      <c r="M1068" s="205"/>
      <c r="N1068" s="206"/>
      <c r="O1068" s="206"/>
      <c r="P1068" s="206"/>
      <c r="Q1068" s="206"/>
      <c r="R1068" s="206"/>
      <c r="S1068" s="206"/>
      <c r="T1068" s="207"/>
      <c r="AT1068" s="208" t="s">
        <v>149</v>
      </c>
      <c r="AU1068" s="208" t="s">
        <v>82</v>
      </c>
      <c r="AV1068" s="14" t="s">
        <v>82</v>
      </c>
      <c r="AW1068" s="14" t="s">
        <v>33</v>
      </c>
      <c r="AX1068" s="14" t="s">
        <v>72</v>
      </c>
      <c r="AY1068" s="208" t="s">
        <v>132</v>
      </c>
    </row>
    <row r="1069" spans="1:65" s="14" customFormat="1" ht="11.25">
      <c r="B1069" s="198"/>
      <c r="C1069" s="199"/>
      <c r="D1069" s="183" t="s">
        <v>149</v>
      </c>
      <c r="E1069" s="200" t="s">
        <v>19</v>
      </c>
      <c r="F1069" s="201" t="s">
        <v>253</v>
      </c>
      <c r="G1069" s="199"/>
      <c r="H1069" s="202">
        <v>-0.3</v>
      </c>
      <c r="I1069" s="203"/>
      <c r="J1069" s="199"/>
      <c r="K1069" s="199"/>
      <c r="L1069" s="204"/>
      <c r="M1069" s="205"/>
      <c r="N1069" s="206"/>
      <c r="O1069" s="206"/>
      <c r="P1069" s="206"/>
      <c r="Q1069" s="206"/>
      <c r="R1069" s="206"/>
      <c r="S1069" s="206"/>
      <c r="T1069" s="207"/>
      <c r="AT1069" s="208" t="s">
        <v>149</v>
      </c>
      <c r="AU1069" s="208" t="s">
        <v>82</v>
      </c>
      <c r="AV1069" s="14" t="s">
        <v>82</v>
      </c>
      <c r="AW1069" s="14" t="s">
        <v>33</v>
      </c>
      <c r="AX1069" s="14" t="s">
        <v>72</v>
      </c>
      <c r="AY1069" s="208" t="s">
        <v>132</v>
      </c>
    </row>
    <row r="1070" spans="1:65" s="16" customFormat="1" ht="11.25">
      <c r="B1070" s="231"/>
      <c r="C1070" s="232"/>
      <c r="D1070" s="183" t="s">
        <v>149</v>
      </c>
      <c r="E1070" s="233" t="s">
        <v>19</v>
      </c>
      <c r="F1070" s="234" t="s">
        <v>216</v>
      </c>
      <c r="G1070" s="232"/>
      <c r="H1070" s="235">
        <v>8.3279999999999994</v>
      </c>
      <c r="I1070" s="236"/>
      <c r="J1070" s="232"/>
      <c r="K1070" s="232"/>
      <c r="L1070" s="237"/>
      <c r="M1070" s="238"/>
      <c r="N1070" s="239"/>
      <c r="O1070" s="239"/>
      <c r="P1070" s="239"/>
      <c r="Q1070" s="239"/>
      <c r="R1070" s="239"/>
      <c r="S1070" s="239"/>
      <c r="T1070" s="240"/>
      <c r="AT1070" s="241" t="s">
        <v>149</v>
      </c>
      <c r="AU1070" s="241" t="s">
        <v>82</v>
      </c>
      <c r="AV1070" s="16" t="s">
        <v>133</v>
      </c>
      <c r="AW1070" s="16" t="s">
        <v>33</v>
      </c>
      <c r="AX1070" s="16" t="s">
        <v>72</v>
      </c>
      <c r="AY1070" s="241" t="s">
        <v>132</v>
      </c>
    </row>
    <row r="1071" spans="1:65" s="15" customFormat="1" ht="11.25">
      <c r="B1071" s="209"/>
      <c r="C1071" s="210"/>
      <c r="D1071" s="183" t="s">
        <v>149</v>
      </c>
      <c r="E1071" s="211" t="s">
        <v>19</v>
      </c>
      <c r="F1071" s="212" t="s">
        <v>152</v>
      </c>
      <c r="G1071" s="210"/>
      <c r="H1071" s="213">
        <v>134.73099999999999</v>
      </c>
      <c r="I1071" s="214"/>
      <c r="J1071" s="210"/>
      <c r="K1071" s="210"/>
      <c r="L1071" s="215"/>
      <c r="M1071" s="216"/>
      <c r="N1071" s="217"/>
      <c r="O1071" s="217"/>
      <c r="P1071" s="217"/>
      <c r="Q1071" s="217"/>
      <c r="R1071" s="217"/>
      <c r="S1071" s="217"/>
      <c r="T1071" s="218"/>
      <c r="AT1071" s="219" t="s">
        <v>149</v>
      </c>
      <c r="AU1071" s="219" t="s">
        <v>82</v>
      </c>
      <c r="AV1071" s="15" t="s">
        <v>140</v>
      </c>
      <c r="AW1071" s="15" t="s">
        <v>33</v>
      </c>
      <c r="AX1071" s="15" t="s">
        <v>80</v>
      </c>
      <c r="AY1071" s="219" t="s">
        <v>132</v>
      </c>
    </row>
    <row r="1072" spans="1:65" s="2" customFormat="1" ht="24.2" customHeight="1">
      <c r="A1072" s="35"/>
      <c r="B1072" s="36"/>
      <c r="C1072" s="170" t="s">
        <v>1590</v>
      </c>
      <c r="D1072" s="170" t="s">
        <v>135</v>
      </c>
      <c r="E1072" s="171" t="s">
        <v>1591</v>
      </c>
      <c r="F1072" s="172" t="s">
        <v>1592</v>
      </c>
      <c r="G1072" s="173" t="s">
        <v>146</v>
      </c>
      <c r="H1072" s="174">
        <v>154.74</v>
      </c>
      <c r="I1072" s="175"/>
      <c r="J1072" s="176">
        <f>ROUND(I1072*H1072,2)</f>
        <v>0</v>
      </c>
      <c r="K1072" s="172" t="s">
        <v>139</v>
      </c>
      <c r="L1072" s="40"/>
      <c r="M1072" s="177" t="s">
        <v>19</v>
      </c>
      <c r="N1072" s="178" t="s">
        <v>43</v>
      </c>
      <c r="O1072" s="65"/>
      <c r="P1072" s="179">
        <f>O1072*H1072</f>
        <v>0</v>
      </c>
      <c r="Q1072" s="179">
        <v>2.0000000000000001E-4</v>
      </c>
      <c r="R1072" s="179">
        <f>Q1072*H1072</f>
        <v>3.0948000000000003E-2</v>
      </c>
      <c r="S1072" s="179">
        <v>0</v>
      </c>
      <c r="T1072" s="180">
        <f>S1072*H1072</f>
        <v>0</v>
      </c>
      <c r="U1072" s="35"/>
      <c r="V1072" s="35"/>
      <c r="W1072" s="35"/>
      <c r="X1072" s="35"/>
      <c r="Y1072" s="35"/>
      <c r="Z1072" s="35"/>
      <c r="AA1072" s="35"/>
      <c r="AB1072" s="35"/>
      <c r="AC1072" s="35"/>
      <c r="AD1072" s="35"/>
      <c r="AE1072" s="35"/>
      <c r="AR1072" s="181" t="s">
        <v>261</v>
      </c>
      <c r="AT1072" s="181" t="s">
        <v>135</v>
      </c>
      <c r="AU1072" s="181" t="s">
        <v>82</v>
      </c>
      <c r="AY1072" s="18" t="s">
        <v>132</v>
      </c>
      <c r="BE1072" s="182">
        <f>IF(N1072="základní",J1072,0)</f>
        <v>0</v>
      </c>
      <c r="BF1072" s="182">
        <f>IF(N1072="snížená",J1072,0)</f>
        <v>0</v>
      </c>
      <c r="BG1072" s="182">
        <f>IF(N1072="zákl. přenesená",J1072,0)</f>
        <v>0</v>
      </c>
      <c r="BH1072" s="182">
        <f>IF(N1072="sníž. přenesená",J1072,0)</f>
        <v>0</v>
      </c>
      <c r="BI1072" s="182">
        <f>IF(N1072="nulová",J1072,0)</f>
        <v>0</v>
      </c>
      <c r="BJ1072" s="18" t="s">
        <v>80</v>
      </c>
      <c r="BK1072" s="182">
        <f>ROUND(I1072*H1072,2)</f>
        <v>0</v>
      </c>
      <c r="BL1072" s="18" t="s">
        <v>261</v>
      </c>
      <c r="BM1072" s="181" t="s">
        <v>1593</v>
      </c>
    </row>
    <row r="1073" spans="1:51" s="2" customFormat="1" ht="19.5">
      <c r="A1073" s="35"/>
      <c r="B1073" s="36"/>
      <c r="C1073" s="37"/>
      <c r="D1073" s="183" t="s">
        <v>142</v>
      </c>
      <c r="E1073" s="37"/>
      <c r="F1073" s="184" t="s">
        <v>1594</v>
      </c>
      <c r="G1073" s="37"/>
      <c r="H1073" s="37"/>
      <c r="I1073" s="185"/>
      <c r="J1073" s="37"/>
      <c r="K1073" s="37"/>
      <c r="L1073" s="40"/>
      <c r="M1073" s="186"/>
      <c r="N1073" s="187"/>
      <c r="O1073" s="65"/>
      <c r="P1073" s="65"/>
      <c r="Q1073" s="65"/>
      <c r="R1073" s="65"/>
      <c r="S1073" s="65"/>
      <c r="T1073" s="66"/>
      <c r="U1073" s="35"/>
      <c r="V1073" s="35"/>
      <c r="W1073" s="35"/>
      <c r="X1073" s="35"/>
      <c r="Y1073" s="35"/>
      <c r="Z1073" s="35"/>
      <c r="AA1073" s="35"/>
      <c r="AB1073" s="35"/>
      <c r="AC1073" s="35"/>
      <c r="AD1073" s="35"/>
      <c r="AE1073" s="35"/>
      <c r="AT1073" s="18" t="s">
        <v>142</v>
      </c>
      <c r="AU1073" s="18" t="s">
        <v>82</v>
      </c>
    </row>
    <row r="1074" spans="1:51" s="13" customFormat="1" ht="11.25">
      <c r="B1074" s="188"/>
      <c r="C1074" s="189"/>
      <c r="D1074" s="183" t="s">
        <v>149</v>
      </c>
      <c r="E1074" s="190" t="s">
        <v>19</v>
      </c>
      <c r="F1074" s="191" t="s">
        <v>1584</v>
      </c>
      <c r="G1074" s="189"/>
      <c r="H1074" s="190" t="s">
        <v>19</v>
      </c>
      <c r="I1074" s="192"/>
      <c r="J1074" s="189"/>
      <c r="K1074" s="189"/>
      <c r="L1074" s="193"/>
      <c r="M1074" s="194"/>
      <c r="N1074" s="195"/>
      <c r="O1074" s="195"/>
      <c r="P1074" s="195"/>
      <c r="Q1074" s="195"/>
      <c r="R1074" s="195"/>
      <c r="S1074" s="195"/>
      <c r="T1074" s="196"/>
      <c r="AT1074" s="197" t="s">
        <v>149</v>
      </c>
      <c r="AU1074" s="197" t="s">
        <v>82</v>
      </c>
      <c r="AV1074" s="13" t="s">
        <v>80</v>
      </c>
      <c r="AW1074" s="13" t="s">
        <v>33</v>
      </c>
      <c r="AX1074" s="13" t="s">
        <v>72</v>
      </c>
      <c r="AY1074" s="197" t="s">
        <v>132</v>
      </c>
    </row>
    <row r="1075" spans="1:51" s="14" customFormat="1" ht="11.25">
      <c r="B1075" s="198"/>
      <c r="C1075" s="199"/>
      <c r="D1075" s="183" t="s">
        <v>149</v>
      </c>
      <c r="E1075" s="200" t="s">
        <v>19</v>
      </c>
      <c r="F1075" s="201" t="s">
        <v>167</v>
      </c>
      <c r="G1075" s="199"/>
      <c r="H1075" s="202">
        <v>55.040999999999997</v>
      </c>
      <c r="I1075" s="203"/>
      <c r="J1075" s="199"/>
      <c r="K1075" s="199"/>
      <c r="L1075" s="204"/>
      <c r="M1075" s="205"/>
      <c r="N1075" s="206"/>
      <c r="O1075" s="206"/>
      <c r="P1075" s="206"/>
      <c r="Q1075" s="206"/>
      <c r="R1075" s="206"/>
      <c r="S1075" s="206"/>
      <c r="T1075" s="207"/>
      <c r="AT1075" s="208" t="s">
        <v>149</v>
      </c>
      <c r="AU1075" s="208" t="s">
        <v>82</v>
      </c>
      <c r="AV1075" s="14" t="s">
        <v>82</v>
      </c>
      <c r="AW1075" s="14" t="s">
        <v>33</v>
      </c>
      <c r="AX1075" s="14" t="s">
        <v>72</v>
      </c>
      <c r="AY1075" s="208" t="s">
        <v>132</v>
      </c>
    </row>
    <row r="1076" spans="1:51" s="14" customFormat="1" ht="11.25">
      <c r="B1076" s="198"/>
      <c r="C1076" s="199"/>
      <c r="D1076" s="183" t="s">
        <v>149</v>
      </c>
      <c r="E1076" s="200" t="s">
        <v>19</v>
      </c>
      <c r="F1076" s="201" t="s">
        <v>168</v>
      </c>
      <c r="G1076" s="199"/>
      <c r="H1076" s="202">
        <v>-0.06</v>
      </c>
      <c r="I1076" s="203"/>
      <c r="J1076" s="199"/>
      <c r="K1076" s="199"/>
      <c r="L1076" s="204"/>
      <c r="M1076" s="205"/>
      <c r="N1076" s="206"/>
      <c r="O1076" s="206"/>
      <c r="P1076" s="206"/>
      <c r="Q1076" s="206"/>
      <c r="R1076" s="206"/>
      <c r="S1076" s="206"/>
      <c r="T1076" s="207"/>
      <c r="AT1076" s="208" t="s">
        <v>149</v>
      </c>
      <c r="AU1076" s="208" t="s">
        <v>82</v>
      </c>
      <c r="AV1076" s="14" t="s">
        <v>82</v>
      </c>
      <c r="AW1076" s="14" t="s">
        <v>33</v>
      </c>
      <c r="AX1076" s="14" t="s">
        <v>72</v>
      </c>
      <c r="AY1076" s="208" t="s">
        <v>132</v>
      </c>
    </row>
    <row r="1077" spans="1:51" s="14" customFormat="1" ht="11.25">
      <c r="B1077" s="198"/>
      <c r="C1077" s="199"/>
      <c r="D1077" s="183" t="s">
        <v>149</v>
      </c>
      <c r="E1077" s="200" t="s">
        <v>19</v>
      </c>
      <c r="F1077" s="201" t="s">
        <v>169</v>
      </c>
      <c r="G1077" s="199"/>
      <c r="H1077" s="202">
        <v>-15.625</v>
      </c>
      <c r="I1077" s="203"/>
      <c r="J1077" s="199"/>
      <c r="K1077" s="199"/>
      <c r="L1077" s="204"/>
      <c r="M1077" s="205"/>
      <c r="N1077" s="206"/>
      <c r="O1077" s="206"/>
      <c r="P1077" s="206"/>
      <c r="Q1077" s="206"/>
      <c r="R1077" s="206"/>
      <c r="S1077" s="206"/>
      <c r="T1077" s="207"/>
      <c r="AT1077" s="208" t="s">
        <v>149</v>
      </c>
      <c r="AU1077" s="208" t="s">
        <v>82</v>
      </c>
      <c r="AV1077" s="14" t="s">
        <v>82</v>
      </c>
      <c r="AW1077" s="14" t="s">
        <v>33</v>
      </c>
      <c r="AX1077" s="14" t="s">
        <v>72</v>
      </c>
      <c r="AY1077" s="208" t="s">
        <v>132</v>
      </c>
    </row>
    <row r="1078" spans="1:51" s="14" customFormat="1" ht="11.25">
      <c r="B1078" s="198"/>
      <c r="C1078" s="199"/>
      <c r="D1078" s="183" t="s">
        <v>149</v>
      </c>
      <c r="E1078" s="200" t="s">
        <v>19</v>
      </c>
      <c r="F1078" s="201" t="s">
        <v>170</v>
      </c>
      <c r="G1078" s="199"/>
      <c r="H1078" s="202">
        <v>3.5230000000000001</v>
      </c>
      <c r="I1078" s="203"/>
      <c r="J1078" s="199"/>
      <c r="K1078" s="199"/>
      <c r="L1078" s="204"/>
      <c r="M1078" s="205"/>
      <c r="N1078" s="206"/>
      <c r="O1078" s="206"/>
      <c r="P1078" s="206"/>
      <c r="Q1078" s="206"/>
      <c r="R1078" s="206"/>
      <c r="S1078" s="206"/>
      <c r="T1078" s="207"/>
      <c r="AT1078" s="208" t="s">
        <v>149</v>
      </c>
      <c r="AU1078" s="208" t="s">
        <v>82</v>
      </c>
      <c r="AV1078" s="14" t="s">
        <v>82</v>
      </c>
      <c r="AW1078" s="14" t="s">
        <v>33</v>
      </c>
      <c r="AX1078" s="14" t="s">
        <v>72</v>
      </c>
      <c r="AY1078" s="208" t="s">
        <v>132</v>
      </c>
    </row>
    <row r="1079" spans="1:51" s="14" customFormat="1" ht="11.25">
      <c r="B1079" s="198"/>
      <c r="C1079" s="199"/>
      <c r="D1079" s="183" t="s">
        <v>149</v>
      </c>
      <c r="E1079" s="200" t="s">
        <v>19</v>
      </c>
      <c r="F1079" s="201" t="s">
        <v>360</v>
      </c>
      <c r="G1079" s="199"/>
      <c r="H1079" s="202">
        <v>-8.7999999999999995E-2</v>
      </c>
      <c r="I1079" s="203"/>
      <c r="J1079" s="199"/>
      <c r="K1079" s="199"/>
      <c r="L1079" s="204"/>
      <c r="M1079" s="205"/>
      <c r="N1079" s="206"/>
      <c r="O1079" s="206"/>
      <c r="P1079" s="206"/>
      <c r="Q1079" s="206"/>
      <c r="R1079" s="206"/>
      <c r="S1079" s="206"/>
      <c r="T1079" s="207"/>
      <c r="AT1079" s="208" t="s">
        <v>149</v>
      </c>
      <c r="AU1079" s="208" t="s">
        <v>82</v>
      </c>
      <c r="AV1079" s="14" t="s">
        <v>82</v>
      </c>
      <c r="AW1079" s="14" t="s">
        <v>33</v>
      </c>
      <c r="AX1079" s="14" t="s">
        <v>72</v>
      </c>
      <c r="AY1079" s="208" t="s">
        <v>132</v>
      </c>
    </row>
    <row r="1080" spans="1:51" s="16" customFormat="1" ht="11.25">
      <c r="B1080" s="231"/>
      <c r="C1080" s="232"/>
      <c r="D1080" s="183" t="s">
        <v>149</v>
      </c>
      <c r="E1080" s="233" t="s">
        <v>19</v>
      </c>
      <c r="F1080" s="234" t="s">
        <v>216</v>
      </c>
      <c r="G1080" s="232"/>
      <c r="H1080" s="235">
        <v>42.790999999999997</v>
      </c>
      <c r="I1080" s="236"/>
      <c r="J1080" s="232"/>
      <c r="K1080" s="232"/>
      <c r="L1080" s="237"/>
      <c r="M1080" s="238"/>
      <c r="N1080" s="239"/>
      <c r="O1080" s="239"/>
      <c r="P1080" s="239"/>
      <c r="Q1080" s="239"/>
      <c r="R1080" s="239"/>
      <c r="S1080" s="239"/>
      <c r="T1080" s="240"/>
      <c r="AT1080" s="241" t="s">
        <v>149</v>
      </c>
      <c r="AU1080" s="241" t="s">
        <v>82</v>
      </c>
      <c r="AV1080" s="16" t="s">
        <v>133</v>
      </c>
      <c r="AW1080" s="16" t="s">
        <v>33</v>
      </c>
      <c r="AX1080" s="16" t="s">
        <v>72</v>
      </c>
      <c r="AY1080" s="241" t="s">
        <v>132</v>
      </c>
    </row>
    <row r="1081" spans="1:51" s="13" customFormat="1" ht="11.25">
      <c r="B1081" s="188"/>
      <c r="C1081" s="189"/>
      <c r="D1081" s="183" t="s">
        <v>149</v>
      </c>
      <c r="E1081" s="190" t="s">
        <v>19</v>
      </c>
      <c r="F1081" s="191" t="s">
        <v>166</v>
      </c>
      <c r="G1081" s="189"/>
      <c r="H1081" s="190" t="s">
        <v>19</v>
      </c>
      <c r="I1081" s="192"/>
      <c r="J1081" s="189"/>
      <c r="K1081" s="189"/>
      <c r="L1081" s="193"/>
      <c r="M1081" s="194"/>
      <c r="N1081" s="195"/>
      <c r="O1081" s="195"/>
      <c r="P1081" s="195"/>
      <c r="Q1081" s="195"/>
      <c r="R1081" s="195"/>
      <c r="S1081" s="195"/>
      <c r="T1081" s="196"/>
      <c r="AT1081" s="197" t="s">
        <v>149</v>
      </c>
      <c r="AU1081" s="197" t="s">
        <v>82</v>
      </c>
      <c r="AV1081" s="13" t="s">
        <v>80</v>
      </c>
      <c r="AW1081" s="13" t="s">
        <v>33</v>
      </c>
      <c r="AX1081" s="13" t="s">
        <v>72</v>
      </c>
      <c r="AY1081" s="197" t="s">
        <v>132</v>
      </c>
    </row>
    <row r="1082" spans="1:51" s="14" customFormat="1" ht="11.25">
      <c r="B1082" s="198"/>
      <c r="C1082" s="199"/>
      <c r="D1082" s="183" t="s">
        <v>149</v>
      </c>
      <c r="E1082" s="200" t="s">
        <v>19</v>
      </c>
      <c r="F1082" s="201" t="s">
        <v>206</v>
      </c>
      <c r="G1082" s="199"/>
      <c r="H1082" s="202">
        <v>96.834999999999994</v>
      </c>
      <c r="I1082" s="203"/>
      <c r="J1082" s="199"/>
      <c r="K1082" s="199"/>
      <c r="L1082" s="204"/>
      <c r="M1082" s="205"/>
      <c r="N1082" s="206"/>
      <c r="O1082" s="206"/>
      <c r="P1082" s="206"/>
      <c r="Q1082" s="206"/>
      <c r="R1082" s="206"/>
      <c r="S1082" s="206"/>
      <c r="T1082" s="207"/>
      <c r="AT1082" s="208" t="s">
        <v>149</v>
      </c>
      <c r="AU1082" s="208" t="s">
        <v>82</v>
      </c>
      <c r="AV1082" s="14" t="s">
        <v>82</v>
      </c>
      <c r="AW1082" s="14" t="s">
        <v>33</v>
      </c>
      <c r="AX1082" s="14" t="s">
        <v>72</v>
      </c>
      <c r="AY1082" s="208" t="s">
        <v>132</v>
      </c>
    </row>
    <row r="1083" spans="1:51" s="14" customFormat="1" ht="11.25">
      <c r="B1083" s="198"/>
      <c r="C1083" s="199"/>
      <c r="D1083" s="183" t="s">
        <v>149</v>
      </c>
      <c r="E1083" s="200" t="s">
        <v>19</v>
      </c>
      <c r="F1083" s="201" t="s">
        <v>207</v>
      </c>
      <c r="G1083" s="199"/>
      <c r="H1083" s="202">
        <v>1.8839999999999999</v>
      </c>
      <c r="I1083" s="203"/>
      <c r="J1083" s="199"/>
      <c r="K1083" s="199"/>
      <c r="L1083" s="204"/>
      <c r="M1083" s="205"/>
      <c r="N1083" s="206"/>
      <c r="O1083" s="206"/>
      <c r="P1083" s="206"/>
      <c r="Q1083" s="206"/>
      <c r="R1083" s="206"/>
      <c r="S1083" s="206"/>
      <c r="T1083" s="207"/>
      <c r="AT1083" s="208" t="s">
        <v>149</v>
      </c>
      <c r="AU1083" s="208" t="s">
        <v>82</v>
      </c>
      <c r="AV1083" s="14" t="s">
        <v>82</v>
      </c>
      <c r="AW1083" s="14" t="s">
        <v>33</v>
      </c>
      <c r="AX1083" s="14" t="s">
        <v>72</v>
      </c>
      <c r="AY1083" s="208" t="s">
        <v>132</v>
      </c>
    </row>
    <row r="1084" spans="1:51" s="14" customFormat="1" ht="11.25">
      <c r="B1084" s="198"/>
      <c r="C1084" s="199"/>
      <c r="D1084" s="183" t="s">
        <v>149</v>
      </c>
      <c r="E1084" s="200" t="s">
        <v>19</v>
      </c>
      <c r="F1084" s="201" t="s">
        <v>208</v>
      </c>
      <c r="G1084" s="199"/>
      <c r="H1084" s="202">
        <v>3.96</v>
      </c>
      <c r="I1084" s="203"/>
      <c r="J1084" s="199"/>
      <c r="K1084" s="199"/>
      <c r="L1084" s="204"/>
      <c r="M1084" s="205"/>
      <c r="N1084" s="206"/>
      <c r="O1084" s="206"/>
      <c r="P1084" s="206"/>
      <c r="Q1084" s="206"/>
      <c r="R1084" s="206"/>
      <c r="S1084" s="206"/>
      <c r="T1084" s="207"/>
      <c r="AT1084" s="208" t="s">
        <v>149</v>
      </c>
      <c r="AU1084" s="208" t="s">
        <v>82</v>
      </c>
      <c r="AV1084" s="14" t="s">
        <v>82</v>
      </c>
      <c r="AW1084" s="14" t="s">
        <v>33</v>
      </c>
      <c r="AX1084" s="14" t="s">
        <v>72</v>
      </c>
      <c r="AY1084" s="208" t="s">
        <v>132</v>
      </c>
    </row>
    <row r="1085" spans="1:51" s="14" customFormat="1" ht="11.25">
      <c r="B1085" s="198"/>
      <c r="C1085" s="199"/>
      <c r="D1085" s="183" t="s">
        <v>149</v>
      </c>
      <c r="E1085" s="200" t="s">
        <v>19</v>
      </c>
      <c r="F1085" s="201" t="s">
        <v>209</v>
      </c>
      <c r="G1085" s="199"/>
      <c r="H1085" s="202">
        <v>3.4129999999999998</v>
      </c>
      <c r="I1085" s="203"/>
      <c r="J1085" s="199"/>
      <c r="K1085" s="199"/>
      <c r="L1085" s="204"/>
      <c r="M1085" s="205"/>
      <c r="N1085" s="206"/>
      <c r="O1085" s="206"/>
      <c r="P1085" s="206"/>
      <c r="Q1085" s="206"/>
      <c r="R1085" s="206"/>
      <c r="S1085" s="206"/>
      <c r="T1085" s="207"/>
      <c r="AT1085" s="208" t="s">
        <v>149</v>
      </c>
      <c r="AU1085" s="208" t="s">
        <v>82</v>
      </c>
      <c r="AV1085" s="14" t="s">
        <v>82</v>
      </c>
      <c r="AW1085" s="14" t="s">
        <v>33</v>
      </c>
      <c r="AX1085" s="14" t="s">
        <v>72</v>
      </c>
      <c r="AY1085" s="208" t="s">
        <v>132</v>
      </c>
    </row>
    <row r="1086" spans="1:51" s="14" customFormat="1" ht="11.25">
      <c r="B1086" s="198"/>
      <c r="C1086" s="199"/>
      <c r="D1086" s="183" t="s">
        <v>149</v>
      </c>
      <c r="E1086" s="200" t="s">
        <v>19</v>
      </c>
      <c r="F1086" s="201" t="s">
        <v>210</v>
      </c>
      <c r="G1086" s="199"/>
      <c r="H1086" s="202">
        <v>5.04</v>
      </c>
      <c r="I1086" s="203"/>
      <c r="J1086" s="199"/>
      <c r="K1086" s="199"/>
      <c r="L1086" s="204"/>
      <c r="M1086" s="205"/>
      <c r="N1086" s="206"/>
      <c r="O1086" s="206"/>
      <c r="P1086" s="206"/>
      <c r="Q1086" s="206"/>
      <c r="R1086" s="206"/>
      <c r="S1086" s="206"/>
      <c r="T1086" s="207"/>
      <c r="AT1086" s="208" t="s">
        <v>149</v>
      </c>
      <c r="AU1086" s="208" t="s">
        <v>82</v>
      </c>
      <c r="AV1086" s="14" t="s">
        <v>82</v>
      </c>
      <c r="AW1086" s="14" t="s">
        <v>33</v>
      </c>
      <c r="AX1086" s="14" t="s">
        <v>72</v>
      </c>
      <c r="AY1086" s="208" t="s">
        <v>132</v>
      </c>
    </row>
    <row r="1087" spans="1:51" s="14" customFormat="1" ht="11.25">
      <c r="B1087" s="198"/>
      <c r="C1087" s="199"/>
      <c r="D1087" s="183" t="s">
        <v>149</v>
      </c>
      <c r="E1087" s="200" t="s">
        <v>19</v>
      </c>
      <c r="F1087" s="201" t="s">
        <v>211</v>
      </c>
      <c r="G1087" s="199"/>
      <c r="H1087" s="202">
        <v>-2.25</v>
      </c>
      <c r="I1087" s="203"/>
      <c r="J1087" s="199"/>
      <c r="K1087" s="199"/>
      <c r="L1087" s="204"/>
      <c r="M1087" s="205"/>
      <c r="N1087" s="206"/>
      <c r="O1087" s="206"/>
      <c r="P1087" s="206"/>
      <c r="Q1087" s="206"/>
      <c r="R1087" s="206"/>
      <c r="S1087" s="206"/>
      <c r="T1087" s="207"/>
      <c r="AT1087" s="208" t="s">
        <v>149</v>
      </c>
      <c r="AU1087" s="208" t="s">
        <v>82</v>
      </c>
      <c r="AV1087" s="14" t="s">
        <v>82</v>
      </c>
      <c r="AW1087" s="14" t="s">
        <v>33</v>
      </c>
      <c r="AX1087" s="14" t="s">
        <v>72</v>
      </c>
      <c r="AY1087" s="208" t="s">
        <v>132</v>
      </c>
    </row>
    <row r="1088" spans="1:51" s="14" customFormat="1" ht="11.25">
      <c r="B1088" s="198"/>
      <c r="C1088" s="199"/>
      <c r="D1088" s="183" t="s">
        <v>149</v>
      </c>
      <c r="E1088" s="200" t="s">
        <v>19</v>
      </c>
      <c r="F1088" s="201" t="s">
        <v>212</v>
      </c>
      <c r="G1088" s="199"/>
      <c r="H1088" s="202">
        <v>-1.1180000000000001</v>
      </c>
      <c r="I1088" s="203"/>
      <c r="J1088" s="199"/>
      <c r="K1088" s="199"/>
      <c r="L1088" s="204"/>
      <c r="M1088" s="205"/>
      <c r="N1088" s="206"/>
      <c r="O1088" s="206"/>
      <c r="P1088" s="206"/>
      <c r="Q1088" s="206"/>
      <c r="R1088" s="206"/>
      <c r="S1088" s="206"/>
      <c r="T1088" s="207"/>
      <c r="AT1088" s="208" t="s">
        <v>149</v>
      </c>
      <c r="AU1088" s="208" t="s">
        <v>82</v>
      </c>
      <c r="AV1088" s="14" t="s">
        <v>82</v>
      </c>
      <c r="AW1088" s="14" t="s">
        <v>33</v>
      </c>
      <c r="AX1088" s="14" t="s">
        <v>72</v>
      </c>
      <c r="AY1088" s="208" t="s">
        <v>132</v>
      </c>
    </row>
    <row r="1089" spans="1:65" s="14" customFormat="1" ht="11.25">
      <c r="B1089" s="198"/>
      <c r="C1089" s="199"/>
      <c r="D1089" s="183" t="s">
        <v>149</v>
      </c>
      <c r="E1089" s="200" t="s">
        <v>19</v>
      </c>
      <c r="F1089" s="201" t="s">
        <v>213</v>
      </c>
      <c r="G1089" s="199"/>
      <c r="H1089" s="202">
        <v>-1.4790000000000001</v>
      </c>
      <c r="I1089" s="203"/>
      <c r="J1089" s="199"/>
      <c r="K1089" s="199"/>
      <c r="L1089" s="204"/>
      <c r="M1089" s="205"/>
      <c r="N1089" s="206"/>
      <c r="O1089" s="206"/>
      <c r="P1089" s="206"/>
      <c r="Q1089" s="206"/>
      <c r="R1089" s="206"/>
      <c r="S1089" s="206"/>
      <c r="T1089" s="207"/>
      <c r="AT1089" s="208" t="s">
        <v>149</v>
      </c>
      <c r="AU1089" s="208" t="s">
        <v>82</v>
      </c>
      <c r="AV1089" s="14" t="s">
        <v>82</v>
      </c>
      <c r="AW1089" s="14" t="s">
        <v>33</v>
      </c>
      <c r="AX1089" s="14" t="s">
        <v>72</v>
      </c>
      <c r="AY1089" s="208" t="s">
        <v>132</v>
      </c>
    </row>
    <row r="1090" spans="1:65" s="14" customFormat="1" ht="11.25">
      <c r="B1090" s="198"/>
      <c r="C1090" s="199"/>
      <c r="D1090" s="183" t="s">
        <v>149</v>
      </c>
      <c r="E1090" s="200" t="s">
        <v>19</v>
      </c>
      <c r="F1090" s="201" t="s">
        <v>1595</v>
      </c>
      <c r="G1090" s="199"/>
      <c r="H1090" s="202">
        <v>-2.6640000000000001</v>
      </c>
      <c r="I1090" s="203"/>
      <c r="J1090" s="199"/>
      <c r="K1090" s="199"/>
      <c r="L1090" s="204"/>
      <c r="M1090" s="205"/>
      <c r="N1090" s="206"/>
      <c r="O1090" s="206"/>
      <c r="P1090" s="206"/>
      <c r="Q1090" s="206"/>
      <c r="R1090" s="206"/>
      <c r="S1090" s="206"/>
      <c r="T1090" s="207"/>
      <c r="AT1090" s="208" t="s">
        <v>149</v>
      </c>
      <c r="AU1090" s="208" t="s">
        <v>82</v>
      </c>
      <c r="AV1090" s="14" t="s">
        <v>82</v>
      </c>
      <c r="AW1090" s="14" t="s">
        <v>33</v>
      </c>
      <c r="AX1090" s="14" t="s">
        <v>72</v>
      </c>
      <c r="AY1090" s="208" t="s">
        <v>132</v>
      </c>
    </row>
    <row r="1091" spans="1:65" s="16" customFormat="1" ht="11.25">
      <c r="B1091" s="231"/>
      <c r="C1091" s="232"/>
      <c r="D1091" s="183" t="s">
        <v>149</v>
      </c>
      <c r="E1091" s="233" t="s">
        <v>19</v>
      </c>
      <c r="F1091" s="234" t="s">
        <v>216</v>
      </c>
      <c r="G1091" s="232"/>
      <c r="H1091" s="235">
        <v>103.621</v>
      </c>
      <c r="I1091" s="236"/>
      <c r="J1091" s="232"/>
      <c r="K1091" s="232"/>
      <c r="L1091" s="237"/>
      <c r="M1091" s="238"/>
      <c r="N1091" s="239"/>
      <c r="O1091" s="239"/>
      <c r="P1091" s="239"/>
      <c r="Q1091" s="239"/>
      <c r="R1091" s="239"/>
      <c r="S1091" s="239"/>
      <c r="T1091" s="240"/>
      <c r="AT1091" s="241" t="s">
        <v>149</v>
      </c>
      <c r="AU1091" s="241" t="s">
        <v>82</v>
      </c>
      <c r="AV1091" s="16" t="s">
        <v>133</v>
      </c>
      <c r="AW1091" s="16" t="s">
        <v>33</v>
      </c>
      <c r="AX1091" s="16" t="s">
        <v>72</v>
      </c>
      <c r="AY1091" s="241" t="s">
        <v>132</v>
      </c>
    </row>
    <row r="1092" spans="1:65" s="13" customFormat="1" ht="11.25">
      <c r="B1092" s="188"/>
      <c r="C1092" s="189"/>
      <c r="D1092" s="183" t="s">
        <v>149</v>
      </c>
      <c r="E1092" s="190" t="s">
        <v>19</v>
      </c>
      <c r="F1092" s="191" t="s">
        <v>150</v>
      </c>
      <c r="G1092" s="189"/>
      <c r="H1092" s="190" t="s">
        <v>19</v>
      </c>
      <c r="I1092" s="192"/>
      <c r="J1092" s="189"/>
      <c r="K1092" s="189"/>
      <c r="L1092" s="193"/>
      <c r="M1092" s="194"/>
      <c r="N1092" s="195"/>
      <c r="O1092" s="195"/>
      <c r="P1092" s="195"/>
      <c r="Q1092" s="195"/>
      <c r="R1092" s="195"/>
      <c r="S1092" s="195"/>
      <c r="T1092" s="196"/>
      <c r="AT1092" s="197" t="s">
        <v>149</v>
      </c>
      <c r="AU1092" s="197" t="s">
        <v>82</v>
      </c>
      <c r="AV1092" s="13" t="s">
        <v>80</v>
      </c>
      <c r="AW1092" s="13" t="s">
        <v>33</v>
      </c>
      <c r="AX1092" s="13" t="s">
        <v>72</v>
      </c>
      <c r="AY1092" s="197" t="s">
        <v>132</v>
      </c>
    </row>
    <row r="1093" spans="1:65" s="14" customFormat="1" ht="11.25">
      <c r="B1093" s="198"/>
      <c r="C1093" s="199"/>
      <c r="D1093" s="183" t="s">
        <v>149</v>
      </c>
      <c r="E1093" s="200" t="s">
        <v>19</v>
      </c>
      <c r="F1093" s="201" t="s">
        <v>217</v>
      </c>
      <c r="G1093" s="199"/>
      <c r="H1093" s="202">
        <v>9.048</v>
      </c>
      <c r="I1093" s="203"/>
      <c r="J1093" s="199"/>
      <c r="K1093" s="199"/>
      <c r="L1093" s="204"/>
      <c r="M1093" s="205"/>
      <c r="N1093" s="206"/>
      <c r="O1093" s="206"/>
      <c r="P1093" s="206"/>
      <c r="Q1093" s="206"/>
      <c r="R1093" s="206"/>
      <c r="S1093" s="206"/>
      <c r="T1093" s="207"/>
      <c r="AT1093" s="208" t="s">
        <v>149</v>
      </c>
      <c r="AU1093" s="208" t="s">
        <v>82</v>
      </c>
      <c r="AV1093" s="14" t="s">
        <v>82</v>
      </c>
      <c r="AW1093" s="14" t="s">
        <v>33</v>
      </c>
      <c r="AX1093" s="14" t="s">
        <v>72</v>
      </c>
      <c r="AY1093" s="208" t="s">
        <v>132</v>
      </c>
    </row>
    <row r="1094" spans="1:65" s="14" customFormat="1" ht="11.25">
      <c r="B1094" s="198"/>
      <c r="C1094" s="199"/>
      <c r="D1094" s="183" t="s">
        <v>149</v>
      </c>
      <c r="E1094" s="200" t="s">
        <v>19</v>
      </c>
      <c r="F1094" s="201" t="s">
        <v>252</v>
      </c>
      <c r="G1094" s="199"/>
      <c r="H1094" s="202">
        <v>-0.42</v>
      </c>
      <c r="I1094" s="203"/>
      <c r="J1094" s="199"/>
      <c r="K1094" s="199"/>
      <c r="L1094" s="204"/>
      <c r="M1094" s="205"/>
      <c r="N1094" s="206"/>
      <c r="O1094" s="206"/>
      <c r="P1094" s="206"/>
      <c r="Q1094" s="206"/>
      <c r="R1094" s="206"/>
      <c r="S1094" s="206"/>
      <c r="T1094" s="207"/>
      <c r="AT1094" s="208" t="s">
        <v>149</v>
      </c>
      <c r="AU1094" s="208" t="s">
        <v>82</v>
      </c>
      <c r="AV1094" s="14" t="s">
        <v>82</v>
      </c>
      <c r="AW1094" s="14" t="s">
        <v>33</v>
      </c>
      <c r="AX1094" s="14" t="s">
        <v>72</v>
      </c>
      <c r="AY1094" s="208" t="s">
        <v>132</v>
      </c>
    </row>
    <row r="1095" spans="1:65" s="14" customFormat="1" ht="11.25">
      <c r="B1095" s="198"/>
      <c r="C1095" s="199"/>
      <c r="D1095" s="183" t="s">
        <v>149</v>
      </c>
      <c r="E1095" s="200" t="s">
        <v>19</v>
      </c>
      <c r="F1095" s="201" t="s">
        <v>253</v>
      </c>
      <c r="G1095" s="199"/>
      <c r="H1095" s="202">
        <v>-0.3</v>
      </c>
      <c r="I1095" s="203"/>
      <c r="J1095" s="199"/>
      <c r="K1095" s="199"/>
      <c r="L1095" s="204"/>
      <c r="M1095" s="205"/>
      <c r="N1095" s="206"/>
      <c r="O1095" s="206"/>
      <c r="P1095" s="206"/>
      <c r="Q1095" s="206"/>
      <c r="R1095" s="206"/>
      <c r="S1095" s="206"/>
      <c r="T1095" s="207"/>
      <c r="AT1095" s="208" t="s">
        <v>149</v>
      </c>
      <c r="AU1095" s="208" t="s">
        <v>82</v>
      </c>
      <c r="AV1095" s="14" t="s">
        <v>82</v>
      </c>
      <c r="AW1095" s="14" t="s">
        <v>33</v>
      </c>
      <c r="AX1095" s="14" t="s">
        <v>72</v>
      </c>
      <c r="AY1095" s="208" t="s">
        <v>132</v>
      </c>
    </row>
    <row r="1096" spans="1:65" s="16" customFormat="1" ht="11.25">
      <c r="B1096" s="231"/>
      <c r="C1096" s="232"/>
      <c r="D1096" s="183" t="s">
        <v>149</v>
      </c>
      <c r="E1096" s="233" t="s">
        <v>19</v>
      </c>
      <c r="F1096" s="234" t="s">
        <v>216</v>
      </c>
      <c r="G1096" s="232"/>
      <c r="H1096" s="235">
        <v>8.3279999999999994</v>
      </c>
      <c r="I1096" s="236"/>
      <c r="J1096" s="232"/>
      <c r="K1096" s="232"/>
      <c r="L1096" s="237"/>
      <c r="M1096" s="238"/>
      <c r="N1096" s="239"/>
      <c r="O1096" s="239"/>
      <c r="P1096" s="239"/>
      <c r="Q1096" s="239"/>
      <c r="R1096" s="239"/>
      <c r="S1096" s="239"/>
      <c r="T1096" s="240"/>
      <c r="AT1096" s="241" t="s">
        <v>149</v>
      </c>
      <c r="AU1096" s="241" t="s">
        <v>82</v>
      </c>
      <c r="AV1096" s="16" t="s">
        <v>133</v>
      </c>
      <c r="AW1096" s="16" t="s">
        <v>33</v>
      </c>
      <c r="AX1096" s="16" t="s">
        <v>72</v>
      </c>
      <c r="AY1096" s="241" t="s">
        <v>132</v>
      </c>
    </row>
    <row r="1097" spans="1:65" s="15" customFormat="1" ht="11.25">
      <c r="B1097" s="209"/>
      <c r="C1097" s="210"/>
      <c r="D1097" s="183" t="s">
        <v>149</v>
      </c>
      <c r="E1097" s="211" t="s">
        <v>19</v>
      </c>
      <c r="F1097" s="212" t="s">
        <v>152</v>
      </c>
      <c r="G1097" s="210"/>
      <c r="H1097" s="213">
        <v>154.73999999999998</v>
      </c>
      <c r="I1097" s="214"/>
      <c r="J1097" s="210"/>
      <c r="K1097" s="210"/>
      <c r="L1097" s="215"/>
      <c r="M1097" s="216"/>
      <c r="N1097" s="217"/>
      <c r="O1097" s="217"/>
      <c r="P1097" s="217"/>
      <c r="Q1097" s="217"/>
      <c r="R1097" s="217"/>
      <c r="S1097" s="217"/>
      <c r="T1097" s="218"/>
      <c r="AT1097" s="219" t="s">
        <v>149</v>
      </c>
      <c r="AU1097" s="219" t="s">
        <v>82</v>
      </c>
      <c r="AV1097" s="15" t="s">
        <v>140</v>
      </c>
      <c r="AW1097" s="15" t="s">
        <v>33</v>
      </c>
      <c r="AX1097" s="15" t="s">
        <v>80</v>
      </c>
      <c r="AY1097" s="219" t="s">
        <v>132</v>
      </c>
    </row>
    <row r="1098" spans="1:65" s="2" customFormat="1" ht="24.2" customHeight="1">
      <c r="A1098" s="35"/>
      <c r="B1098" s="36"/>
      <c r="C1098" s="170" t="s">
        <v>1596</v>
      </c>
      <c r="D1098" s="170" t="s">
        <v>135</v>
      </c>
      <c r="E1098" s="171" t="s">
        <v>1597</v>
      </c>
      <c r="F1098" s="172" t="s">
        <v>1598</v>
      </c>
      <c r="G1098" s="173" t="s">
        <v>146</v>
      </c>
      <c r="H1098" s="174">
        <v>176.30199999999999</v>
      </c>
      <c r="I1098" s="175"/>
      <c r="J1098" s="176">
        <f>ROUND(I1098*H1098,2)</f>
        <v>0</v>
      </c>
      <c r="K1098" s="172" t="s">
        <v>139</v>
      </c>
      <c r="L1098" s="40"/>
      <c r="M1098" s="177" t="s">
        <v>19</v>
      </c>
      <c r="N1098" s="178" t="s">
        <v>43</v>
      </c>
      <c r="O1098" s="65"/>
      <c r="P1098" s="179">
        <f>O1098*H1098</f>
        <v>0</v>
      </c>
      <c r="Q1098" s="179">
        <v>2.5839999999999999E-4</v>
      </c>
      <c r="R1098" s="179">
        <f>Q1098*H1098</f>
        <v>4.5556436799999996E-2</v>
      </c>
      <c r="S1098" s="179">
        <v>0</v>
      </c>
      <c r="T1098" s="180">
        <f>S1098*H1098</f>
        <v>0</v>
      </c>
      <c r="U1098" s="35"/>
      <c r="V1098" s="35"/>
      <c r="W1098" s="35"/>
      <c r="X1098" s="35"/>
      <c r="Y1098" s="35"/>
      <c r="Z1098" s="35"/>
      <c r="AA1098" s="35"/>
      <c r="AB1098" s="35"/>
      <c r="AC1098" s="35"/>
      <c r="AD1098" s="35"/>
      <c r="AE1098" s="35"/>
      <c r="AR1098" s="181" t="s">
        <v>261</v>
      </c>
      <c r="AT1098" s="181" t="s">
        <v>135</v>
      </c>
      <c r="AU1098" s="181" t="s">
        <v>82</v>
      </c>
      <c r="AY1098" s="18" t="s">
        <v>132</v>
      </c>
      <c r="BE1098" s="182">
        <f>IF(N1098="základní",J1098,0)</f>
        <v>0</v>
      </c>
      <c r="BF1098" s="182">
        <f>IF(N1098="snížená",J1098,0)</f>
        <v>0</v>
      </c>
      <c r="BG1098" s="182">
        <f>IF(N1098="zákl. přenesená",J1098,0)</f>
        <v>0</v>
      </c>
      <c r="BH1098" s="182">
        <f>IF(N1098="sníž. přenesená",J1098,0)</f>
        <v>0</v>
      </c>
      <c r="BI1098" s="182">
        <f>IF(N1098="nulová",J1098,0)</f>
        <v>0</v>
      </c>
      <c r="BJ1098" s="18" t="s">
        <v>80</v>
      </c>
      <c r="BK1098" s="182">
        <f>ROUND(I1098*H1098,2)</f>
        <v>0</v>
      </c>
      <c r="BL1098" s="18" t="s">
        <v>261</v>
      </c>
      <c r="BM1098" s="181" t="s">
        <v>1599</v>
      </c>
    </row>
    <row r="1099" spans="1:65" s="2" customFormat="1" ht="29.25">
      <c r="A1099" s="35"/>
      <c r="B1099" s="36"/>
      <c r="C1099" s="37"/>
      <c r="D1099" s="183" t="s">
        <v>142</v>
      </c>
      <c r="E1099" s="37"/>
      <c r="F1099" s="184" t="s">
        <v>1600</v>
      </c>
      <c r="G1099" s="37"/>
      <c r="H1099" s="37"/>
      <c r="I1099" s="185"/>
      <c r="J1099" s="37"/>
      <c r="K1099" s="37"/>
      <c r="L1099" s="40"/>
      <c r="M1099" s="186"/>
      <c r="N1099" s="187"/>
      <c r="O1099" s="65"/>
      <c r="P1099" s="65"/>
      <c r="Q1099" s="65"/>
      <c r="R1099" s="65"/>
      <c r="S1099" s="65"/>
      <c r="T1099" s="66"/>
      <c r="U1099" s="35"/>
      <c r="V1099" s="35"/>
      <c r="W1099" s="35"/>
      <c r="X1099" s="35"/>
      <c r="Y1099" s="35"/>
      <c r="Z1099" s="35"/>
      <c r="AA1099" s="35"/>
      <c r="AB1099" s="35"/>
      <c r="AC1099" s="35"/>
      <c r="AD1099" s="35"/>
      <c r="AE1099" s="35"/>
      <c r="AT1099" s="18" t="s">
        <v>142</v>
      </c>
      <c r="AU1099" s="18" t="s">
        <v>82</v>
      </c>
    </row>
    <row r="1100" spans="1:65" s="13" customFormat="1" ht="11.25">
      <c r="B1100" s="188"/>
      <c r="C1100" s="189"/>
      <c r="D1100" s="183" t="s">
        <v>149</v>
      </c>
      <c r="E1100" s="190" t="s">
        <v>19</v>
      </c>
      <c r="F1100" s="191" t="s">
        <v>1584</v>
      </c>
      <c r="G1100" s="189"/>
      <c r="H1100" s="190" t="s">
        <v>19</v>
      </c>
      <c r="I1100" s="192"/>
      <c r="J1100" s="189"/>
      <c r="K1100" s="189"/>
      <c r="L1100" s="193"/>
      <c r="M1100" s="194"/>
      <c r="N1100" s="195"/>
      <c r="O1100" s="195"/>
      <c r="P1100" s="195"/>
      <c r="Q1100" s="195"/>
      <c r="R1100" s="195"/>
      <c r="S1100" s="195"/>
      <c r="T1100" s="196"/>
      <c r="AT1100" s="197" t="s">
        <v>149</v>
      </c>
      <c r="AU1100" s="197" t="s">
        <v>82</v>
      </c>
      <c r="AV1100" s="13" t="s">
        <v>80</v>
      </c>
      <c r="AW1100" s="13" t="s">
        <v>33</v>
      </c>
      <c r="AX1100" s="13" t="s">
        <v>72</v>
      </c>
      <c r="AY1100" s="197" t="s">
        <v>132</v>
      </c>
    </row>
    <row r="1101" spans="1:65" s="14" customFormat="1" ht="11.25">
      <c r="B1101" s="198"/>
      <c r="C1101" s="199"/>
      <c r="D1101" s="183" t="s">
        <v>149</v>
      </c>
      <c r="E1101" s="200" t="s">
        <v>19</v>
      </c>
      <c r="F1101" s="201" t="s">
        <v>167</v>
      </c>
      <c r="G1101" s="199"/>
      <c r="H1101" s="202">
        <v>55.040999999999997</v>
      </c>
      <c r="I1101" s="203"/>
      <c r="J1101" s="199"/>
      <c r="K1101" s="199"/>
      <c r="L1101" s="204"/>
      <c r="M1101" s="205"/>
      <c r="N1101" s="206"/>
      <c r="O1101" s="206"/>
      <c r="P1101" s="206"/>
      <c r="Q1101" s="206"/>
      <c r="R1101" s="206"/>
      <c r="S1101" s="206"/>
      <c r="T1101" s="207"/>
      <c r="AT1101" s="208" t="s">
        <v>149</v>
      </c>
      <c r="AU1101" s="208" t="s">
        <v>82</v>
      </c>
      <c r="AV1101" s="14" t="s">
        <v>82</v>
      </c>
      <c r="AW1101" s="14" t="s">
        <v>33</v>
      </c>
      <c r="AX1101" s="14" t="s">
        <v>72</v>
      </c>
      <c r="AY1101" s="208" t="s">
        <v>132</v>
      </c>
    </row>
    <row r="1102" spans="1:65" s="14" customFormat="1" ht="11.25">
      <c r="B1102" s="198"/>
      <c r="C1102" s="199"/>
      <c r="D1102" s="183" t="s">
        <v>149</v>
      </c>
      <c r="E1102" s="200" t="s">
        <v>19</v>
      </c>
      <c r="F1102" s="201" t="s">
        <v>168</v>
      </c>
      <c r="G1102" s="199"/>
      <c r="H1102" s="202">
        <v>-0.06</v>
      </c>
      <c r="I1102" s="203"/>
      <c r="J1102" s="199"/>
      <c r="K1102" s="199"/>
      <c r="L1102" s="204"/>
      <c r="M1102" s="205"/>
      <c r="N1102" s="206"/>
      <c r="O1102" s="206"/>
      <c r="P1102" s="206"/>
      <c r="Q1102" s="206"/>
      <c r="R1102" s="206"/>
      <c r="S1102" s="206"/>
      <c r="T1102" s="207"/>
      <c r="AT1102" s="208" t="s">
        <v>149</v>
      </c>
      <c r="AU1102" s="208" t="s">
        <v>82</v>
      </c>
      <c r="AV1102" s="14" t="s">
        <v>82</v>
      </c>
      <c r="AW1102" s="14" t="s">
        <v>33</v>
      </c>
      <c r="AX1102" s="14" t="s">
        <v>72</v>
      </c>
      <c r="AY1102" s="208" t="s">
        <v>132</v>
      </c>
    </row>
    <row r="1103" spans="1:65" s="14" customFormat="1" ht="11.25">
      <c r="B1103" s="198"/>
      <c r="C1103" s="199"/>
      <c r="D1103" s="183" t="s">
        <v>149</v>
      </c>
      <c r="E1103" s="200" t="s">
        <v>19</v>
      </c>
      <c r="F1103" s="201" t="s">
        <v>169</v>
      </c>
      <c r="G1103" s="199"/>
      <c r="H1103" s="202">
        <v>-15.625</v>
      </c>
      <c r="I1103" s="203"/>
      <c r="J1103" s="199"/>
      <c r="K1103" s="199"/>
      <c r="L1103" s="204"/>
      <c r="M1103" s="205"/>
      <c r="N1103" s="206"/>
      <c r="O1103" s="206"/>
      <c r="P1103" s="206"/>
      <c r="Q1103" s="206"/>
      <c r="R1103" s="206"/>
      <c r="S1103" s="206"/>
      <c r="T1103" s="207"/>
      <c r="AT1103" s="208" t="s">
        <v>149</v>
      </c>
      <c r="AU1103" s="208" t="s">
        <v>82</v>
      </c>
      <c r="AV1103" s="14" t="s">
        <v>82</v>
      </c>
      <c r="AW1103" s="14" t="s">
        <v>33</v>
      </c>
      <c r="AX1103" s="14" t="s">
        <v>72</v>
      </c>
      <c r="AY1103" s="208" t="s">
        <v>132</v>
      </c>
    </row>
    <row r="1104" spans="1:65" s="14" customFormat="1" ht="11.25">
      <c r="B1104" s="198"/>
      <c r="C1104" s="199"/>
      <c r="D1104" s="183" t="s">
        <v>149</v>
      </c>
      <c r="E1104" s="200" t="s">
        <v>19</v>
      </c>
      <c r="F1104" s="201" t="s">
        <v>1113</v>
      </c>
      <c r="G1104" s="199"/>
      <c r="H1104" s="202">
        <v>15.625</v>
      </c>
      <c r="I1104" s="203"/>
      <c r="J1104" s="199"/>
      <c r="K1104" s="199"/>
      <c r="L1104" s="204"/>
      <c r="M1104" s="205"/>
      <c r="N1104" s="206"/>
      <c r="O1104" s="206"/>
      <c r="P1104" s="206"/>
      <c r="Q1104" s="206"/>
      <c r="R1104" s="206"/>
      <c r="S1104" s="206"/>
      <c r="T1104" s="207"/>
      <c r="AT1104" s="208" t="s">
        <v>149</v>
      </c>
      <c r="AU1104" s="208" t="s">
        <v>82</v>
      </c>
      <c r="AV1104" s="14" t="s">
        <v>82</v>
      </c>
      <c r="AW1104" s="14" t="s">
        <v>33</v>
      </c>
      <c r="AX1104" s="14" t="s">
        <v>72</v>
      </c>
      <c r="AY1104" s="208" t="s">
        <v>132</v>
      </c>
    </row>
    <row r="1105" spans="2:51" s="14" customFormat="1" ht="11.25">
      <c r="B1105" s="198"/>
      <c r="C1105" s="199"/>
      <c r="D1105" s="183" t="s">
        <v>149</v>
      </c>
      <c r="E1105" s="200" t="s">
        <v>19</v>
      </c>
      <c r="F1105" s="201" t="s">
        <v>1114</v>
      </c>
      <c r="G1105" s="199"/>
      <c r="H1105" s="202">
        <v>1.4790000000000001</v>
      </c>
      <c r="I1105" s="203"/>
      <c r="J1105" s="199"/>
      <c r="K1105" s="199"/>
      <c r="L1105" s="204"/>
      <c r="M1105" s="205"/>
      <c r="N1105" s="206"/>
      <c r="O1105" s="206"/>
      <c r="P1105" s="206"/>
      <c r="Q1105" s="206"/>
      <c r="R1105" s="206"/>
      <c r="S1105" s="206"/>
      <c r="T1105" s="207"/>
      <c r="AT1105" s="208" t="s">
        <v>149</v>
      </c>
      <c r="AU1105" s="208" t="s">
        <v>82</v>
      </c>
      <c r="AV1105" s="14" t="s">
        <v>82</v>
      </c>
      <c r="AW1105" s="14" t="s">
        <v>33</v>
      </c>
      <c r="AX1105" s="14" t="s">
        <v>72</v>
      </c>
      <c r="AY1105" s="208" t="s">
        <v>132</v>
      </c>
    </row>
    <row r="1106" spans="2:51" s="14" customFormat="1" ht="11.25">
      <c r="B1106" s="198"/>
      <c r="C1106" s="199"/>
      <c r="D1106" s="183" t="s">
        <v>149</v>
      </c>
      <c r="E1106" s="200" t="s">
        <v>19</v>
      </c>
      <c r="F1106" s="201" t="s">
        <v>170</v>
      </c>
      <c r="G1106" s="199"/>
      <c r="H1106" s="202">
        <v>3.5230000000000001</v>
      </c>
      <c r="I1106" s="203"/>
      <c r="J1106" s="199"/>
      <c r="K1106" s="199"/>
      <c r="L1106" s="204"/>
      <c r="M1106" s="205"/>
      <c r="N1106" s="206"/>
      <c r="O1106" s="206"/>
      <c r="P1106" s="206"/>
      <c r="Q1106" s="206"/>
      <c r="R1106" s="206"/>
      <c r="S1106" s="206"/>
      <c r="T1106" s="207"/>
      <c r="AT1106" s="208" t="s">
        <v>149</v>
      </c>
      <c r="AU1106" s="208" t="s">
        <v>82</v>
      </c>
      <c r="AV1106" s="14" t="s">
        <v>82</v>
      </c>
      <c r="AW1106" s="14" t="s">
        <v>33</v>
      </c>
      <c r="AX1106" s="14" t="s">
        <v>72</v>
      </c>
      <c r="AY1106" s="208" t="s">
        <v>132</v>
      </c>
    </row>
    <row r="1107" spans="2:51" s="16" customFormat="1" ht="11.25">
      <c r="B1107" s="231"/>
      <c r="C1107" s="232"/>
      <c r="D1107" s="183" t="s">
        <v>149</v>
      </c>
      <c r="E1107" s="233" t="s">
        <v>19</v>
      </c>
      <c r="F1107" s="234" t="s">
        <v>216</v>
      </c>
      <c r="G1107" s="232"/>
      <c r="H1107" s="235">
        <v>59.982999999999997</v>
      </c>
      <c r="I1107" s="236"/>
      <c r="J1107" s="232"/>
      <c r="K1107" s="232"/>
      <c r="L1107" s="237"/>
      <c r="M1107" s="238"/>
      <c r="N1107" s="239"/>
      <c r="O1107" s="239"/>
      <c r="P1107" s="239"/>
      <c r="Q1107" s="239"/>
      <c r="R1107" s="239"/>
      <c r="S1107" s="239"/>
      <c r="T1107" s="240"/>
      <c r="AT1107" s="241" t="s">
        <v>149</v>
      </c>
      <c r="AU1107" s="241" t="s">
        <v>82</v>
      </c>
      <c r="AV1107" s="16" t="s">
        <v>133</v>
      </c>
      <c r="AW1107" s="16" t="s">
        <v>33</v>
      </c>
      <c r="AX1107" s="16" t="s">
        <v>72</v>
      </c>
      <c r="AY1107" s="241" t="s">
        <v>132</v>
      </c>
    </row>
    <row r="1108" spans="2:51" s="13" customFormat="1" ht="11.25">
      <c r="B1108" s="188"/>
      <c r="C1108" s="189"/>
      <c r="D1108" s="183" t="s">
        <v>149</v>
      </c>
      <c r="E1108" s="190" t="s">
        <v>19</v>
      </c>
      <c r="F1108" s="191" t="s">
        <v>166</v>
      </c>
      <c r="G1108" s="189"/>
      <c r="H1108" s="190" t="s">
        <v>19</v>
      </c>
      <c r="I1108" s="192"/>
      <c r="J1108" s="189"/>
      <c r="K1108" s="189"/>
      <c r="L1108" s="193"/>
      <c r="M1108" s="194"/>
      <c r="N1108" s="195"/>
      <c r="O1108" s="195"/>
      <c r="P1108" s="195"/>
      <c r="Q1108" s="195"/>
      <c r="R1108" s="195"/>
      <c r="S1108" s="195"/>
      <c r="T1108" s="196"/>
      <c r="AT1108" s="197" t="s">
        <v>149</v>
      </c>
      <c r="AU1108" s="197" t="s">
        <v>82</v>
      </c>
      <c r="AV1108" s="13" t="s">
        <v>80</v>
      </c>
      <c r="AW1108" s="13" t="s">
        <v>33</v>
      </c>
      <c r="AX1108" s="13" t="s">
        <v>72</v>
      </c>
      <c r="AY1108" s="197" t="s">
        <v>132</v>
      </c>
    </row>
    <row r="1109" spans="2:51" s="14" customFormat="1" ht="11.25">
      <c r="B1109" s="198"/>
      <c r="C1109" s="199"/>
      <c r="D1109" s="183" t="s">
        <v>149</v>
      </c>
      <c r="E1109" s="200" t="s">
        <v>19</v>
      </c>
      <c r="F1109" s="201" t="s">
        <v>206</v>
      </c>
      <c r="G1109" s="199"/>
      <c r="H1109" s="202">
        <v>96.834999999999994</v>
      </c>
      <c r="I1109" s="203"/>
      <c r="J1109" s="199"/>
      <c r="K1109" s="199"/>
      <c r="L1109" s="204"/>
      <c r="M1109" s="205"/>
      <c r="N1109" s="206"/>
      <c r="O1109" s="206"/>
      <c r="P1109" s="206"/>
      <c r="Q1109" s="206"/>
      <c r="R1109" s="206"/>
      <c r="S1109" s="206"/>
      <c r="T1109" s="207"/>
      <c r="AT1109" s="208" t="s">
        <v>149</v>
      </c>
      <c r="AU1109" s="208" t="s">
        <v>82</v>
      </c>
      <c r="AV1109" s="14" t="s">
        <v>82</v>
      </c>
      <c r="AW1109" s="14" t="s">
        <v>33</v>
      </c>
      <c r="AX1109" s="14" t="s">
        <v>72</v>
      </c>
      <c r="AY1109" s="208" t="s">
        <v>132</v>
      </c>
    </row>
    <row r="1110" spans="2:51" s="14" customFormat="1" ht="11.25">
      <c r="B1110" s="198"/>
      <c r="C1110" s="199"/>
      <c r="D1110" s="183" t="s">
        <v>149</v>
      </c>
      <c r="E1110" s="200" t="s">
        <v>19</v>
      </c>
      <c r="F1110" s="201" t="s">
        <v>207</v>
      </c>
      <c r="G1110" s="199"/>
      <c r="H1110" s="202">
        <v>1.8839999999999999</v>
      </c>
      <c r="I1110" s="203"/>
      <c r="J1110" s="199"/>
      <c r="K1110" s="199"/>
      <c r="L1110" s="204"/>
      <c r="M1110" s="205"/>
      <c r="N1110" s="206"/>
      <c r="O1110" s="206"/>
      <c r="P1110" s="206"/>
      <c r="Q1110" s="206"/>
      <c r="R1110" s="206"/>
      <c r="S1110" s="206"/>
      <c r="T1110" s="207"/>
      <c r="AT1110" s="208" t="s">
        <v>149</v>
      </c>
      <c r="AU1110" s="208" t="s">
        <v>82</v>
      </c>
      <c r="AV1110" s="14" t="s">
        <v>82</v>
      </c>
      <c r="AW1110" s="14" t="s">
        <v>33</v>
      </c>
      <c r="AX1110" s="14" t="s">
        <v>72</v>
      </c>
      <c r="AY1110" s="208" t="s">
        <v>132</v>
      </c>
    </row>
    <row r="1111" spans="2:51" s="14" customFormat="1" ht="11.25">
      <c r="B1111" s="198"/>
      <c r="C1111" s="199"/>
      <c r="D1111" s="183" t="s">
        <v>149</v>
      </c>
      <c r="E1111" s="200" t="s">
        <v>19</v>
      </c>
      <c r="F1111" s="201" t="s">
        <v>208</v>
      </c>
      <c r="G1111" s="199"/>
      <c r="H1111" s="202">
        <v>3.96</v>
      </c>
      <c r="I1111" s="203"/>
      <c r="J1111" s="199"/>
      <c r="K1111" s="199"/>
      <c r="L1111" s="204"/>
      <c r="M1111" s="205"/>
      <c r="N1111" s="206"/>
      <c r="O1111" s="206"/>
      <c r="P1111" s="206"/>
      <c r="Q1111" s="206"/>
      <c r="R1111" s="206"/>
      <c r="S1111" s="206"/>
      <c r="T1111" s="207"/>
      <c r="AT1111" s="208" t="s">
        <v>149</v>
      </c>
      <c r="AU1111" s="208" t="s">
        <v>82</v>
      </c>
      <c r="AV1111" s="14" t="s">
        <v>82</v>
      </c>
      <c r="AW1111" s="14" t="s">
        <v>33</v>
      </c>
      <c r="AX1111" s="14" t="s">
        <v>72</v>
      </c>
      <c r="AY1111" s="208" t="s">
        <v>132</v>
      </c>
    </row>
    <row r="1112" spans="2:51" s="14" customFormat="1" ht="11.25">
      <c r="B1112" s="198"/>
      <c r="C1112" s="199"/>
      <c r="D1112" s="183" t="s">
        <v>149</v>
      </c>
      <c r="E1112" s="200" t="s">
        <v>19</v>
      </c>
      <c r="F1112" s="201" t="s">
        <v>209</v>
      </c>
      <c r="G1112" s="199"/>
      <c r="H1112" s="202">
        <v>3.4129999999999998</v>
      </c>
      <c r="I1112" s="203"/>
      <c r="J1112" s="199"/>
      <c r="K1112" s="199"/>
      <c r="L1112" s="204"/>
      <c r="M1112" s="205"/>
      <c r="N1112" s="206"/>
      <c r="O1112" s="206"/>
      <c r="P1112" s="206"/>
      <c r="Q1112" s="206"/>
      <c r="R1112" s="206"/>
      <c r="S1112" s="206"/>
      <c r="T1112" s="207"/>
      <c r="AT1112" s="208" t="s">
        <v>149</v>
      </c>
      <c r="AU1112" s="208" t="s">
        <v>82</v>
      </c>
      <c r="AV1112" s="14" t="s">
        <v>82</v>
      </c>
      <c r="AW1112" s="14" t="s">
        <v>33</v>
      </c>
      <c r="AX1112" s="14" t="s">
        <v>72</v>
      </c>
      <c r="AY1112" s="208" t="s">
        <v>132</v>
      </c>
    </row>
    <row r="1113" spans="2:51" s="14" customFormat="1" ht="11.25">
      <c r="B1113" s="198"/>
      <c r="C1113" s="199"/>
      <c r="D1113" s="183" t="s">
        <v>149</v>
      </c>
      <c r="E1113" s="200" t="s">
        <v>19</v>
      </c>
      <c r="F1113" s="201" t="s">
        <v>210</v>
      </c>
      <c r="G1113" s="199"/>
      <c r="H1113" s="202">
        <v>5.04</v>
      </c>
      <c r="I1113" s="203"/>
      <c r="J1113" s="199"/>
      <c r="K1113" s="199"/>
      <c r="L1113" s="204"/>
      <c r="M1113" s="205"/>
      <c r="N1113" s="206"/>
      <c r="O1113" s="206"/>
      <c r="P1113" s="206"/>
      <c r="Q1113" s="206"/>
      <c r="R1113" s="206"/>
      <c r="S1113" s="206"/>
      <c r="T1113" s="207"/>
      <c r="AT1113" s="208" t="s">
        <v>149</v>
      </c>
      <c r="AU1113" s="208" t="s">
        <v>82</v>
      </c>
      <c r="AV1113" s="14" t="s">
        <v>82</v>
      </c>
      <c r="AW1113" s="14" t="s">
        <v>33</v>
      </c>
      <c r="AX1113" s="14" t="s">
        <v>72</v>
      </c>
      <c r="AY1113" s="208" t="s">
        <v>132</v>
      </c>
    </row>
    <row r="1114" spans="2:51" s="14" customFormat="1" ht="11.25">
      <c r="B1114" s="198"/>
      <c r="C1114" s="199"/>
      <c r="D1114" s="183" t="s">
        <v>149</v>
      </c>
      <c r="E1114" s="200" t="s">
        <v>19</v>
      </c>
      <c r="F1114" s="201" t="s">
        <v>211</v>
      </c>
      <c r="G1114" s="199"/>
      <c r="H1114" s="202">
        <v>-2.25</v>
      </c>
      <c r="I1114" s="203"/>
      <c r="J1114" s="199"/>
      <c r="K1114" s="199"/>
      <c r="L1114" s="204"/>
      <c r="M1114" s="205"/>
      <c r="N1114" s="206"/>
      <c r="O1114" s="206"/>
      <c r="P1114" s="206"/>
      <c r="Q1114" s="206"/>
      <c r="R1114" s="206"/>
      <c r="S1114" s="206"/>
      <c r="T1114" s="207"/>
      <c r="AT1114" s="208" t="s">
        <v>149</v>
      </c>
      <c r="AU1114" s="208" t="s">
        <v>82</v>
      </c>
      <c r="AV1114" s="14" t="s">
        <v>82</v>
      </c>
      <c r="AW1114" s="14" t="s">
        <v>33</v>
      </c>
      <c r="AX1114" s="14" t="s">
        <v>72</v>
      </c>
      <c r="AY1114" s="208" t="s">
        <v>132</v>
      </c>
    </row>
    <row r="1115" spans="2:51" s="14" customFormat="1" ht="11.25">
      <c r="B1115" s="198"/>
      <c r="C1115" s="199"/>
      <c r="D1115" s="183" t="s">
        <v>149</v>
      </c>
      <c r="E1115" s="200" t="s">
        <v>19</v>
      </c>
      <c r="F1115" s="201" t="s">
        <v>212</v>
      </c>
      <c r="G1115" s="199"/>
      <c r="H1115" s="202">
        <v>-1.1180000000000001</v>
      </c>
      <c r="I1115" s="203"/>
      <c r="J1115" s="199"/>
      <c r="K1115" s="199"/>
      <c r="L1115" s="204"/>
      <c r="M1115" s="205"/>
      <c r="N1115" s="206"/>
      <c r="O1115" s="206"/>
      <c r="P1115" s="206"/>
      <c r="Q1115" s="206"/>
      <c r="R1115" s="206"/>
      <c r="S1115" s="206"/>
      <c r="T1115" s="207"/>
      <c r="AT1115" s="208" t="s">
        <v>149</v>
      </c>
      <c r="AU1115" s="208" t="s">
        <v>82</v>
      </c>
      <c r="AV1115" s="14" t="s">
        <v>82</v>
      </c>
      <c r="AW1115" s="14" t="s">
        <v>33</v>
      </c>
      <c r="AX1115" s="14" t="s">
        <v>72</v>
      </c>
      <c r="AY1115" s="208" t="s">
        <v>132</v>
      </c>
    </row>
    <row r="1116" spans="2:51" s="14" customFormat="1" ht="11.25">
      <c r="B1116" s="198"/>
      <c r="C1116" s="199"/>
      <c r="D1116" s="183" t="s">
        <v>149</v>
      </c>
      <c r="E1116" s="200" t="s">
        <v>19</v>
      </c>
      <c r="F1116" s="201" t="s">
        <v>213</v>
      </c>
      <c r="G1116" s="199"/>
      <c r="H1116" s="202">
        <v>-1.4790000000000001</v>
      </c>
      <c r="I1116" s="203"/>
      <c r="J1116" s="199"/>
      <c r="K1116" s="199"/>
      <c r="L1116" s="204"/>
      <c r="M1116" s="205"/>
      <c r="N1116" s="206"/>
      <c r="O1116" s="206"/>
      <c r="P1116" s="206"/>
      <c r="Q1116" s="206"/>
      <c r="R1116" s="206"/>
      <c r="S1116" s="206"/>
      <c r="T1116" s="207"/>
      <c r="AT1116" s="208" t="s">
        <v>149</v>
      </c>
      <c r="AU1116" s="208" t="s">
        <v>82</v>
      </c>
      <c r="AV1116" s="14" t="s">
        <v>82</v>
      </c>
      <c r="AW1116" s="14" t="s">
        <v>33</v>
      </c>
      <c r="AX1116" s="14" t="s">
        <v>72</v>
      </c>
      <c r="AY1116" s="208" t="s">
        <v>132</v>
      </c>
    </row>
    <row r="1117" spans="2:51" s="14" customFormat="1" ht="11.25">
      <c r="B1117" s="198"/>
      <c r="C1117" s="199"/>
      <c r="D1117" s="183" t="s">
        <v>149</v>
      </c>
      <c r="E1117" s="200" t="s">
        <v>19</v>
      </c>
      <c r="F1117" s="201" t="s">
        <v>1595</v>
      </c>
      <c r="G1117" s="199"/>
      <c r="H1117" s="202">
        <v>-2.6640000000000001</v>
      </c>
      <c r="I1117" s="203"/>
      <c r="J1117" s="199"/>
      <c r="K1117" s="199"/>
      <c r="L1117" s="204"/>
      <c r="M1117" s="205"/>
      <c r="N1117" s="206"/>
      <c r="O1117" s="206"/>
      <c r="P1117" s="206"/>
      <c r="Q1117" s="206"/>
      <c r="R1117" s="206"/>
      <c r="S1117" s="206"/>
      <c r="T1117" s="207"/>
      <c r="AT1117" s="208" t="s">
        <v>149</v>
      </c>
      <c r="AU1117" s="208" t="s">
        <v>82</v>
      </c>
      <c r="AV1117" s="14" t="s">
        <v>82</v>
      </c>
      <c r="AW1117" s="14" t="s">
        <v>33</v>
      </c>
      <c r="AX1117" s="14" t="s">
        <v>72</v>
      </c>
      <c r="AY1117" s="208" t="s">
        <v>132</v>
      </c>
    </row>
    <row r="1118" spans="2:51" s="16" customFormat="1" ht="11.25">
      <c r="B1118" s="231"/>
      <c r="C1118" s="232"/>
      <c r="D1118" s="183" t="s">
        <v>149</v>
      </c>
      <c r="E1118" s="233" t="s">
        <v>19</v>
      </c>
      <c r="F1118" s="234" t="s">
        <v>216</v>
      </c>
      <c r="G1118" s="232"/>
      <c r="H1118" s="235">
        <v>103.621</v>
      </c>
      <c r="I1118" s="236"/>
      <c r="J1118" s="232"/>
      <c r="K1118" s="232"/>
      <c r="L1118" s="237"/>
      <c r="M1118" s="238"/>
      <c r="N1118" s="239"/>
      <c r="O1118" s="239"/>
      <c r="P1118" s="239"/>
      <c r="Q1118" s="239"/>
      <c r="R1118" s="239"/>
      <c r="S1118" s="239"/>
      <c r="T1118" s="240"/>
      <c r="AT1118" s="241" t="s">
        <v>149</v>
      </c>
      <c r="AU1118" s="241" t="s">
        <v>82</v>
      </c>
      <c r="AV1118" s="16" t="s">
        <v>133</v>
      </c>
      <c r="AW1118" s="16" t="s">
        <v>33</v>
      </c>
      <c r="AX1118" s="16" t="s">
        <v>72</v>
      </c>
      <c r="AY1118" s="241" t="s">
        <v>132</v>
      </c>
    </row>
    <row r="1119" spans="2:51" s="13" customFormat="1" ht="11.25">
      <c r="B1119" s="188"/>
      <c r="C1119" s="189"/>
      <c r="D1119" s="183" t="s">
        <v>149</v>
      </c>
      <c r="E1119" s="190" t="s">
        <v>19</v>
      </c>
      <c r="F1119" s="191" t="s">
        <v>150</v>
      </c>
      <c r="G1119" s="189"/>
      <c r="H1119" s="190" t="s">
        <v>19</v>
      </c>
      <c r="I1119" s="192"/>
      <c r="J1119" s="189"/>
      <c r="K1119" s="189"/>
      <c r="L1119" s="193"/>
      <c r="M1119" s="194"/>
      <c r="N1119" s="195"/>
      <c r="O1119" s="195"/>
      <c r="P1119" s="195"/>
      <c r="Q1119" s="195"/>
      <c r="R1119" s="195"/>
      <c r="S1119" s="195"/>
      <c r="T1119" s="196"/>
      <c r="AT1119" s="197" t="s">
        <v>149</v>
      </c>
      <c r="AU1119" s="197" t="s">
        <v>82</v>
      </c>
      <c r="AV1119" s="13" t="s">
        <v>80</v>
      </c>
      <c r="AW1119" s="13" t="s">
        <v>33</v>
      </c>
      <c r="AX1119" s="13" t="s">
        <v>72</v>
      </c>
      <c r="AY1119" s="197" t="s">
        <v>132</v>
      </c>
    </row>
    <row r="1120" spans="2:51" s="14" customFormat="1" ht="11.25">
      <c r="B1120" s="198"/>
      <c r="C1120" s="199"/>
      <c r="D1120" s="183" t="s">
        <v>149</v>
      </c>
      <c r="E1120" s="200" t="s">
        <v>19</v>
      </c>
      <c r="F1120" s="201" t="s">
        <v>217</v>
      </c>
      <c r="G1120" s="199"/>
      <c r="H1120" s="202">
        <v>9.048</v>
      </c>
      <c r="I1120" s="203"/>
      <c r="J1120" s="199"/>
      <c r="K1120" s="199"/>
      <c r="L1120" s="204"/>
      <c r="M1120" s="205"/>
      <c r="N1120" s="206"/>
      <c r="O1120" s="206"/>
      <c r="P1120" s="206"/>
      <c r="Q1120" s="206"/>
      <c r="R1120" s="206"/>
      <c r="S1120" s="206"/>
      <c r="T1120" s="207"/>
      <c r="AT1120" s="208" t="s">
        <v>149</v>
      </c>
      <c r="AU1120" s="208" t="s">
        <v>82</v>
      </c>
      <c r="AV1120" s="14" t="s">
        <v>82</v>
      </c>
      <c r="AW1120" s="14" t="s">
        <v>33</v>
      </c>
      <c r="AX1120" s="14" t="s">
        <v>72</v>
      </c>
      <c r="AY1120" s="208" t="s">
        <v>132</v>
      </c>
    </row>
    <row r="1121" spans="1:65" s="14" customFormat="1" ht="11.25">
      <c r="B1121" s="198"/>
      <c r="C1121" s="199"/>
      <c r="D1121" s="183" t="s">
        <v>149</v>
      </c>
      <c r="E1121" s="200" t="s">
        <v>19</v>
      </c>
      <c r="F1121" s="201" t="s">
        <v>219</v>
      </c>
      <c r="G1121" s="199"/>
      <c r="H1121" s="202">
        <v>-0.35</v>
      </c>
      <c r="I1121" s="203"/>
      <c r="J1121" s="199"/>
      <c r="K1121" s="199"/>
      <c r="L1121" s="204"/>
      <c r="M1121" s="205"/>
      <c r="N1121" s="206"/>
      <c r="O1121" s="206"/>
      <c r="P1121" s="206"/>
      <c r="Q1121" s="206"/>
      <c r="R1121" s="206"/>
      <c r="S1121" s="206"/>
      <c r="T1121" s="207"/>
      <c r="AT1121" s="208" t="s">
        <v>149</v>
      </c>
      <c r="AU1121" s="208" t="s">
        <v>82</v>
      </c>
      <c r="AV1121" s="14" t="s">
        <v>82</v>
      </c>
      <c r="AW1121" s="14" t="s">
        <v>33</v>
      </c>
      <c r="AX1121" s="14" t="s">
        <v>72</v>
      </c>
      <c r="AY1121" s="208" t="s">
        <v>132</v>
      </c>
    </row>
    <row r="1122" spans="1:65" s="16" customFormat="1" ht="11.25">
      <c r="B1122" s="231"/>
      <c r="C1122" s="232"/>
      <c r="D1122" s="183" t="s">
        <v>149</v>
      </c>
      <c r="E1122" s="233" t="s">
        <v>19</v>
      </c>
      <c r="F1122" s="234" t="s">
        <v>216</v>
      </c>
      <c r="G1122" s="232"/>
      <c r="H1122" s="235">
        <v>8.6980000000000004</v>
      </c>
      <c r="I1122" s="236"/>
      <c r="J1122" s="232"/>
      <c r="K1122" s="232"/>
      <c r="L1122" s="237"/>
      <c r="M1122" s="238"/>
      <c r="N1122" s="239"/>
      <c r="O1122" s="239"/>
      <c r="P1122" s="239"/>
      <c r="Q1122" s="239"/>
      <c r="R1122" s="239"/>
      <c r="S1122" s="239"/>
      <c r="T1122" s="240"/>
      <c r="AT1122" s="241" t="s">
        <v>149</v>
      </c>
      <c r="AU1122" s="241" t="s">
        <v>82</v>
      </c>
      <c r="AV1122" s="16" t="s">
        <v>133</v>
      </c>
      <c r="AW1122" s="16" t="s">
        <v>33</v>
      </c>
      <c r="AX1122" s="16" t="s">
        <v>72</v>
      </c>
      <c r="AY1122" s="241" t="s">
        <v>132</v>
      </c>
    </row>
    <row r="1123" spans="1:65" s="13" customFormat="1" ht="11.25">
      <c r="B1123" s="188"/>
      <c r="C1123" s="189"/>
      <c r="D1123" s="183" t="s">
        <v>149</v>
      </c>
      <c r="E1123" s="190" t="s">
        <v>19</v>
      </c>
      <c r="F1123" s="191" t="s">
        <v>1601</v>
      </c>
      <c r="G1123" s="189"/>
      <c r="H1123" s="190" t="s">
        <v>19</v>
      </c>
      <c r="I1123" s="192"/>
      <c r="J1123" s="189"/>
      <c r="K1123" s="189"/>
      <c r="L1123" s="193"/>
      <c r="M1123" s="194"/>
      <c r="N1123" s="195"/>
      <c r="O1123" s="195"/>
      <c r="P1123" s="195"/>
      <c r="Q1123" s="195"/>
      <c r="R1123" s="195"/>
      <c r="S1123" s="195"/>
      <c r="T1123" s="196"/>
      <c r="AT1123" s="197" t="s">
        <v>149</v>
      </c>
      <c r="AU1123" s="197" t="s">
        <v>82</v>
      </c>
      <c r="AV1123" s="13" t="s">
        <v>80</v>
      </c>
      <c r="AW1123" s="13" t="s">
        <v>33</v>
      </c>
      <c r="AX1123" s="13" t="s">
        <v>72</v>
      </c>
      <c r="AY1123" s="197" t="s">
        <v>132</v>
      </c>
    </row>
    <row r="1124" spans="1:65" s="14" customFormat="1" ht="11.25">
      <c r="B1124" s="198"/>
      <c r="C1124" s="199"/>
      <c r="D1124" s="183" t="s">
        <v>149</v>
      </c>
      <c r="E1124" s="200" t="s">
        <v>19</v>
      </c>
      <c r="F1124" s="201" t="s">
        <v>1602</v>
      </c>
      <c r="G1124" s="199"/>
      <c r="H1124" s="202">
        <v>4</v>
      </c>
      <c r="I1124" s="203"/>
      <c r="J1124" s="199"/>
      <c r="K1124" s="199"/>
      <c r="L1124" s="204"/>
      <c r="M1124" s="205"/>
      <c r="N1124" s="206"/>
      <c r="O1124" s="206"/>
      <c r="P1124" s="206"/>
      <c r="Q1124" s="206"/>
      <c r="R1124" s="206"/>
      <c r="S1124" s="206"/>
      <c r="T1124" s="207"/>
      <c r="AT1124" s="208" t="s">
        <v>149</v>
      </c>
      <c r="AU1124" s="208" t="s">
        <v>82</v>
      </c>
      <c r="AV1124" s="14" t="s">
        <v>82</v>
      </c>
      <c r="AW1124" s="14" t="s">
        <v>33</v>
      </c>
      <c r="AX1124" s="14" t="s">
        <v>72</v>
      </c>
      <c r="AY1124" s="208" t="s">
        <v>132</v>
      </c>
    </row>
    <row r="1125" spans="1:65" s="16" customFormat="1" ht="11.25">
      <c r="B1125" s="231"/>
      <c r="C1125" s="232"/>
      <c r="D1125" s="183" t="s">
        <v>149</v>
      </c>
      <c r="E1125" s="233" t="s">
        <v>19</v>
      </c>
      <c r="F1125" s="234" t="s">
        <v>216</v>
      </c>
      <c r="G1125" s="232"/>
      <c r="H1125" s="235">
        <v>4</v>
      </c>
      <c r="I1125" s="236"/>
      <c r="J1125" s="232"/>
      <c r="K1125" s="232"/>
      <c r="L1125" s="237"/>
      <c r="M1125" s="238"/>
      <c r="N1125" s="239"/>
      <c r="O1125" s="239"/>
      <c r="P1125" s="239"/>
      <c r="Q1125" s="239"/>
      <c r="R1125" s="239"/>
      <c r="S1125" s="239"/>
      <c r="T1125" s="240"/>
      <c r="AT1125" s="241" t="s">
        <v>149</v>
      </c>
      <c r="AU1125" s="241" t="s">
        <v>82</v>
      </c>
      <c r="AV1125" s="16" t="s">
        <v>133</v>
      </c>
      <c r="AW1125" s="16" t="s">
        <v>33</v>
      </c>
      <c r="AX1125" s="16" t="s">
        <v>72</v>
      </c>
      <c r="AY1125" s="241" t="s">
        <v>132</v>
      </c>
    </row>
    <row r="1126" spans="1:65" s="15" customFormat="1" ht="11.25">
      <c r="B1126" s="209"/>
      <c r="C1126" s="210"/>
      <c r="D1126" s="183" t="s">
        <v>149</v>
      </c>
      <c r="E1126" s="211" t="s">
        <v>19</v>
      </c>
      <c r="F1126" s="212" t="s">
        <v>152</v>
      </c>
      <c r="G1126" s="210"/>
      <c r="H1126" s="213">
        <v>176.30199999999999</v>
      </c>
      <c r="I1126" s="214"/>
      <c r="J1126" s="210"/>
      <c r="K1126" s="210"/>
      <c r="L1126" s="215"/>
      <c r="M1126" s="216"/>
      <c r="N1126" s="217"/>
      <c r="O1126" s="217"/>
      <c r="P1126" s="217"/>
      <c r="Q1126" s="217"/>
      <c r="R1126" s="217"/>
      <c r="S1126" s="217"/>
      <c r="T1126" s="218"/>
      <c r="AT1126" s="219" t="s">
        <v>149</v>
      </c>
      <c r="AU1126" s="219" t="s">
        <v>82</v>
      </c>
      <c r="AV1126" s="15" t="s">
        <v>140</v>
      </c>
      <c r="AW1126" s="15" t="s">
        <v>33</v>
      </c>
      <c r="AX1126" s="15" t="s">
        <v>80</v>
      </c>
      <c r="AY1126" s="219" t="s">
        <v>132</v>
      </c>
    </row>
    <row r="1127" spans="1:65" s="12" customFormat="1" ht="22.9" customHeight="1">
      <c r="B1127" s="154"/>
      <c r="C1127" s="155"/>
      <c r="D1127" s="156" t="s">
        <v>71</v>
      </c>
      <c r="E1127" s="168" t="s">
        <v>1603</v>
      </c>
      <c r="F1127" s="168" t="s">
        <v>1604</v>
      </c>
      <c r="G1127" s="155"/>
      <c r="H1127" s="155"/>
      <c r="I1127" s="158"/>
      <c r="J1127" s="169">
        <f>BK1127</f>
        <v>0</v>
      </c>
      <c r="K1127" s="155"/>
      <c r="L1127" s="160"/>
      <c r="M1127" s="161"/>
      <c r="N1127" s="162"/>
      <c r="O1127" s="162"/>
      <c r="P1127" s="163">
        <f>SUM(P1128:P1144)</f>
        <v>0</v>
      </c>
      <c r="Q1127" s="162"/>
      <c r="R1127" s="163">
        <f>SUM(R1128:R1144)</f>
        <v>2.5219999999999999E-2</v>
      </c>
      <c r="S1127" s="162"/>
      <c r="T1127" s="164">
        <f>SUM(T1128:T1144)</f>
        <v>0</v>
      </c>
      <c r="AR1127" s="165" t="s">
        <v>82</v>
      </c>
      <c r="AT1127" s="166" t="s">
        <v>71</v>
      </c>
      <c r="AU1127" s="166" t="s">
        <v>80</v>
      </c>
      <c r="AY1127" s="165" t="s">
        <v>132</v>
      </c>
      <c r="BK1127" s="167">
        <f>SUM(BK1128:BK1144)</f>
        <v>0</v>
      </c>
    </row>
    <row r="1128" spans="1:65" s="2" customFormat="1" ht="24.2" customHeight="1">
      <c r="A1128" s="35"/>
      <c r="B1128" s="36"/>
      <c r="C1128" s="170" t="s">
        <v>1605</v>
      </c>
      <c r="D1128" s="170" t="s">
        <v>135</v>
      </c>
      <c r="E1128" s="171" t="s">
        <v>1606</v>
      </c>
      <c r="F1128" s="172" t="s">
        <v>1607</v>
      </c>
      <c r="G1128" s="173" t="s">
        <v>146</v>
      </c>
      <c r="H1128" s="174">
        <v>16.899999999999999</v>
      </c>
      <c r="I1128" s="175"/>
      <c r="J1128" s="176">
        <f>ROUND(I1128*H1128,2)</f>
        <v>0</v>
      </c>
      <c r="K1128" s="172" t="s">
        <v>19</v>
      </c>
      <c r="L1128" s="40"/>
      <c r="M1128" s="177" t="s">
        <v>19</v>
      </c>
      <c r="N1128" s="178" t="s">
        <v>43</v>
      </c>
      <c r="O1128" s="65"/>
      <c r="P1128" s="179">
        <f>O1128*H1128</f>
        <v>0</v>
      </c>
      <c r="Q1128" s="179">
        <v>0</v>
      </c>
      <c r="R1128" s="179">
        <f>Q1128*H1128</f>
        <v>0</v>
      </c>
      <c r="S1128" s="179">
        <v>0</v>
      </c>
      <c r="T1128" s="180">
        <f>S1128*H1128</f>
        <v>0</v>
      </c>
      <c r="U1128" s="35"/>
      <c r="V1128" s="35"/>
      <c r="W1128" s="35"/>
      <c r="X1128" s="35"/>
      <c r="Y1128" s="35"/>
      <c r="Z1128" s="35"/>
      <c r="AA1128" s="35"/>
      <c r="AB1128" s="35"/>
      <c r="AC1128" s="35"/>
      <c r="AD1128" s="35"/>
      <c r="AE1128" s="35"/>
      <c r="AR1128" s="181" t="s">
        <v>261</v>
      </c>
      <c r="AT1128" s="181" t="s">
        <v>135</v>
      </c>
      <c r="AU1128" s="181" t="s">
        <v>82</v>
      </c>
      <c r="AY1128" s="18" t="s">
        <v>132</v>
      </c>
      <c r="BE1128" s="182">
        <f>IF(N1128="základní",J1128,0)</f>
        <v>0</v>
      </c>
      <c r="BF1128" s="182">
        <f>IF(N1128="snížená",J1128,0)</f>
        <v>0</v>
      </c>
      <c r="BG1128" s="182">
        <f>IF(N1128="zákl. přenesená",J1128,0)</f>
        <v>0</v>
      </c>
      <c r="BH1128" s="182">
        <f>IF(N1128="sníž. přenesená",J1128,0)</f>
        <v>0</v>
      </c>
      <c r="BI1128" s="182">
        <f>IF(N1128="nulová",J1128,0)</f>
        <v>0</v>
      </c>
      <c r="BJ1128" s="18" t="s">
        <v>80</v>
      </c>
      <c r="BK1128" s="182">
        <f>ROUND(I1128*H1128,2)</f>
        <v>0</v>
      </c>
      <c r="BL1128" s="18" t="s">
        <v>261</v>
      </c>
      <c r="BM1128" s="181" t="s">
        <v>1608</v>
      </c>
    </row>
    <row r="1129" spans="1:65" s="2" customFormat="1" ht="19.5">
      <c r="A1129" s="35"/>
      <c r="B1129" s="36"/>
      <c r="C1129" s="37"/>
      <c r="D1129" s="183" t="s">
        <v>142</v>
      </c>
      <c r="E1129" s="37"/>
      <c r="F1129" s="184" t="s">
        <v>1607</v>
      </c>
      <c r="G1129" s="37"/>
      <c r="H1129" s="37"/>
      <c r="I1129" s="185"/>
      <c r="J1129" s="37"/>
      <c r="K1129" s="37"/>
      <c r="L1129" s="40"/>
      <c r="M1129" s="186"/>
      <c r="N1129" s="187"/>
      <c r="O1129" s="65"/>
      <c r="P1129" s="65"/>
      <c r="Q1129" s="65"/>
      <c r="R1129" s="65"/>
      <c r="S1129" s="65"/>
      <c r="T1129" s="66"/>
      <c r="U1129" s="35"/>
      <c r="V1129" s="35"/>
      <c r="W1129" s="35"/>
      <c r="X1129" s="35"/>
      <c r="Y1129" s="35"/>
      <c r="Z1129" s="35"/>
      <c r="AA1129" s="35"/>
      <c r="AB1129" s="35"/>
      <c r="AC1129" s="35"/>
      <c r="AD1129" s="35"/>
      <c r="AE1129" s="35"/>
      <c r="AT1129" s="18" t="s">
        <v>142</v>
      </c>
      <c r="AU1129" s="18" t="s">
        <v>82</v>
      </c>
    </row>
    <row r="1130" spans="1:65" s="14" customFormat="1" ht="11.25">
      <c r="B1130" s="198"/>
      <c r="C1130" s="199"/>
      <c r="D1130" s="183" t="s">
        <v>149</v>
      </c>
      <c r="E1130" s="200" t="s">
        <v>19</v>
      </c>
      <c r="F1130" s="201" t="s">
        <v>1609</v>
      </c>
      <c r="G1130" s="199"/>
      <c r="H1130" s="202">
        <v>11.523</v>
      </c>
      <c r="I1130" s="203"/>
      <c r="J1130" s="199"/>
      <c r="K1130" s="199"/>
      <c r="L1130" s="204"/>
      <c r="M1130" s="205"/>
      <c r="N1130" s="206"/>
      <c r="O1130" s="206"/>
      <c r="P1130" s="206"/>
      <c r="Q1130" s="206"/>
      <c r="R1130" s="206"/>
      <c r="S1130" s="206"/>
      <c r="T1130" s="207"/>
      <c r="AT1130" s="208" t="s">
        <v>149</v>
      </c>
      <c r="AU1130" s="208" t="s">
        <v>82</v>
      </c>
      <c r="AV1130" s="14" t="s">
        <v>82</v>
      </c>
      <c r="AW1130" s="14" t="s">
        <v>33</v>
      </c>
      <c r="AX1130" s="14" t="s">
        <v>72</v>
      </c>
      <c r="AY1130" s="208" t="s">
        <v>132</v>
      </c>
    </row>
    <row r="1131" spans="1:65" s="14" customFormat="1" ht="11.25">
      <c r="B1131" s="198"/>
      <c r="C1131" s="199"/>
      <c r="D1131" s="183" t="s">
        <v>149</v>
      </c>
      <c r="E1131" s="200" t="s">
        <v>19</v>
      </c>
      <c r="F1131" s="201" t="s">
        <v>1610</v>
      </c>
      <c r="G1131" s="199"/>
      <c r="H1131" s="202">
        <v>5.3769999999999998</v>
      </c>
      <c r="I1131" s="203"/>
      <c r="J1131" s="199"/>
      <c r="K1131" s="199"/>
      <c r="L1131" s="204"/>
      <c r="M1131" s="205"/>
      <c r="N1131" s="206"/>
      <c r="O1131" s="206"/>
      <c r="P1131" s="206"/>
      <c r="Q1131" s="206"/>
      <c r="R1131" s="206"/>
      <c r="S1131" s="206"/>
      <c r="T1131" s="207"/>
      <c r="AT1131" s="208" t="s">
        <v>149</v>
      </c>
      <c r="AU1131" s="208" t="s">
        <v>82</v>
      </c>
      <c r="AV1131" s="14" t="s">
        <v>82</v>
      </c>
      <c r="AW1131" s="14" t="s">
        <v>33</v>
      </c>
      <c r="AX1131" s="14" t="s">
        <v>72</v>
      </c>
      <c r="AY1131" s="208" t="s">
        <v>132</v>
      </c>
    </row>
    <row r="1132" spans="1:65" s="15" customFormat="1" ht="11.25">
      <c r="B1132" s="209"/>
      <c r="C1132" s="210"/>
      <c r="D1132" s="183" t="s">
        <v>149</v>
      </c>
      <c r="E1132" s="211" t="s">
        <v>19</v>
      </c>
      <c r="F1132" s="212" t="s">
        <v>152</v>
      </c>
      <c r="G1132" s="210"/>
      <c r="H1132" s="213">
        <v>16.899999999999999</v>
      </c>
      <c r="I1132" s="214"/>
      <c r="J1132" s="210"/>
      <c r="K1132" s="210"/>
      <c r="L1132" s="215"/>
      <c r="M1132" s="216"/>
      <c r="N1132" s="217"/>
      <c r="O1132" s="217"/>
      <c r="P1132" s="217"/>
      <c r="Q1132" s="217"/>
      <c r="R1132" s="217"/>
      <c r="S1132" s="217"/>
      <c r="T1132" s="218"/>
      <c r="AT1132" s="219" t="s">
        <v>149</v>
      </c>
      <c r="AU1132" s="219" t="s">
        <v>82</v>
      </c>
      <c r="AV1132" s="15" t="s">
        <v>140</v>
      </c>
      <c r="AW1132" s="15" t="s">
        <v>33</v>
      </c>
      <c r="AX1132" s="15" t="s">
        <v>80</v>
      </c>
      <c r="AY1132" s="219" t="s">
        <v>132</v>
      </c>
    </row>
    <row r="1133" spans="1:65" s="2" customFormat="1" ht="14.45" customHeight="1">
      <c r="A1133" s="35"/>
      <c r="B1133" s="36"/>
      <c r="C1133" s="170" t="s">
        <v>1611</v>
      </c>
      <c r="D1133" s="170" t="s">
        <v>135</v>
      </c>
      <c r="E1133" s="171" t="s">
        <v>1612</v>
      </c>
      <c r="F1133" s="172" t="s">
        <v>1613</v>
      </c>
      <c r="G1133" s="173" t="s">
        <v>146</v>
      </c>
      <c r="H1133" s="174">
        <v>17.388999999999999</v>
      </c>
      <c r="I1133" s="175"/>
      <c r="J1133" s="176">
        <f>ROUND(I1133*H1133,2)</f>
        <v>0</v>
      </c>
      <c r="K1133" s="172" t="s">
        <v>19</v>
      </c>
      <c r="L1133" s="40"/>
      <c r="M1133" s="177" t="s">
        <v>19</v>
      </c>
      <c r="N1133" s="178" t="s">
        <v>43</v>
      </c>
      <c r="O1133" s="65"/>
      <c r="P1133" s="179">
        <f>O1133*H1133</f>
        <v>0</v>
      </c>
      <c r="Q1133" s="179">
        <v>0</v>
      </c>
      <c r="R1133" s="179">
        <f>Q1133*H1133</f>
        <v>0</v>
      </c>
      <c r="S1133" s="179">
        <v>0</v>
      </c>
      <c r="T1133" s="180">
        <f>S1133*H1133</f>
        <v>0</v>
      </c>
      <c r="U1133" s="35"/>
      <c r="V1133" s="35"/>
      <c r="W1133" s="35"/>
      <c r="X1133" s="35"/>
      <c r="Y1133" s="35"/>
      <c r="Z1133" s="35"/>
      <c r="AA1133" s="35"/>
      <c r="AB1133" s="35"/>
      <c r="AC1133" s="35"/>
      <c r="AD1133" s="35"/>
      <c r="AE1133" s="35"/>
      <c r="AR1133" s="181" t="s">
        <v>261</v>
      </c>
      <c r="AT1133" s="181" t="s">
        <v>135</v>
      </c>
      <c r="AU1133" s="181" t="s">
        <v>82</v>
      </c>
      <c r="AY1133" s="18" t="s">
        <v>132</v>
      </c>
      <c r="BE1133" s="182">
        <f>IF(N1133="základní",J1133,0)</f>
        <v>0</v>
      </c>
      <c r="BF1133" s="182">
        <f>IF(N1133="snížená",J1133,0)</f>
        <v>0</v>
      </c>
      <c r="BG1133" s="182">
        <f>IF(N1133="zákl. přenesená",J1133,0)</f>
        <v>0</v>
      </c>
      <c r="BH1133" s="182">
        <f>IF(N1133="sníž. přenesená",J1133,0)</f>
        <v>0</v>
      </c>
      <c r="BI1133" s="182">
        <f>IF(N1133="nulová",J1133,0)</f>
        <v>0</v>
      </c>
      <c r="BJ1133" s="18" t="s">
        <v>80</v>
      </c>
      <c r="BK1133" s="182">
        <f>ROUND(I1133*H1133,2)</f>
        <v>0</v>
      </c>
      <c r="BL1133" s="18" t="s">
        <v>261</v>
      </c>
      <c r="BM1133" s="181" t="s">
        <v>1614</v>
      </c>
    </row>
    <row r="1134" spans="1:65" s="2" customFormat="1" ht="11.25">
      <c r="A1134" s="35"/>
      <c r="B1134" s="36"/>
      <c r="C1134" s="37"/>
      <c r="D1134" s="183" t="s">
        <v>142</v>
      </c>
      <c r="E1134" s="37"/>
      <c r="F1134" s="184" t="s">
        <v>1613</v>
      </c>
      <c r="G1134" s="37"/>
      <c r="H1134" s="37"/>
      <c r="I1134" s="185"/>
      <c r="J1134" s="37"/>
      <c r="K1134" s="37"/>
      <c r="L1134" s="40"/>
      <c r="M1134" s="186"/>
      <c r="N1134" s="187"/>
      <c r="O1134" s="65"/>
      <c r="P1134" s="65"/>
      <c r="Q1134" s="65"/>
      <c r="R1134" s="65"/>
      <c r="S1134" s="65"/>
      <c r="T1134" s="66"/>
      <c r="U1134" s="35"/>
      <c r="V1134" s="35"/>
      <c r="W1134" s="35"/>
      <c r="X1134" s="35"/>
      <c r="Y1134" s="35"/>
      <c r="Z1134" s="35"/>
      <c r="AA1134" s="35"/>
      <c r="AB1134" s="35"/>
      <c r="AC1134" s="35"/>
      <c r="AD1134" s="35"/>
      <c r="AE1134" s="35"/>
      <c r="AT1134" s="18" t="s">
        <v>142</v>
      </c>
      <c r="AU1134" s="18" t="s">
        <v>82</v>
      </c>
    </row>
    <row r="1135" spans="1:65" s="14" customFormat="1" ht="11.25">
      <c r="B1135" s="198"/>
      <c r="C1135" s="199"/>
      <c r="D1135" s="183" t="s">
        <v>149</v>
      </c>
      <c r="E1135" s="200" t="s">
        <v>19</v>
      </c>
      <c r="F1135" s="201" t="s">
        <v>1615</v>
      </c>
      <c r="G1135" s="199"/>
      <c r="H1135" s="202">
        <v>5.6159999999999997</v>
      </c>
      <c r="I1135" s="203"/>
      <c r="J1135" s="199"/>
      <c r="K1135" s="199"/>
      <c r="L1135" s="204"/>
      <c r="M1135" s="205"/>
      <c r="N1135" s="206"/>
      <c r="O1135" s="206"/>
      <c r="P1135" s="206"/>
      <c r="Q1135" s="206"/>
      <c r="R1135" s="206"/>
      <c r="S1135" s="206"/>
      <c r="T1135" s="207"/>
      <c r="AT1135" s="208" t="s">
        <v>149</v>
      </c>
      <c r="AU1135" s="208" t="s">
        <v>82</v>
      </c>
      <c r="AV1135" s="14" t="s">
        <v>82</v>
      </c>
      <c r="AW1135" s="14" t="s">
        <v>33</v>
      </c>
      <c r="AX1135" s="14" t="s">
        <v>72</v>
      </c>
      <c r="AY1135" s="208" t="s">
        <v>132</v>
      </c>
    </row>
    <row r="1136" spans="1:65" s="14" customFormat="1" ht="11.25">
      <c r="B1136" s="198"/>
      <c r="C1136" s="199"/>
      <c r="D1136" s="183" t="s">
        <v>149</v>
      </c>
      <c r="E1136" s="200" t="s">
        <v>19</v>
      </c>
      <c r="F1136" s="201" t="s">
        <v>1616</v>
      </c>
      <c r="G1136" s="199"/>
      <c r="H1136" s="202">
        <v>11.773</v>
      </c>
      <c r="I1136" s="203"/>
      <c r="J1136" s="199"/>
      <c r="K1136" s="199"/>
      <c r="L1136" s="204"/>
      <c r="M1136" s="205"/>
      <c r="N1136" s="206"/>
      <c r="O1136" s="206"/>
      <c r="P1136" s="206"/>
      <c r="Q1136" s="206"/>
      <c r="R1136" s="206"/>
      <c r="S1136" s="206"/>
      <c r="T1136" s="207"/>
      <c r="AT1136" s="208" t="s">
        <v>149</v>
      </c>
      <c r="AU1136" s="208" t="s">
        <v>82</v>
      </c>
      <c r="AV1136" s="14" t="s">
        <v>82</v>
      </c>
      <c r="AW1136" s="14" t="s">
        <v>33</v>
      </c>
      <c r="AX1136" s="14" t="s">
        <v>72</v>
      </c>
      <c r="AY1136" s="208" t="s">
        <v>132</v>
      </c>
    </row>
    <row r="1137" spans="1:65" s="15" customFormat="1" ht="11.25">
      <c r="B1137" s="209"/>
      <c r="C1137" s="210"/>
      <c r="D1137" s="183" t="s">
        <v>149</v>
      </c>
      <c r="E1137" s="211" t="s">
        <v>19</v>
      </c>
      <c r="F1137" s="212" t="s">
        <v>152</v>
      </c>
      <c r="G1137" s="210"/>
      <c r="H1137" s="213">
        <v>17.388999999999999</v>
      </c>
      <c r="I1137" s="214"/>
      <c r="J1137" s="210"/>
      <c r="K1137" s="210"/>
      <c r="L1137" s="215"/>
      <c r="M1137" s="216"/>
      <c r="N1137" s="217"/>
      <c r="O1137" s="217"/>
      <c r="P1137" s="217"/>
      <c r="Q1137" s="217"/>
      <c r="R1137" s="217"/>
      <c r="S1137" s="217"/>
      <c r="T1137" s="218"/>
      <c r="AT1137" s="219" t="s">
        <v>149</v>
      </c>
      <c r="AU1137" s="219" t="s">
        <v>82</v>
      </c>
      <c r="AV1137" s="15" t="s">
        <v>140</v>
      </c>
      <c r="AW1137" s="15" t="s">
        <v>33</v>
      </c>
      <c r="AX1137" s="15" t="s">
        <v>80</v>
      </c>
      <c r="AY1137" s="219" t="s">
        <v>132</v>
      </c>
    </row>
    <row r="1138" spans="1:65" s="2" customFormat="1" ht="62.65" customHeight="1">
      <c r="A1138" s="35"/>
      <c r="B1138" s="36"/>
      <c r="C1138" s="221" t="s">
        <v>1617</v>
      </c>
      <c r="D1138" s="221" t="s">
        <v>196</v>
      </c>
      <c r="E1138" s="222" t="s">
        <v>1618</v>
      </c>
      <c r="F1138" s="223" t="s">
        <v>1619</v>
      </c>
      <c r="G1138" s="224" t="s">
        <v>138</v>
      </c>
      <c r="H1138" s="225">
        <v>1</v>
      </c>
      <c r="I1138" s="226"/>
      <c r="J1138" s="227">
        <f>ROUND(I1138*H1138,2)</f>
        <v>0</v>
      </c>
      <c r="K1138" s="223" t="s">
        <v>19</v>
      </c>
      <c r="L1138" s="228"/>
      <c r="M1138" s="229" t="s">
        <v>19</v>
      </c>
      <c r="N1138" s="230" t="s">
        <v>43</v>
      </c>
      <c r="O1138" s="65"/>
      <c r="P1138" s="179">
        <f>O1138*H1138</f>
        <v>0</v>
      </c>
      <c r="Q1138" s="179">
        <v>8.4200000000000004E-3</v>
      </c>
      <c r="R1138" s="179">
        <f>Q1138*H1138</f>
        <v>8.4200000000000004E-3</v>
      </c>
      <c r="S1138" s="179">
        <v>0</v>
      </c>
      <c r="T1138" s="180">
        <f>S1138*H1138</f>
        <v>0</v>
      </c>
      <c r="U1138" s="35"/>
      <c r="V1138" s="35"/>
      <c r="W1138" s="35"/>
      <c r="X1138" s="35"/>
      <c r="Y1138" s="35"/>
      <c r="Z1138" s="35"/>
      <c r="AA1138" s="35"/>
      <c r="AB1138" s="35"/>
      <c r="AC1138" s="35"/>
      <c r="AD1138" s="35"/>
      <c r="AE1138" s="35"/>
      <c r="AR1138" s="181" t="s">
        <v>353</v>
      </c>
      <c r="AT1138" s="181" t="s">
        <v>196</v>
      </c>
      <c r="AU1138" s="181" t="s">
        <v>82</v>
      </c>
      <c r="AY1138" s="18" t="s">
        <v>132</v>
      </c>
      <c r="BE1138" s="182">
        <f>IF(N1138="základní",J1138,0)</f>
        <v>0</v>
      </c>
      <c r="BF1138" s="182">
        <f>IF(N1138="snížená",J1138,0)</f>
        <v>0</v>
      </c>
      <c r="BG1138" s="182">
        <f>IF(N1138="zákl. přenesená",J1138,0)</f>
        <v>0</v>
      </c>
      <c r="BH1138" s="182">
        <f>IF(N1138="sníž. přenesená",J1138,0)</f>
        <v>0</v>
      </c>
      <c r="BI1138" s="182">
        <f>IF(N1138="nulová",J1138,0)</f>
        <v>0</v>
      </c>
      <c r="BJ1138" s="18" t="s">
        <v>80</v>
      </c>
      <c r="BK1138" s="182">
        <f>ROUND(I1138*H1138,2)</f>
        <v>0</v>
      </c>
      <c r="BL1138" s="18" t="s">
        <v>261</v>
      </c>
      <c r="BM1138" s="181" t="s">
        <v>1620</v>
      </c>
    </row>
    <row r="1139" spans="1:65" s="2" customFormat="1" ht="48.75">
      <c r="A1139" s="35"/>
      <c r="B1139" s="36"/>
      <c r="C1139" s="37"/>
      <c r="D1139" s="183" t="s">
        <v>142</v>
      </c>
      <c r="E1139" s="37"/>
      <c r="F1139" s="184" t="s">
        <v>1619</v>
      </c>
      <c r="G1139" s="37"/>
      <c r="H1139" s="37"/>
      <c r="I1139" s="185"/>
      <c r="J1139" s="37"/>
      <c r="K1139" s="37"/>
      <c r="L1139" s="40"/>
      <c r="M1139" s="186"/>
      <c r="N1139" s="187"/>
      <c r="O1139" s="65"/>
      <c r="P1139" s="65"/>
      <c r="Q1139" s="65"/>
      <c r="R1139" s="65"/>
      <c r="S1139" s="65"/>
      <c r="T1139" s="66"/>
      <c r="U1139" s="35"/>
      <c r="V1139" s="35"/>
      <c r="W1139" s="35"/>
      <c r="X1139" s="35"/>
      <c r="Y1139" s="35"/>
      <c r="Z1139" s="35"/>
      <c r="AA1139" s="35"/>
      <c r="AB1139" s="35"/>
      <c r="AC1139" s="35"/>
      <c r="AD1139" s="35"/>
      <c r="AE1139" s="35"/>
      <c r="AT1139" s="18" t="s">
        <v>142</v>
      </c>
      <c r="AU1139" s="18" t="s">
        <v>82</v>
      </c>
    </row>
    <row r="1140" spans="1:65" s="2" customFormat="1" ht="62.65" customHeight="1">
      <c r="A1140" s="35"/>
      <c r="B1140" s="36"/>
      <c r="C1140" s="221" t="s">
        <v>1621</v>
      </c>
      <c r="D1140" s="221" t="s">
        <v>196</v>
      </c>
      <c r="E1140" s="222" t="s">
        <v>1622</v>
      </c>
      <c r="F1140" s="223" t="s">
        <v>1623</v>
      </c>
      <c r="G1140" s="224" t="s">
        <v>138</v>
      </c>
      <c r="H1140" s="225">
        <v>1</v>
      </c>
      <c r="I1140" s="226"/>
      <c r="J1140" s="227">
        <f>ROUND(I1140*H1140,2)</f>
        <v>0</v>
      </c>
      <c r="K1140" s="223" t="s">
        <v>19</v>
      </c>
      <c r="L1140" s="228"/>
      <c r="M1140" s="229" t="s">
        <v>19</v>
      </c>
      <c r="N1140" s="230" t="s">
        <v>43</v>
      </c>
      <c r="O1140" s="65"/>
      <c r="P1140" s="179">
        <f>O1140*H1140</f>
        <v>0</v>
      </c>
      <c r="Q1140" s="179">
        <v>1.6799999999999999E-2</v>
      </c>
      <c r="R1140" s="179">
        <f>Q1140*H1140</f>
        <v>1.6799999999999999E-2</v>
      </c>
      <c r="S1140" s="179">
        <v>0</v>
      </c>
      <c r="T1140" s="180">
        <f>S1140*H1140</f>
        <v>0</v>
      </c>
      <c r="U1140" s="35"/>
      <c r="V1140" s="35"/>
      <c r="W1140" s="35"/>
      <c r="X1140" s="35"/>
      <c r="Y1140" s="35"/>
      <c r="Z1140" s="35"/>
      <c r="AA1140" s="35"/>
      <c r="AB1140" s="35"/>
      <c r="AC1140" s="35"/>
      <c r="AD1140" s="35"/>
      <c r="AE1140" s="35"/>
      <c r="AR1140" s="181" t="s">
        <v>353</v>
      </c>
      <c r="AT1140" s="181" t="s">
        <v>196</v>
      </c>
      <c r="AU1140" s="181" t="s">
        <v>82</v>
      </c>
      <c r="AY1140" s="18" t="s">
        <v>132</v>
      </c>
      <c r="BE1140" s="182">
        <f>IF(N1140="základní",J1140,0)</f>
        <v>0</v>
      </c>
      <c r="BF1140" s="182">
        <f>IF(N1140="snížená",J1140,0)</f>
        <v>0</v>
      </c>
      <c r="BG1140" s="182">
        <f>IF(N1140="zákl. přenesená",J1140,0)</f>
        <v>0</v>
      </c>
      <c r="BH1140" s="182">
        <f>IF(N1140="sníž. přenesená",J1140,0)</f>
        <v>0</v>
      </c>
      <c r="BI1140" s="182">
        <f>IF(N1140="nulová",J1140,0)</f>
        <v>0</v>
      </c>
      <c r="BJ1140" s="18" t="s">
        <v>80</v>
      </c>
      <c r="BK1140" s="182">
        <f>ROUND(I1140*H1140,2)</f>
        <v>0</v>
      </c>
      <c r="BL1140" s="18" t="s">
        <v>261</v>
      </c>
      <c r="BM1140" s="181" t="s">
        <v>1624</v>
      </c>
    </row>
    <row r="1141" spans="1:65" s="2" customFormat="1" ht="48.75">
      <c r="A1141" s="35"/>
      <c r="B1141" s="36"/>
      <c r="C1141" s="37"/>
      <c r="D1141" s="183" t="s">
        <v>142</v>
      </c>
      <c r="E1141" s="37"/>
      <c r="F1141" s="184" t="s">
        <v>1623</v>
      </c>
      <c r="G1141" s="37"/>
      <c r="H1141" s="37"/>
      <c r="I1141" s="185"/>
      <c r="J1141" s="37"/>
      <c r="K1141" s="37"/>
      <c r="L1141" s="40"/>
      <c r="M1141" s="186"/>
      <c r="N1141" s="187"/>
      <c r="O1141" s="65"/>
      <c r="P1141" s="65"/>
      <c r="Q1141" s="65"/>
      <c r="R1141" s="65"/>
      <c r="S1141" s="65"/>
      <c r="T1141" s="66"/>
      <c r="U1141" s="35"/>
      <c r="V1141" s="35"/>
      <c r="W1141" s="35"/>
      <c r="X1141" s="35"/>
      <c r="Y1141" s="35"/>
      <c r="Z1141" s="35"/>
      <c r="AA1141" s="35"/>
      <c r="AB1141" s="35"/>
      <c r="AC1141" s="35"/>
      <c r="AD1141" s="35"/>
      <c r="AE1141" s="35"/>
      <c r="AT1141" s="18" t="s">
        <v>142</v>
      </c>
      <c r="AU1141" s="18" t="s">
        <v>82</v>
      </c>
    </row>
    <row r="1142" spans="1:65" s="2" customFormat="1" ht="24.2" customHeight="1">
      <c r="A1142" s="35"/>
      <c r="B1142" s="36"/>
      <c r="C1142" s="170" t="s">
        <v>1625</v>
      </c>
      <c r="D1142" s="170" t="s">
        <v>135</v>
      </c>
      <c r="E1142" s="171" t="s">
        <v>1626</v>
      </c>
      <c r="F1142" s="172" t="s">
        <v>1627</v>
      </c>
      <c r="G1142" s="173" t="s">
        <v>450</v>
      </c>
      <c r="H1142" s="174">
        <v>2.5000000000000001E-2</v>
      </c>
      <c r="I1142" s="175"/>
      <c r="J1142" s="176">
        <f>ROUND(I1142*H1142,2)</f>
        <v>0</v>
      </c>
      <c r="K1142" s="172" t="s">
        <v>139</v>
      </c>
      <c r="L1142" s="40"/>
      <c r="M1142" s="177" t="s">
        <v>19</v>
      </c>
      <c r="N1142" s="178" t="s">
        <v>43</v>
      </c>
      <c r="O1142" s="65"/>
      <c r="P1142" s="179">
        <f>O1142*H1142</f>
        <v>0</v>
      </c>
      <c r="Q1142" s="179">
        <v>0</v>
      </c>
      <c r="R1142" s="179">
        <f>Q1142*H1142</f>
        <v>0</v>
      </c>
      <c r="S1142" s="179">
        <v>0</v>
      </c>
      <c r="T1142" s="180">
        <f>S1142*H1142</f>
        <v>0</v>
      </c>
      <c r="U1142" s="35"/>
      <c r="V1142" s="35"/>
      <c r="W1142" s="35"/>
      <c r="X1142" s="35"/>
      <c r="Y1142" s="35"/>
      <c r="Z1142" s="35"/>
      <c r="AA1142" s="35"/>
      <c r="AB1142" s="35"/>
      <c r="AC1142" s="35"/>
      <c r="AD1142" s="35"/>
      <c r="AE1142" s="35"/>
      <c r="AR1142" s="181" t="s">
        <v>261</v>
      </c>
      <c r="AT1142" s="181" t="s">
        <v>135</v>
      </c>
      <c r="AU1142" s="181" t="s">
        <v>82</v>
      </c>
      <c r="AY1142" s="18" t="s">
        <v>132</v>
      </c>
      <c r="BE1142" s="182">
        <f>IF(N1142="základní",J1142,0)</f>
        <v>0</v>
      </c>
      <c r="BF1142" s="182">
        <f>IF(N1142="snížená",J1142,0)</f>
        <v>0</v>
      </c>
      <c r="BG1142" s="182">
        <f>IF(N1142="zákl. přenesená",J1142,0)</f>
        <v>0</v>
      </c>
      <c r="BH1142" s="182">
        <f>IF(N1142="sníž. přenesená",J1142,0)</f>
        <v>0</v>
      </c>
      <c r="BI1142" s="182">
        <f>IF(N1142="nulová",J1142,0)</f>
        <v>0</v>
      </c>
      <c r="BJ1142" s="18" t="s">
        <v>80</v>
      </c>
      <c r="BK1142" s="182">
        <f>ROUND(I1142*H1142,2)</f>
        <v>0</v>
      </c>
      <c r="BL1142" s="18" t="s">
        <v>261</v>
      </c>
      <c r="BM1142" s="181" t="s">
        <v>1628</v>
      </c>
    </row>
    <row r="1143" spans="1:65" s="2" customFormat="1" ht="29.25">
      <c r="A1143" s="35"/>
      <c r="B1143" s="36"/>
      <c r="C1143" s="37"/>
      <c r="D1143" s="183" t="s">
        <v>142</v>
      </c>
      <c r="E1143" s="37"/>
      <c r="F1143" s="184" t="s">
        <v>1629</v>
      </c>
      <c r="G1143" s="37"/>
      <c r="H1143" s="37"/>
      <c r="I1143" s="185"/>
      <c r="J1143" s="37"/>
      <c r="K1143" s="37"/>
      <c r="L1143" s="40"/>
      <c r="M1143" s="186"/>
      <c r="N1143" s="187"/>
      <c r="O1143" s="65"/>
      <c r="P1143" s="65"/>
      <c r="Q1143" s="65"/>
      <c r="R1143" s="65"/>
      <c r="S1143" s="65"/>
      <c r="T1143" s="66"/>
      <c r="U1143" s="35"/>
      <c r="V1143" s="35"/>
      <c r="W1143" s="35"/>
      <c r="X1143" s="35"/>
      <c r="Y1143" s="35"/>
      <c r="Z1143" s="35"/>
      <c r="AA1143" s="35"/>
      <c r="AB1143" s="35"/>
      <c r="AC1143" s="35"/>
      <c r="AD1143" s="35"/>
      <c r="AE1143" s="35"/>
      <c r="AT1143" s="18" t="s">
        <v>142</v>
      </c>
      <c r="AU1143" s="18" t="s">
        <v>82</v>
      </c>
    </row>
    <row r="1144" spans="1:65" s="2" customFormat="1" ht="126.75">
      <c r="A1144" s="35"/>
      <c r="B1144" s="36"/>
      <c r="C1144" s="37"/>
      <c r="D1144" s="183" t="s">
        <v>159</v>
      </c>
      <c r="E1144" s="37"/>
      <c r="F1144" s="220" t="s">
        <v>1223</v>
      </c>
      <c r="G1144" s="37"/>
      <c r="H1144" s="37"/>
      <c r="I1144" s="185"/>
      <c r="J1144" s="37"/>
      <c r="K1144" s="37"/>
      <c r="L1144" s="40"/>
      <c r="M1144" s="186"/>
      <c r="N1144" s="187"/>
      <c r="O1144" s="65"/>
      <c r="P1144" s="65"/>
      <c r="Q1144" s="65"/>
      <c r="R1144" s="65"/>
      <c r="S1144" s="65"/>
      <c r="T1144" s="66"/>
      <c r="U1144" s="35"/>
      <c r="V1144" s="35"/>
      <c r="W1144" s="35"/>
      <c r="X1144" s="35"/>
      <c r="Y1144" s="35"/>
      <c r="Z1144" s="35"/>
      <c r="AA1144" s="35"/>
      <c r="AB1144" s="35"/>
      <c r="AC1144" s="35"/>
      <c r="AD1144" s="35"/>
      <c r="AE1144" s="35"/>
      <c r="AT1144" s="18" t="s">
        <v>159</v>
      </c>
      <c r="AU1144" s="18" t="s">
        <v>82</v>
      </c>
    </row>
    <row r="1145" spans="1:65" s="12" customFormat="1" ht="25.9" customHeight="1">
      <c r="B1145" s="154"/>
      <c r="C1145" s="155"/>
      <c r="D1145" s="156" t="s">
        <v>71</v>
      </c>
      <c r="E1145" s="157" t="s">
        <v>1630</v>
      </c>
      <c r="F1145" s="157" t="s">
        <v>1631</v>
      </c>
      <c r="G1145" s="155"/>
      <c r="H1145" s="155"/>
      <c r="I1145" s="158"/>
      <c r="J1145" s="159">
        <f>BK1145</f>
        <v>0</v>
      </c>
      <c r="K1145" s="155"/>
      <c r="L1145" s="160"/>
      <c r="M1145" s="161"/>
      <c r="N1145" s="162"/>
      <c r="O1145" s="162"/>
      <c r="P1145" s="163">
        <f>P1146+P1149+P1154</f>
        <v>0</v>
      </c>
      <c r="Q1145" s="162"/>
      <c r="R1145" s="163">
        <f>R1146+R1149+R1154</f>
        <v>0</v>
      </c>
      <c r="S1145" s="162"/>
      <c r="T1145" s="164">
        <f>T1146+T1149+T1154</f>
        <v>0</v>
      </c>
      <c r="AR1145" s="165" t="s">
        <v>172</v>
      </c>
      <c r="AT1145" s="166" t="s">
        <v>71</v>
      </c>
      <c r="AU1145" s="166" t="s">
        <v>72</v>
      </c>
      <c r="AY1145" s="165" t="s">
        <v>132</v>
      </c>
      <c r="BK1145" s="167">
        <f>BK1146+BK1149+BK1154</f>
        <v>0</v>
      </c>
    </row>
    <row r="1146" spans="1:65" s="12" customFormat="1" ht="22.9" customHeight="1">
      <c r="B1146" s="154"/>
      <c r="C1146" s="155"/>
      <c r="D1146" s="156" t="s">
        <v>71</v>
      </c>
      <c r="E1146" s="168" t="s">
        <v>1632</v>
      </c>
      <c r="F1146" s="168" t="s">
        <v>1633</v>
      </c>
      <c r="G1146" s="155"/>
      <c r="H1146" s="155"/>
      <c r="I1146" s="158"/>
      <c r="J1146" s="169">
        <f>BK1146</f>
        <v>0</v>
      </c>
      <c r="K1146" s="155"/>
      <c r="L1146" s="160"/>
      <c r="M1146" s="161"/>
      <c r="N1146" s="162"/>
      <c r="O1146" s="162"/>
      <c r="P1146" s="163">
        <f>SUM(P1147:P1148)</f>
        <v>0</v>
      </c>
      <c r="Q1146" s="162"/>
      <c r="R1146" s="163">
        <f>SUM(R1147:R1148)</f>
        <v>0</v>
      </c>
      <c r="S1146" s="162"/>
      <c r="T1146" s="164">
        <f>SUM(T1147:T1148)</f>
        <v>0</v>
      </c>
      <c r="AR1146" s="165" t="s">
        <v>172</v>
      </c>
      <c r="AT1146" s="166" t="s">
        <v>71</v>
      </c>
      <c r="AU1146" s="166" t="s">
        <v>80</v>
      </c>
      <c r="AY1146" s="165" t="s">
        <v>132</v>
      </c>
      <c r="BK1146" s="167">
        <f>SUM(BK1147:BK1148)</f>
        <v>0</v>
      </c>
    </row>
    <row r="1147" spans="1:65" s="2" customFormat="1" ht="14.45" customHeight="1">
      <c r="A1147" s="35"/>
      <c r="B1147" s="36"/>
      <c r="C1147" s="170" t="s">
        <v>1634</v>
      </c>
      <c r="D1147" s="170" t="s">
        <v>135</v>
      </c>
      <c r="E1147" s="171" t="s">
        <v>1635</v>
      </c>
      <c r="F1147" s="172" t="s">
        <v>1636</v>
      </c>
      <c r="G1147" s="173" t="s">
        <v>1637</v>
      </c>
      <c r="H1147" s="174">
        <v>1</v>
      </c>
      <c r="I1147" s="175"/>
      <c r="J1147" s="176">
        <f>ROUND(I1147*H1147,2)</f>
        <v>0</v>
      </c>
      <c r="K1147" s="172" t="s">
        <v>139</v>
      </c>
      <c r="L1147" s="40"/>
      <c r="M1147" s="177" t="s">
        <v>19</v>
      </c>
      <c r="N1147" s="178" t="s">
        <v>43</v>
      </c>
      <c r="O1147" s="65"/>
      <c r="P1147" s="179">
        <f>O1147*H1147</f>
        <v>0</v>
      </c>
      <c r="Q1147" s="179">
        <v>0</v>
      </c>
      <c r="R1147" s="179">
        <f>Q1147*H1147</f>
        <v>0</v>
      </c>
      <c r="S1147" s="179">
        <v>0</v>
      </c>
      <c r="T1147" s="180">
        <f>S1147*H1147</f>
        <v>0</v>
      </c>
      <c r="U1147" s="35"/>
      <c r="V1147" s="35"/>
      <c r="W1147" s="35"/>
      <c r="X1147" s="35"/>
      <c r="Y1147" s="35"/>
      <c r="Z1147" s="35"/>
      <c r="AA1147" s="35"/>
      <c r="AB1147" s="35"/>
      <c r="AC1147" s="35"/>
      <c r="AD1147" s="35"/>
      <c r="AE1147" s="35"/>
      <c r="AR1147" s="181" t="s">
        <v>1638</v>
      </c>
      <c r="AT1147" s="181" t="s">
        <v>135</v>
      </c>
      <c r="AU1147" s="181" t="s">
        <v>82</v>
      </c>
      <c r="AY1147" s="18" t="s">
        <v>132</v>
      </c>
      <c r="BE1147" s="182">
        <f>IF(N1147="základní",J1147,0)</f>
        <v>0</v>
      </c>
      <c r="BF1147" s="182">
        <f>IF(N1147="snížená",J1147,0)</f>
        <v>0</v>
      </c>
      <c r="BG1147" s="182">
        <f>IF(N1147="zákl. přenesená",J1147,0)</f>
        <v>0</v>
      </c>
      <c r="BH1147" s="182">
        <f>IF(N1147="sníž. přenesená",J1147,0)</f>
        <v>0</v>
      </c>
      <c r="BI1147" s="182">
        <f>IF(N1147="nulová",J1147,0)</f>
        <v>0</v>
      </c>
      <c r="BJ1147" s="18" t="s">
        <v>80</v>
      </c>
      <c r="BK1147" s="182">
        <f>ROUND(I1147*H1147,2)</f>
        <v>0</v>
      </c>
      <c r="BL1147" s="18" t="s">
        <v>1638</v>
      </c>
      <c r="BM1147" s="181" t="s">
        <v>1639</v>
      </c>
    </row>
    <row r="1148" spans="1:65" s="2" customFormat="1" ht="11.25">
      <c r="A1148" s="35"/>
      <c r="B1148" s="36"/>
      <c r="C1148" s="37"/>
      <c r="D1148" s="183" t="s">
        <v>142</v>
      </c>
      <c r="E1148" s="37"/>
      <c r="F1148" s="184" t="s">
        <v>1636</v>
      </c>
      <c r="G1148" s="37"/>
      <c r="H1148" s="37"/>
      <c r="I1148" s="185"/>
      <c r="J1148" s="37"/>
      <c r="K1148" s="37"/>
      <c r="L1148" s="40"/>
      <c r="M1148" s="186"/>
      <c r="N1148" s="187"/>
      <c r="O1148" s="65"/>
      <c r="P1148" s="65"/>
      <c r="Q1148" s="65"/>
      <c r="R1148" s="65"/>
      <c r="S1148" s="65"/>
      <c r="T1148" s="66"/>
      <c r="U1148" s="35"/>
      <c r="V1148" s="35"/>
      <c r="W1148" s="35"/>
      <c r="X1148" s="35"/>
      <c r="Y1148" s="35"/>
      <c r="Z1148" s="35"/>
      <c r="AA1148" s="35"/>
      <c r="AB1148" s="35"/>
      <c r="AC1148" s="35"/>
      <c r="AD1148" s="35"/>
      <c r="AE1148" s="35"/>
      <c r="AT1148" s="18" t="s">
        <v>142</v>
      </c>
      <c r="AU1148" s="18" t="s">
        <v>82</v>
      </c>
    </row>
    <row r="1149" spans="1:65" s="12" customFormat="1" ht="22.9" customHeight="1">
      <c r="B1149" s="154"/>
      <c r="C1149" s="155"/>
      <c r="D1149" s="156" t="s">
        <v>71</v>
      </c>
      <c r="E1149" s="168" t="s">
        <v>1640</v>
      </c>
      <c r="F1149" s="168" t="s">
        <v>1641</v>
      </c>
      <c r="G1149" s="155"/>
      <c r="H1149" s="155"/>
      <c r="I1149" s="158"/>
      <c r="J1149" s="169">
        <f>BK1149</f>
        <v>0</v>
      </c>
      <c r="K1149" s="155"/>
      <c r="L1149" s="160"/>
      <c r="M1149" s="161"/>
      <c r="N1149" s="162"/>
      <c r="O1149" s="162"/>
      <c r="P1149" s="163">
        <f>SUM(P1150:P1153)</f>
        <v>0</v>
      </c>
      <c r="Q1149" s="162"/>
      <c r="R1149" s="163">
        <f>SUM(R1150:R1153)</f>
        <v>0</v>
      </c>
      <c r="S1149" s="162"/>
      <c r="T1149" s="164">
        <f>SUM(T1150:T1153)</f>
        <v>0</v>
      </c>
      <c r="AR1149" s="165" t="s">
        <v>172</v>
      </c>
      <c r="AT1149" s="166" t="s">
        <v>71</v>
      </c>
      <c r="AU1149" s="166" t="s">
        <v>80</v>
      </c>
      <c r="AY1149" s="165" t="s">
        <v>132</v>
      </c>
      <c r="BK1149" s="167">
        <f>SUM(BK1150:BK1153)</f>
        <v>0</v>
      </c>
    </row>
    <row r="1150" spans="1:65" s="2" customFormat="1" ht="14.45" customHeight="1">
      <c r="A1150" s="35"/>
      <c r="B1150" s="36"/>
      <c r="C1150" s="170" t="s">
        <v>1642</v>
      </c>
      <c r="D1150" s="170" t="s">
        <v>135</v>
      </c>
      <c r="E1150" s="171" t="s">
        <v>1643</v>
      </c>
      <c r="F1150" s="172" t="s">
        <v>1644</v>
      </c>
      <c r="G1150" s="173" t="s">
        <v>1637</v>
      </c>
      <c r="H1150" s="174">
        <v>1</v>
      </c>
      <c r="I1150" s="175"/>
      <c r="J1150" s="176">
        <f>ROUND(I1150*H1150,2)</f>
        <v>0</v>
      </c>
      <c r="K1150" s="172" t="s">
        <v>19</v>
      </c>
      <c r="L1150" s="40"/>
      <c r="M1150" s="177" t="s">
        <v>19</v>
      </c>
      <c r="N1150" s="178" t="s">
        <v>43</v>
      </c>
      <c r="O1150" s="65"/>
      <c r="P1150" s="179">
        <f>O1150*H1150</f>
        <v>0</v>
      </c>
      <c r="Q1150" s="179">
        <v>0</v>
      </c>
      <c r="R1150" s="179">
        <f>Q1150*H1150</f>
        <v>0</v>
      </c>
      <c r="S1150" s="179">
        <v>0</v>
      </c>
      <c r="T1150" s="180">
        <f>S1150*H1150</f>
        <v>0</v>
      </c>
      <c r="U1150" s="35"/>
      <c r="V1150" s="35"/>
      <c r="W1150" s="35"/>
      <c r="X1150" s="35"/>
      <c r="Y1150" s="35"/>
      <c r="Z1150" s="35"/>
      <c r="AA1150" s="35"/>
      <c r="AB1150" s="35"/>
      <c r="AC1150" s="35"/>
      <c r="AD1150" s="35"/>
      <c r="AE1150" s="35"/>
      <c r="AR1150" s="181" t="s">
        <v>1638</v>
      </c>
      <c r="AT1150" s="181" t="s">
        <v>135</v>
      </c>
      <c r="AU1150" s="181" t="s">
        <v>82</v>
      </c>
      <c r="AY1150" s="18" t="s">
        <v>132</v>
      </c>
      <c r="BE1150" s="182">
        <f>IF(N1150="základní",J1150,0)</f>
        <v>0</v>
      </c>
      <c r="BF1150" s="182">
        <f>IF(N1150="snížená",J1150,0)</f>
        <v>0</v>
      </c>
      <c r="BG1150" s="182">
        <f>IF(N1150="zákl. přenesená",J1150,0)</f>
        <v>0</v>
      </c>
      <c r="BH1150" s="182">
        <f>IF(N1150="sníž. přenesená",J1150,0)</f>
        <v>0</v>
      </c>
      <c r="BI1150" s="182">
        <f>IF(N1150="nulová",J1150,0)</f>
        <v>0</v>
      </c>
      <c r="BJ1150" s="18" t="s">
        <v>80</v>
      </c>
      <c r="BK1150" s="182">
        <f>ROUND(I1150*H1150,2)</f>
        <v>0</v>
      </c>
      <c r="BL1150" s="18" t="s">
        <v>1638</v>
      </c>
      <c r="BM1150" s="181" t="s">
        <v>1645</v>
      </c>
    </row>
    <row r="1151" spans="1:65" s="2" customFormat="1" ht="11.25">
      <c r="A1151" s="35"/>
      <c r="B1151" s="36"/>
      <c r="C1151" s="37"/>
      <c r="D1151" s="183" t="s">
        <v>142</v>
      </c>
      <c r="E1151" s="37"/>
      <c r="F1151" s="184" t="s">
        <v>1644</v>
      </c>
      <c r="G1151" s="37"/>
      <c r="H1151" s="37"/>
      <c r="I1151" s="185"/>
      <c r="J1151" s="37"/>
      <c r="K1151" s="37"/>
      <c r="L1151" s="40"/>
      <c r="M1151" s="186"/>
      <c r="N1151" s="187"/>
      <c r="O1151" s="65"/>
      <c r="P1151" s="65"/>
      <c r="Q1151" s="65"/>
      <c r="R1151" s="65"/>
      <c r="S1151" s="65"/>
      <c r="T1151" s="66"/>
      <c r="U1151" s="35"/>
      <c r="V1151" s="35"/>
      <c r="W1151" s="35"/>
      <c r="X1151" s="35"/>
      <c r="Y1151" s="35"/>
      <c r="Z1151" s="35"/>
      <c r="AA1151" s="35"/>
      <c r="AB1151" s="35"/>
      <c r="AC1151" s="35"/>
      <c r="AD1151" s="35"/>
      <c r="AE1151" s="35"/>
      <c r="AT1151" s="18" t="s">
        <v>142</v>
      </c>
      <c r="AU1151" s="18" t="s">
        <v>82</v>
      </c>
    </row>
    <row r="1152" spans="1:65" s="2" customFormat="1" ht="14.45" customHeight="1">
      <c r="A1152" s="35"/>
      <c r="B1152" s="36"/>
      <c r="C1152" s="170" t="s">
        <v>1646</v>
      </c>
      <c r="D1152" s="170" t="s">
        <v>135</v>
      </c>
      <c r="E1152" s="171" t="s">
        <v>1647</v>
      </c>
      <c r="F1152" s="172" t="s">
        <v>1648</v>
      </c>
      <c r="G1152" s="173" t="s">
        <v>1637</v>
      </c>
      <c r="H1152" s="174">
        <v>1</v>
      </c>
      <c r="I1152" s="175"/>
      <c r="J1152" s="176">
        <f>ROUND(I1152*H1152,2)</f>
        <v>0</v>
      </c>
      <c r="K1152" s="172" t="s">
        <v>139</v>
      </c>
      <c r="L1152" s="40"/>
      <c r="M1152" s="177" t="s">
        <v>19</v>
      </c>
      <c r="N1152" s="178" t="s">
        <v>43</v>
      </c>
      <c r="O1152" s="65"/>
      <c r="P1152" s="179">
        <f>O1152*H1152</f>
        <v>0</v>
      </c>
      <c r="Q1152" s="179">
        <v>0</v>
      </c>
      <c r="R1152" s="179">
        <f>Q1152*H1152</f>
        <v>0</v>
      </c>
      <c r="S1152" s="179">
        <v>0</v>
      </c>
      <c r="T1152" s="180">
        <f>S1152*H1152</f>
        <v>0</v>
      </c>
      <c r="U1152" s="35"/>
      <c r="V1152" s="35"/>
      <c r="W1152" s="35"/>
      <c r="X1152" s="35"/>
      <c r="Y1152" s="35"/>
      <c r="Z1152" s="35"/>
      <c r="AA1152" s="35"/>
      <c r="AB1152" s="35"/>
      <c r="AC1152" s="35"/>
      <c r="AD1152" s="35"/>
      <c r="AE1152" s="35"/>
      <c r="AR1152" s="181" t="s">
        <v>1638</v>
      </c>
      <c r="AT1152" s="181" t="s">
        <v>135</v>
      </c>
      <c r="AU1152" s="181" t="s">
        <v>82</v>
      </c>
      <c r="AY1152" s="18" t="s">
        <v>132</v>
      </c>
      <c r="BE1152" s="182">
        <f>IF(N1152="základní",J1152,0)</f>
        <v>0</v>
      </c>
      <c r="BF1152" s="182">
        <f>IF(N1152="snížená",J1152,0)</f>
        <v>0</v>
      </c>
      <c r="BG1152" s="182">
        <f>IF(N1152="zákl. přenesená",J1152,0)</f>
        <v>0</v>
      </c>
      <c r="BH1152" s="182">
        <f>IF(N1152="sníž. přenesená",J1152,0)</f>
        <v>0</v>
      </c>
      <c r="BI1152" s="182">
        <f>IF(N1152="nulová",J1152,0)</f>
        <v>0</v>
      </c>
      <c r="BJ1152" s="18" t="s">
        <v>80</v>
      </c>
      <c r="BK1152" s="182">
        <f>ROUND(I1152*H1152,2)</f>
        <v>0</v>
      </c>
      <c r="BL1152" s="18" t="s">
        <v>1638</v>
      </c>
      <c r="BM1152" s="181" t="s">
        <v>1649</v>
      </c>
    </row>
    <row r="1153" spans="1:65" s="2" customFormat="1" ht="11.25">
      <c r="A1153" s="35"/>
      <c r="B1153" s="36"/>
      <c r="C1153" s="37"/>
      <c r="D1153" s="183" t="s">
        <v>142</v>
      </c>
      <c r="E1153" s="37"/>
      <c r="F1153" s="184" t="s">
        <v>1648</v>
      </c>
      <c r="G1153" s="37"/>
      <c r="H1153" s="37"/>
      <c r="I1153" s="185"/>
      <c r="J1153" s="37"/>
      <c r="K1153" s="37"/>
      <c r="L1153" s="40"/>
      <c r="M1153" s="186"/>
      <c r="N1153" s="187"/>
      <c r="O1153" s="65"/>
      <c r="P1153" s="65"/>
      <c r="Q1153" s="65"/>
      <c r="R1153" s="65"/>
      <c r="S1153" s="65"/>
      <c r="T1153" s="66"/>
      <c r="U1153" s="35"/>
      <c r="V1153" s="35"/>
      <c r="W1153" s="35"/>
      <c r="X1153" s="35"/>
      <c r="Y1153" s="35"/>
      <c r="Z1153" s="35"/>
      <c r="AA1153" s="35"/>
      <c r="AB1153" s="35"/>
      <c r="AC1153" s="35"/>
      <c r="AD1153" s="35"/>
      <c r="AE1153" s="35"/>
      <c r="AT1153" s="18" t="s">
        <v>142</v>
      </c>
      <c r="AU1153" s="18" t="s">
        <v>82</v>
      </c>
    </row>
    <row r="1154" spans="1:65" s="12" customFormat="1" ht="22.9" customHeight="1">
      <c r="B1154" s="154"/>
      <c r="C1154" s="155"/>
      <c r="D1154" s="156" t="s">
        <v>71</v>
      </c>
      <c r="E1154" s="168" t="s">
        <v>1650</v>
      </c>
      <c r="F1154" s="168" t="s">
        <v>1651</v>
      </c>
      <c r="G1154" s="155"/>
      <c r="H1154" s="155"/>
      <c r="I1154" s="158"/>
      <c r="J1154" s="169">
        <f>BK1154</f>
        <v>0</v>
      </c>
      <c r="K1154" s="155"/>
      <c r="L1154" s="160"/>
      <c r="M1154" s="161"/>
      <c r="N1154" s="162"/>
      <c r="O1154" s="162"/>
      <c r="P1154" s="163">
        <f>SUM(P1155:P1156)</f>
        <v>0</v>
      </c>
      <c r="Q1154" s="162"/>
      <c r="R1154" s="163">
        <f>SUM(R1155:R1156)</f>
        <v>0</v>
      </c>
      <c r="S1154" s="162"/>
      <c r="T1154" s="164">
        <f>SUM(T1155:T1156)</f>
        <v>0</v>
      </c>
      <c r="AR1154" s="165" t="s">
        <v>172</v>
      </c>
      <c r="AT1154" s="166" t="s">
        <v>71</v>
      </c>
      <c r="AU1154" s="166" t="s">
        <v>80</v>
      </c>
      <c r="AY1154" s="165" t="s">
        <v>132</v>
      </c>
      <c r="BK1154" s="167">
        <f>SUM(BK1155:BK1156)</f>
        <v>0</v>
      </c>
    </row>
    <row r="1155" spans="1:65" s="2" customFormat="1" ht="14.45" customHeight="1">
      <c r="A1155" s="35"/>
      <c r="B1155" s="36"/>
      <c r="C1155" s="170" t="s">
        <v>1652</v>
      </c>
      <c r="D1155" s="170" t="s">
        <v>135</v>
      </c>
      <c r="E1155" s="171" t="s">
        <v>1653</v>
      </c>
      <c r="F1155" s="172" t="s">
        <v>1654</v>
      </c>
      <c r="G1155" s="173" t="s">
        <v>1637</v>
      </c>
      <c r="H1155" s="174">
        <v>1</v>
      </c>
      <c r="I1155" s="175"/>
      <c r="J1155" s="176">
        <f>ROUND(I1155*H1155,2)</f>
        <v>0</v>
      </c>
      <c r="K1155" s="172" t="s">
        <v>19</v>
      </c>
      <c r="L1155" s="40"/>
      <c r="M1155" s="177" t="s">
        <v>19</v>
      </c>
      <c r="N1155" s="178" t="s">
        <v>43</v>
      </c>
      <c r="O1155" s="65"/>
      <c r="P1155" s="179">
        <f>O1155*H1155</f>
        <v>0</v>
      </c>
      <c r="Q1155" s="179">
        <v>0</v>
      </c>
      <c r="R1155" s="179">
        <f>Q1155*H1155</f>
        <v>0</v>
      </c>
      <c r="S1155" s="179">
        <v>0</v>
      </c>
      <c r="T1155" s="180">
        <f>S1155*H1155</f>
        <v>0</v>
      </c>
      <c r="U1155" s="35"/>
      <c r="V1155" s="35"/>
      <c r="W1155" s="35"/>
      <c r="X1155" s="35"/>
      <c r="Y1155" s="35"/>
      <c r="Z1155" s="35"/>
      <c r="AA1155" s="35"/>
      <c r="AB1155" s="35"/>
      <c r="AC1155" s="35"/>
      <c r="AD1155" s="35"/>
      <c r="AE1155" s="35"/>
      <c r="AR1155" s="181" t="s">
        <v>1638</v>
      </c>
      <c r="AT1155" s="181" t="s">
        <v>135</v>
      </c>
      <c r="AU1155" s="181" t="s">
        <v>82</v>
      </c>
      <c r="AY1155" s="18" t="s">
        <v>132</v>
      </c>
      <c r="BE1155" s="182">
        <f>IF(N1155="základní",J1155,0)</f>
        <v>0</v>
      </c>
      <c r="BF1155" s="182">
        <f>IF(N1155="snížená",J1155,0)</f>
        <v>0</v>
      </c>
      <c r="BG1155" s="182">
        <f>IF(N1155="zákl. přenesená",J1155,0)</f>
        <v>0</v>
      </c>
      <c r="BH1155" s="182">
        <f>IF(N1155="sníž. přenesená",J1155,0)</f>
        <v>0</v>
      </c>
      <c r="BI1155" s="182">
        <f>IF(N1155="nulová",J1155,0)</f>
        <v>0</v>
      </c>
      <c r="BJ1155" s="18" t="s">
        <v>80</v>
      </c>
      <c r="BK1155" s="182">
        <f>ROUND(I1155*H1155,2)</f>
        <v>0</v>
      </c>
      <c r="BL1155" s="18" t="s">
        <v>1638</v>
      </c>
      <c r="BM1155" s="181" t="s">
        <v>1655</v>
      </c>
    </row>
    <row r="1156" spans="1:65" s="2" customFormat="1" ht="11.25">
      <c r="A1156" s="35"/>
      <c r="B1156" s="36"/>
      <c r="C1156" s="37"/>
      <c r="D1156" s="183" t="s">
        <v>142</v>
      </c>
      <c r="E1156" s="37"/>
      <c r="F1156" s="184" t="s">
        <v>1654</v>
      </c>
      <c r="G1156" s="37"/>
      <c r="H1156" s="37"/>
      <c r="I1156" s="185"/>
      <c r="J1156" s="37"/>
      <c r="K1156" s="37"/>
      <c r="L1156" s="40"/>
      <c r="M1156" s="242"/>
      <c r="N1156" s="243"/>
      <c r="O1156" s="244"/>
      <c r="P1156" s="244"/>
      <c r="Q1156" s="244"/>
      <c r="R1156" s="244"/>
      <c r="S1156" s="244"/>
      <c r="T1156" s="245"/>
      <c r="U1156" s="35"/>
      <c r="V1156" s="35"/>
      <c r="W1156" s="35"/>
      <c r="X1156" s="35"/>
      <c r="Y1156" s="35"/>
      <c r="Z1156" s="35"/>
      <c r="AA1156" s="35"/>
      <c r="AB1156" s="35"/>
      <c r="AC1156" s="35"/>
      <c r="AD1156" s="35"/>
      <c r="AE1156" s="35"/>
      <c r="AT1156" s="18" t="s">
        <v>142</v>
      </c>
      <c r="AU1156" s="18" t="s">
        <v>82</v>
      </c>
    </row>
    <row r="1157" spans="1:65" s="2" customFormat="1" ht="6.95" customHeight="1">
      <c r="A1157" s="35"/>
      <c r="B1157" s="48"/>
      <c r="C1157" s="49"/>
      <c r="D1157" s="49"/>
      <c r="E1157" s="49"/>
      <c r="F1157" s="49"/>
      <c r="G1157" s="49"/>
      <c r="H1157" s="49"/>
      <c r="I1157" s="49"/>
      <c r="J1157" s="49"/>
      <c r="K1157" s="49"/>
      <c r="L1157" s="40"/>
      <c r="M1157" s="35"/>
      <c r="O1157" s="35"/>
      <c r="P1157" s="35"/>
      <c r="Q1157" s="35"/>
      <c r="R1157" s="35"/>
      <c r="S1157" s="35"/>
      <c r="T1157" s="35"/>
      <c r="U1157" s="35"/>
      <c r="V1157" s="35"/>
      <c r="W1157" s="35"/>
      <c r="X1157" s="35"/>
      <c r="Y1157" s="35"/>
      <c r="Z1157" s="35"/>
      <c r="AA1157" s="35"/>
      <c r="AB1157" s="35"/>
      <c r="AC1157" s="35"/>
      <c r="AD1157" s="35"/>
      <c r="AE1157" s="35"/>
    </row>
  </sheetData>
  <sheetProtection algorithmName="SHA-512" hashValue="VsI0/18wzDtCWYyxjLZ0ZVmqfHcO38FVKR54lArz+a40UmO6PJQo+Ck2jeAuR2LruFrtEs1YkknFKQbNCzb1XQ==" saltValue="vycxhTiq6i0tJmczM6c1GCkgHmlBSIL7llCpmOBgRZ6Z6erE/04hD/r6pMz2uaHjbCEFDW5/jMqU1dPFXMzcnQ==" spinCount="100000" sheet="1" objects="1" scenarios="1" formatColumns="0" formatRows="0" autoFilter="0"/>
  <autoFilter ref="C105:K1156"/>
  <mergeCells count="9">
    <mergeCell ref="E50:H50"/>
    <mergeCell ref="E96:H96"/>
    <mergeCell ref="E98:H9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HEL005-01 - ZŠ Aléská - O...</vt:lpstr>
      <vt:lpstr>'HEL005-01 - ZŠ Aléská - O...'!Názvy_tisku</vt:lpstr>
      <vt:lpstr>'Rekapitulace stavby'!Názvy_tisku</vt:lpstr>
      <vt:lpstr>'HEL005-01 - ZŠ Aléská - O...'!Oblast_tisku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Bečvařík Radek</cp:lastModifiedBy>
  <dcterms:created xsi:type="dcterms:W3CDTF">2020-10-02T11:09:34Z</dcterms:created>
  <dcterms:modified xsi:type="dcterms:W3CDTF">2021-03-22T06:46:33Z</dcterms:modified>
</cp:coreProperties>
</file>