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lina.tc\userfiles\becvarik\Desktop\"/>
    </mc:Choice>
  </mc:AlternateContent>
  <bookViews>
    <workbookView xWindow="0" yWindow="0" windowWidth="28800" windowHeight="11850"/>
  </bookViews>
  <sheets>
    <sheet name="Stavební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5" i="1" l="1"/>
  <c r="AZ15" i="1"/>
  <c r="AX15" i="1"/>
  <c r="AQ15" i="1"/>
  <c r="AJ15" i="1"/>
  <c r="BC15" i="1" s="1"/>
  <c r="AI15" i="1"/>
  <c r="BB15" i="1" s="1"/>
  <c r="AF15" i="1"/>
  <c r="AE15" i="1"/>
  <c r="AD15" i="1"/>
  <c r="AB15" i="1"/>
  <c r="AA15" i="1"/>
  <c r="Z15" i="1"/>
  <c r="Y15" i="1"/>
  <c r="X15" i="1"/>
  <c r="W15" i="1"/>
  <c r="V15" i="1"/>
  <c r="T15" i="1"/>
  <c r="BD14" i="1"/>
  <c r="AB14" i="1" s="1"/>
  <c r="AZ14" i="1"/>
  <c r="AX14" i="1"/>
  <c r="AQ14" i="1"/>
  <c r="AJ14" i="1"/>
  <c r="AR14" i="1" s="1"/>
  <c r="AW14" i="1" s="1"/>
  <c r="AI14" i="1"/>
  <c r="BB14" i="1" s="1"/>
  <c r="AF14" i="1"/>
  <c r="AE14" i="1"/>
  <c r="AD14" i="1"/>
  <c r="AA14" i="1"/>
  <c r="Z14" i="1"/>
  <c r="Y14" i="1"/>
  <c r="X14" i="1"/>
  <c r="W14" i="1"/>
  <c r="V14" i="1"/>
  <c r="T14" i="1"/>
  <c r="BD13" i="1"/>
  <c r="AZ13" i="1"/>
  <c r="AX13" i="1"/>
  <c r="AQ13" i="1"/>
  <c r="AJ13" i="1"/>
  <c r="BC13" i="1" s="1"/>
  <c r="W13" i="1" s="1"/>
  <c r="AI13" i="1"/>
  <c r="BB13" i="1" s="1"/>
  <c r="V13" i="1" s="1"/>
  <c r="AF13" i="1"/>
  <c r="AE13" i="1"/>
  <c r="AD13" i="1"/>
  <c r="AB13" i="1"/>
  <c r="AA13" i="1"/>
  <c r="Z13" i="1"/>
  <c r="Y13" i="1"/>
  <c r="X13" i="1"/>
  <c r="T13" i="1"/>
  <c r="BD12" i="1"/>
  <c r="AZ12" i="1"/>
  <c r="AX12" i="1"/>
  <c r="AQ12" i="1"/>
  <c r="AP12" i="1" s="1"/>
  <c r="AJ12" i="1"/>
  <c r="AR12" i="1" s="1"/>
  <c r="AW12" i="1" s="1"/>
  <c r="AI12" i="1"/>
  <c r="BB12" i="1" s="1"/>
  <c r="V12" i="1" s="1"/>
  <c r="AF12" i="1"/>
  <c r="AE12" i="1"/>
  <c r="AD12" i="1"/>
  <c r="AB12" i="1"/>
  <c r="AA12" i="1"/>
  <c r="Z12" i="1"/>
  <c r="Y12" i="1"/>
  <c r="X12" i="1"/>
  <c r="T12" i="1"/>
  <c r="AP13" i="1" l="1"/>
  <c r="AP14" i="1"/>
  <c r="BC14" i="1"/>
  <c r="AR13" i="1"/>
  <c r="AR15" i="1"/>
  <c r="AP15" i="1" s="1"/>
  <c r="AW15" i="1"/>
  <c r="BC12" i="1"/>
  <c r="W12" i="1" s="1"/>
  <c r="AW13" i="1"/>
</calcChain>
</file>

<file path=xl/sharedStrings.xml><?xml version="1.0" encoding="utf-8"?>
<sst xmlns="http://schemas.openxmlformats.org/spreadsheetml/2006/main" count="92" uniqueCount="64">
  <si>
    <t>Stavební rozpočet</t>
  </si>
  <si>
    <t>Název stavby:</t>
  </si>
  <si>
    <t>Doba výstavby:</t>
  </si>
  <si>
    <t>Druh stavby:</t>
  </si>
  <si>
    <t xml:space="preserve"> </t>
  </si>
  <si>
    <t>Začátek výstavby:</t>
  </si>
  <si>
    <t>Lokalita:</t>
  </si>
  <si>
    <t>Bílina</t>
  </si>
  <si>
    <t>Konec výstavby:</t>
  </si>
  <si>
    <t>JKSO:</t>
  </si>
  <si>
    <t>Zpracováno dne:</t>
  </si>
  <si>
    <t>Č</t>
  </si>
  <si>
    <t>Objekt</t>
  </si>
  <si>
    <t>Kód</t>
  </si>
  <si>
    <t>Komponenta</t>
  </si>
  <si>
    <t>MJ</t>
  </si>
  <si>
    <t>Množství</t>
  </si>
  <si>
    <t>Cena/MJ</t>
  </si>
  <si>
    <t>Cena celkem</t>
  </si>
  <si>
    <t>(Kč)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</si>
  <si>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</si>
  <si>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</si>
  <si>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</si>
  <si>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</si>
  <si>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</si>
  <si>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</si>
  <si>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</si>
  <si>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</si>
  <si>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</si>
  <si>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</si>
  <si>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</si>
  <si>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</si>
  <si>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</si>
  <si>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Kamera Hikvision</t>
  </si>
  <si>
    <t>kpl</t>
  </si>
  <si>
    <t>11_</t>
  </si>
  <si>
    <t>1_</t>
  </si>
  <si>
    <t>_</t>
  </si>
  <si>
    <t>2</t>
  </si>
  <si>
    <t>Výložník pro kameru</t>
  </si>
  <si>
    <t>59_</t>
  </si>
  <si>
    <t>5_</t>
  </si>
  <si>
    <t>3</t>
  </si>
  <si>
    <t>Kamera do chodby a ke dveřím</t>
  </si>
  <si>
    <t>0</t>
  </si>
  <si>
    <t>Z99999_</t>
  </si>
  <si>
    <t>Z_</t>
  </si>
  <si>
    <t>4</t>
  </si>
  <si>
    <t>Kamera před vchod venkovní Bullet</t>
  </si>
  <si>
    <t>5</t>
  </si>
  <si>
    <t>6</t>
  </si>
  <si>
    <t>NVR - umístěné v datovém rozvaděči</t>
  </si>
  <si>
    <t>7</t>
  </si>
  <si>
    <t>Vybavený datový rozvaděč</t>
  </si>
  <si>
    <t>8</t>
  </si>
  <si>
    <t>Switch pro napájení</t>
  </si>
  <si>
    <t>9</t>
  </si>
  <si>
    <t>montážní materiál</t>
  </si>
  <si>
    <t>Instalace, demontáž, konektory atd.</t>
  </si>
  <si>
    <t>Doprava</t>
  </si>
  <si>
    <t>Poznámka:</t>
  </si>
  <si>
    <t>celkem:</t>
  </si>
  <si>
    <t>Kč bez DPH</t>
  </si>
  <si>
    <t>Dodávka a instalace kamerového systému na objekt Zelené haly č. p. 374, Bílina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</si>
</sst>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49" fontId="5" fillId="0" borderId="17" xfId="0" applyNumberFormat="1" applyFont="1" applyFill="1" applyBorder="1" applyAlignment="1" applyProtection="1">
      <alignment horizontal="left" vertical="center"/>
      <protection hidden="1"/>
    </xf>
    <xf numFmtId="49" fontId="5" fillId="0" borderId="18" xfId="0" applyNumberFormat="1" applyFont="1" applyFill="1" applyBorder="1" applyAlignment="1" applyProtection="1">
      <alignment horizontal="left" vertical="center"/>
      <protection hidden="1"/>
    </xf>
    <xf numFmtId="49" fontId="5" fillId="0" borderId="18" xfId="0" applyNumberFormat="1" applyFont="1" applyFill="1" applyBorder="1" applyAlignment="1" applyProtection="1">
      <alignment horizontal="right" vertical="center"/>
      <protection hidden="1"/>
    </xf>
    <xf numFmtId="4" fontId="5" fillId="0" borderId="19" xfId="0" applyNumberFormat="1" applyFont="1" applyFill="1" applyBorder="1" applyAlignment="1" applyProtection="1">
      <alignment horizontal="right" vertical="center"/>
    </xf>
    <xf numFmtId="0" fontId="2" fillId="0" borderId="20" xfId="0" applyFont="1" applyBorder="1" applyAlignment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5" fillId="0" borderId="21" xfId="0" applyNumberFormat="1" applyFont="1" applyFill="1" applyBorder="1" applyAlignment="1" applyProtection="1">
      <alignment horizontal="left" vertical="center"/>
      <protection hidden="1"/>
    </xf>
    <xf numFmtId="49" fontId="5" fillId="0" borderId="22" xfId="0" applyNumberFormat="1" applyFont="1" applyFill="1" applyBorder="1" applyAlignment="1" applyProtection="1">
      <alignment horizontal="left" vertical="center"/>
      <protection hidden="1"/>
    </xf>
    <xf numFmtId="49" fontId="5" fillId="0" borderId="22" xfId="0" applyNumberFormat="1" applyFont="1" applyFill="1" applyBorder="1" applyAlignment="1" applyProtection="1">
      <alignment horizontal="right" vertical="center"/>
      <protection hidden="1"/>
    </xf>
    <xf numFmtId="4" fontId="5" fillId="0" borderId="23" xfId="0" applyNumberFormat="1" applyFont="1" applyFill="1" applyBorder="1" applyAlignment="1" applyProtection="1">
      <alignment horizontal="right" vertical="center"/>
    </xf>
    <xf numFmtId="49" fontId="6" fillId="0" borderId="21" xfId="0" applyNumberFormat="1" applyFont="1" applyFill="1" applyBorder="1" applyAlignment="1" applyProtection="1">
      <alignment horizontal="left" vertical="center"/>
      <protection hidden="1"/>
    </xf>
    <xf numFmtId="49" fontId="6" fillId="0" borderId="22" xfId="0" applyNumberFormat="1" applyFont="1" applyFill="1" applyBorder="1" applyAlignment="1" applyProtection="1">
      <alignment horizontal="left" vertical="center"/>
      <protection hidden="1"/>
    </xf>
    <xf numFmtId="4" fontId="6" fillId="0" borderId="23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2" fillId="0" borderId="21" xfId="0" applyNumberFormat="1" applyFont="1" applyFill="1" applyBorder="1" applyAlignment="1" applyProtection="1">
      <alignment horizontal="left" vertical="center"/>
      <protection hidden="1"/>
    </xf>
    <xf numFmtId="0" fontId="2" fillId="0" borderId="22" xfId="0" applyNumberFormat="1" applyFont="1" applyFill="1" applyBorder="1" applyAlignment="1" applyProtection="1">
      <alignment vertical="center"/>
      <protection hidden="1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24" xfId="0" applyNumberFormat="1" applyFont="1" applyFill="1" applyBorder="1" applyAlignment="1" applyProtection="1">
      <alignment horizontal="left" vertical="center"/>
      <protection hidden="1"/>
    </xf>
    <xf numFmtId="0" fontId="2" fillId="0" borderId="25" xfId="0" applyNumberFormat="1" applyFont="1" applyFill="1" applyBorder="1" applyAlignment="1" applyProtection="1">
      <alignment vertical="center"/>
      <protection hidden="1"/>
    </xf>
    <xf numFmtId="49" fontId="5" fillId="0" borderId="25" xfId="0" applyNumberFormat="1" applyFont="1" applyFill="1" applyBorder="1" applyAlignment="1" applyProtection="1">
      <alignment horizontal="left" vertical="center"/>
      <protection hidden="1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4"/>
  <sheetViews>
    <sheetView tabSelected="1" workbookViewId="0">
      <pane ySplit="11" topLeftCell="A12" activePane="bottomLeft" state="frozenSplit"/>
      <selection pane="bottomLeft" activeCell="N16" sqref="N16"/>
    </sheetView>
  </sheetViews>
  <sheetFormatPr defaultColWidth="11.5703125" defaultRowHeight="12.75" x14ac:dyDescent="0.2"/>
  <cols>
    <col min="1" max="1" width="3.7109375" style="1" customWidth="1"/>
    <col min="2" max="2" width="7.5703125" style="1" customWidth="1"/>
    <col min="3" max="3" width="14.28515625" style="1" customWidth="1"/>
    <col min="4" max="4" width="41.140625" style="1" customWidth="1"/>
    <col min="5" max="5" width="6.42578125" style="1" customWidth="1"/>
    <col min="6" max="6" width="12.85546875" style="1" customWidth="1"/>
    <col min="7" max="7" width="12" style="1" customWidth="1"/>
    <col min="8" max="8" width="17.85546875" style="1" customWidth="1"/>
    <col min="9" max="18" width="11.5703125" style="1"/>
    <col min="19" max="56" width="12.140625" style="1" hidden="1" customWidth="1"/>
    <col min="57" max="16384" width="11.5703125" style="1"/>
  </cols>
  <sheetData>
    <row r="1" spans="1:56" ht="31.5" customHeight="1" x14ac:dyDescent="0.35">
      <c r="A1" s="49" t="s">
        <v>0</v>
      </c>
      <c r="B1" s="50"/>
      <c r="C1" s="50"/>
      <c r="D1" s="50"/>
      <c r="E1" s="50"/>
      <c r="F1" s="50"/>
      <c r="G1" s="50"/>
    </row>
    <row r="2" spans="1:56" x14ac:dyDescent="0.2">
      <c r="A2" s="51" t="s">
        <v>1</v>
      </c>
      <c r="B2" s="52"/>
      <c r="C2" s="52"/>
      <c r="D2" s="53" t="s">
        <v>63</v>
      </c>
      <c r="E2" s="54"/>
      <c r="F2" s="56" t="s">
        <v>2</v>
      </c>
      <c r="G2" s="52"/>
      <c r="H2" s="57"/>
    </row>
    <row r="3" spans="1:56" x14ac:dyDescent="0.2">
      <c r="A3" s="44"/>
      <c r="B3" s="42"/>
      <c r="C3" s="42"/>
      <c r="D3" s="55"/>
      <c r="E3" s="55"/>
      <c r="F3" s="42"/>
      <c r="G3" s="42"/>
      <c r="H3" s="46"/>
    </row>
    <row r="4" spans="1:56" x14ac:dyDescent="0.2">
      <c r="A4" s="43" t="s">
        <v>3</v>
      </c>
      <c r="B4" s="42"/>
      <c r="C4" s="42"/>
      <c r="D4" s="41" t="s">
        <v>4</v>
      </c>
      <c r="E4" s="42"/>
      <c r="F4" s="45" t="s">
        <v>5</v>
      </c>
      <c r="G4" s="42"/>
      <c r="H4" s="46"/>
    </row>
    <row r="5" spans="1:56" x14ac:dyDescent="0.2">
      <c r="A5" s="44"/>
      <c r="B5" s="42"/>
      <c r="C5" s="42"/>
      <c r="D5" s="42"/>
      <c r="E5" s="42"/>
      <c r="F5" s="42"/>
      <c r="G5" s="42"/>
      <c r="H5" s="46"/>
    </row>
    <row r="6" spans="1:56" x14ac:dyDescent="0.2">
      <c r="A6" s="43" t="s">
        <v>6</v>
      </c>
      <c r="B6" s="42"/>
      <c r="C6" s="42"/>
      <c r="D6" s="41" t="s">
        <v>7</v>
      </c>
      <c r="E6" s="42"/>
      <c r="F6" s="45" t="s">
        <v>8</v>
      </c>
      <c r="G6" s="42"/>
      <c r="H6" s="46"/>
    </row>
    <row r="7" spans="1:56" x14ac:dyDescent="0.2">
      <c r="A7" s="44"/>
      <c r="B7" s="42"/>
      <c r="C7" s="42"/>
      <c r="D7" s="42"/>
      <c r="E7" s="42"/>
      <c r="F7" s="42"/>
      <c r="G7" s="42"/>
      <c r="H7" s="46"/>
    </row>
    <row r="8" spans="1:56" x14ac:dyDescent="0.2">
      <c r="A8" s="43" t="s">
        <v>9</v>
      </c>
      <c r="B8" s="42"/>
      <c r="C8" s="42"/>
      <c r="D8" s="41" t="s">
        <v>4</v>
      </c>
      <c r="E8" s="42"/>
      <c r="F8" s="45" t="s">
        <v>10</v>
      </c>
      <c r="G8" s="42"/>
      <c r="H8" s="46"/>
    </row>
    <row r="9" spans="1:56" ht="13.5" thickBot="1" x14ac:dyDescent="0.25">
      <c r="A9" s="44"/>
      <c r="B9" s="42"/>
      <c r="C9" s="42"/>
      <c r="D9" s="42"/>
      <c r="E9" s="42"/>
      <c r="F9" s="47"/>
      <c r="G9" s="47"/>
      <c r="H9" s="48"/>
    </row>
    <row r="10" spans="1:56" x14ac:dyDescent="0.2">
      <c r="A10" s="2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4" t="s">
        <v>16</v>
      </c>
      <c r="G10" s="5" t="s">
        <v>17</v>
      </c>
      <c r="H10" s="6" t="s">
        <v>18</v>
      </c>
    </row>
    <row r="11" spans="1:56" ht="13.5" thickBot="1" x14ac:dyDescent="0.25">
      <c r="A11" s="7" t="s">
        <v>4</v>
      </c>
      <c r="B11" s="8" t="s">
        <v>4</v>
      </c>
      <c r="C11" s="8" t="s">
        <v>4</v>
      </c>
      <c r="D11" s="9"/>
      <c r="E11" s="8" t="s">
        <v>4</v>
      </c>
      <c r="F11" s="8" t="s">
        <v>4</v>
      </c>
      <c r="G11" s="10" t="s">
        <v>19</v>
      </c>
      <c r="H11" s="11"/>
      <c r="T11" s="12" t="s">
        <v>20</v>
      </c>
      <c r="U11" s="12" t="s">
        <v>21</v>
      </c>
      <c r="V11" s="12" t="s">
        <v>22</v>
      </c>
      <c r="W11" s="12" t="s">
        <v>23</v>
      </c>
      <c r="X11" s="12" t="s">
        <v>24</v>
      </c>
      <c r="Y11" s="12" t="s">
        <v>25</v>
      </c>
      <c r="Z11" s="12" t="s">
        <v>26</v>
      </c>
      <c r="AA11" s="12" t="s">
        <v>27</v>
      </c>
      <c r="AB11" s="12" t="s">
        <v>28</v>
      </c>
      <c r="BB11" s="12" t="s">
        <v>29</v>
      </c>
      <c r="BC11" s="12" t="s">
        <v>30</v>
      </c>
      <c r="BD11" s="12" t="s">
        <v>31</v>
      </c>
    </row>
    <row r="12" spans="1:56" x14ac:dyDescent="0.2">
      <c r="A12" s="13" t="s">
        <v>32</v>
      </c>
      <c r="B12" s="14"/>
      <c r="C12" s="14"/>
      <c r="D12" s="14" t="s">
        <v>33</v>
      </c>
      <c r="E12" s="14" t="s">
        <v>34</v>
      </c>
      <c r="F12" s="15">
        <v>1</v>
      </c>
      <c r="G12" s="16"/>
      <c r="H12" s="17"/>
      <c r="T12" s="18">
        <f>IF(AK12="5",BD12,0)</f>
        <v>0</v>
      </c>
      <c r="V12" s="18">
        <f>IF(AK12="1",BB12,0)</f>
        <v>0</v>
      </c>
      <c r="W12" s="18">
        <f>IF(AK12="1",BC12,0)</f>
        <v>0</v>
      </c>
      <c r="X12" s="18">
        <f>IF(AK12="7",BB12,0)</f>
        <v>0</v>
      </c>
      <c r="Y12" s="18">
        <f>IF(AK12="7",BC12,0)</f>
        <v>0</v>
      </c>
      <c r="Z12" s="18">
        <f>IF(AK12="2",BB12,0)</f>
        <v>0</v>
      </c>
      <c r="AA12" s="18">
        <f>IF(AK12="2",BC12,0)</f>
        <v>0</v>
      </c>
      <c r="AB12" s="18">
        <f>IF(AK12="0",BD12,0)</f>
        <v>0</v>
      </c>
      <c r="AC12" s="12"/>
      <c r="AD12" s="19">
        <f>IF(AH12=0,#REF!,0)</f>
        <v>0</v>
      </c>
      <c r="AE12" s="19">
        <f>IF(AH12=15,#REF!,0)</f>
        <v>0</v>
      </c>
      <c r="AF12" s="19" t="e">
        <f>IF(AH12=21,#REF!,0)</f>
        <v>#REF!</v>
      </c>
      <c r="AH12" s="18">
        <v>21</v>
      </c>
      <c r="AI12" s="18">
        <f>G12*0</f>
        <v>0</v>
      </c>
      <c r="AJ12" s="18">
        <f>G12*(1-0)</f>
        <v>0</v>
      </c>
      <c r="AK12" s="20" t="s">
        <v>32</v>
      </c>
      <c r="AP12" s="18">
        <f>AQ12+AR12</f>
        <v>0</v>
      </c>
      <c r="AQ12" s="18">
        <f>F12*AI12</f>
        <v>0</v>
      </c>
      <c r="AR12" s="18">
        <f>F12*AJ12</f>
        <v>0</v>
      </c>
      <c r="AS12" s="21" t="s">
        <v>35</v>
      </c>
      <c r="AT12" s="21" t="s">
        <v>36</v>
      </c>
      <c r="AU12" s="12" t="s">
        <v>37</v>
      </c>
      <c r="AW12" s="18">
        <f>AQ12+AR12</f>
        <v>0</v>
      </c>
      <c r="AX12" s="18">
        <f>G12/(100-AY12)*100</f>
        <v>0</v>
      </c>
      <c r="AY12" s="18">
        <v>0</v>
      </c>
      <c r="AZ12" s="18" t="e">
        <f>#REF!</f>
        <v>#REF!</v>
      </c>
      <c r="BB12" s="19">
        <f>F12*AI12</f>
        <v>0</v>
      </c>
      <c r="BC12" s="19">
        <f>F12*AJ12</f>
        <v>0</v>
      </c>
      <c r="BD12" s="19">
        <f>F12*G12</f>
        <v>0</v>
      </c>
    </row>
    <row r="13" spans="1:56" x14ac:dyDescent="0.2">
      <c r="A13" s="22" t="s">
        <v>38</v>
      </c>
      <c r="B13" s="23"/>
      <c r="C13" s="23"/>
      <c r="D13" s="23" t="s">
        <v>39</v>
      </c>
      <c r="E13" s="23" t="s">
        <v>34</v>
      </c>
      <c r="F13" s="24">
        <v>1</v>
      </c>
      <c r="G13" s="25"/>
      <c r="H13" s="17"/>
      <c r="T13" s="18">
        <f>IF(AK13="5",BD13,0)</f>
        <v>0</v>
      </c>
      <c r="V13" s="18">
        <f>IF(AK13="1",BB13,0)</f>
        <v>0</v>
      </c>
      <c r="W13" s="18">
        <f>IF(AK13="1",BC13,0)</f>
        <v>0</v>
      </c>
      <c r="X13" s="18">
        <f>IF(AK13="7",BB13,0)</f>
        <v>0</v>
      </c>
      <c r="Y13" s="18">
        <f>IF(AK13="7",BC13,0)</f>
        <v>0</v>
      </c>
      <c r="Z13" s="18">
        <f>IF(AK13="2",BB13,0)</f>
        <v>0</v>
      </c>
      <c r="AA13" s="18">
        <f>IF(AK13="2",BC13,0)</f>
        <v>0</v>
      </c>
      <c r="AB13" s="18">
        <f>IF(AK13="0",BD13,0)</f>
        <v>0</v>
      </c>
      <c r="AC13" s="12"/>
      <c r="AD13" s="19">
        <f>IF(AH13=0,#REF!,0)</f>
        <v>0</v>
      </c>
      <c r="AE13" s="19">
        <f>IF(AH13=15,#REF!,0)</f>
        <v>0</v>
      </c>
      <c r="AF13" s="19" t="e">
        <f>IF(AH13=21,#REF!,0)</f>
        <v>#REF!</v>
      </c>
      <c r="AH13" s="18">
        <v>21</v>
      </c>
      <c r="AI13" s="18">
        <f>G13*0.153450980392157</f>
        <v>0</v>
      </c>
      <c r="AJ13" s="18">
        <f>G13*(1-0.153450980392157)</f>
        <v>0</v>
      </c>
      <c r="AK13" s="20" t="s">
        <v>32</v>
      </c>
      <c r="AP13" s="18">
        <f>AQ13+AR13</f>
        <v>0</v>
      </c>
      <c r="AQ13" s="18">
        <f>F13*AI13</f>
        <v>0</v>
      </c>
      <c r="AR13" s="18">
        <f>F13*AJ13</f>
        <v>0</v>
      </c>
      <c r="AS13" s="21" t="s">
        <v>40</v>
      </c>
      <c r="AT13" s="21" t="s">
        <v>41</v>
      </c>
      <c r="AU13" s="12" t="s">
        <v>37</v>
      </c>
      <c r="AW13" s="18">
        <f>AQ13+AR13</f>
        <v>0</v>
      </c>
      <c r="AX13" s="18">
        <f>G13/(100-AY13)*100</f>
        <v>0</v>
      </c>
      <c r="AY13" s="18">
        <v>0</v>
      </c>
      <c r="AZ13" s="18" t="e">
        <f>#REF!</f>
        <v>#REF!</v>
      </c>
      <c r="BB13" s="19">
        <f>F13*AI13</f>
        <v>0</v>
      </c>
      <c r="BC13" s="19">
        <f>F13*AJ13</f>
        <v>0</v>
      </c>
      <c r="BD13" s="19">
        <f>F13*G13</f>
        <v>0</v>
      </c>
    </row>
    <row r="14" spans="1:56" x14ac:dyDescent="0.2">
      <c r="A14" s="26" t="s">
        <v>42</v>
      </c>
      <c r="B14" s="27"/>
      <c r="C14" s="27"/>
      <c r="D14" s="27" t="s">
        <v>43</v>
      </c>
      <c r="E14" s="23" t="s">
        <v>34</v>
      </c>
      <c r="F14" s="24" t="s">
        <v>38</v>
      </c>
      <c r="G14" s="28"/>
      <c r="H14" s="17"/>
      <c r="T14" s="18">
        <f>IF(AK14="5",BD14,0)</f>
        <v>0</v>
      </c>
      <c r="V14" s="18">
        <f>IF(AK14="1",BB14,0)</f>
        <v>0</v>
      </c>
      <c r="W14" s="18">
        <f>IF(AK14="1",BC14,0)</f>
        <v>0</v>
      </c>
      <c r="X14" s="18">
        <f>IF(AK14="7",BB14,0)</f>
        <v>0</v>
      </c>
      <c r="Y14" s="18">
        <f>IF(AK14="7",BC14,0)</f>
        <v>0</v>
      </c>
      <c r="Z14" s="18">
        <f>IF(AK14="2",BB14,0)</f>
        <v>0</v>
      </c>
      <c r="AA14" s="18">
        <f>IF(AK14="2",BC14,0)</f>
        <v>0</v>
      </c>
      <c r="AB14" s="18">
        <f>IF(AK14="0",BD14,0)</f>
        <v>0</v>
      </c>
      <c r="AC14" s="12"/>
      <c r="AD14" s="29">
        <f>IF(AH14=0,#REF!,0)</f>
        <v>0</v>
      </c>
      <c r="AE14" s="29">
        <f>IF(AH14=15,#REF!,0)</f>
        <v>0</v>
      </c>
      <c r="AF14" s="29" t="e">
        <f>IF(AH14=21,#REF!,0)</f>
        <v>#REF!</v>
      </c>
      <c r="AH14" s="18">
        <v>21</v>
      </c>
      <c r="AI14" s="18">
        <f>G14*1</f>
        <v>0</v>
      </c>
      <c r="AJ14" s="18">
        <f>G14*(1-1)</f>
        <v>0</v>
      </c>
      <c r="AK14" s="30" t="s">
        <v>44</v>
      </c>
      <c r="AP14" s="18">
        <f>AQ14+AR14</f>
        <v>0</v>
      </c>
      <c r="AQ14" s="18">
        <f>F14*AI14</f>
        <v>0</v>
      </c>
      <c r="AR14" s="18">
        <f>F14*AJ14</f>
        <v>0</v>
      </c>
      <c r="AS14" s="21" t="s">
        <v>45</v>
      </c>
      <c r="AT14" s="21" t="s">
        <v>46</v>
      </c>
      <c r="AU14" s="12" t="s">
        <v>37</v>
      </c>
      <c r="AW14" s="18">
        <f>AQ14+AR14</f>
        <v>0</v>
      </c>
      <c r="AX14" s="18">
        <f>G14/(100-AY14)*100</f>
        <v>0</v>
      </c>
      <c r="AY14" s="18">
        <v>0</v>
      </c>
      <c r="AZ14" s="18" t="e">
        <f>#REF!</f>
        <v>#REF!</v>
      </c>
      <c r="BB14" s="29">
        <f>F14*AI14</f>
        <v>0</v>
      </c>
      <c r="BC14" s="29">
        <f>F14*AJ14</f>
        <v>0</v>
      </c>
      <c r="BD14" s="29">
        <f>F14*G14</f>
        <v>0</v>
      </c>
    </row>
    <row r="15" spans="1:56" x14ac:dyDescent="0.2">
      <c r="A15" s="26" t="s">
        <v>47</v>
      </c>
      <c r="B15" s="27"/>
      <c r="C15" s="27"/>
      <c r="D15" s="27" t="s">
        <v>48</v>
      </c>
      <c r="E15" s="23" t="s">
        <v>34</v>
      </c>
      <c r="F15" s="24">
        <v>1</v>
      </c>
      <c r="G15" s="28"/>
      <c r="H15" s="17"/>
      <c r="T15" s="18">
        <f>IF(AK15="5",BD15,0)</f>
        <v>0</v>
      </c>
      <c r="V15" s="18">
        <f>IF(AK15="1",BB15,0)</f>
        <v>0</v>
      </c>
      <c r="W15" s="18">
        <f>IF(AK15="1",BC15,0)</f>
        <v>0</v>
      </c>
      <c r="X15" s="18">
        <f>IF(AK15="7",BB15,0)</f>
        <v>0</v>
      </c>
      <c r="Y15" s="18">
        <f>IF(AK15="7",BC15,0)</f>
        <v>0</v>
      </c>
      <c r="Z15" s="18">
        <f>IF(AK15="2",BB15,0)</f>
        <v>0</v>
      </c>
      <c r="AA15" s="18">
        <f>IF(AK15="2",BC15,0)</f>
        <v>0</v>
      </c>
      <c r="AB15" s="18">
        <f>IF(AK15="0",BD15,0)</f>
        <v>0</v>
      </c>
      <c r="AC15" s="12"/>
      <c r="AD15" s="29">
        <f>IF(AH15=0,#REF!,0)</f>
        <v>0</v>
      </c>
      <c r="AE15" s="29">
        <f>IF(AH15=15,#REF!,0)</f>
        <v>0</v>
      </c>
      <c r="AF15" s="29" t="e">
        <f>IF(AH15=21,#REF!,0)</f>
        <v>#REF!</v>
      </c>
      <c r="AH15" s="18">
        <v>21</v>
      </c>
      <c r="AI15" s="18">
        <f>G15*1</f>
        <v>0</v>
      </c>
      <c r="AJ15" s="18">
        <f>G15*(1-1)</f>
        <v>0</v>
      </c>
      <c r="AK15" s="30" t="s">
        <v>44</v>
      </c>
      <c r="AP15" s="18">
        <f>AQ15+AR15</f>
        <v>0</v>
      </c>
      <c r="AQ15" s="18">
        <f>F15*AI15</f>
        <v>0</v>
      </c>
      <c r="AR15" s="18">
        <f>F15*AJ15</f>
        <v>0</v>
      </c>
      <c r="AS15" s="21" t="s">
        <v>45</v>
      </c>
      <c r="AT15" s="21" t="s">
        <v>46</v>
      </c>
      <c r="AU15" s="12" t="s">
        <v>37</v>
      </c>
      <c r="AW15" s="18">
        <f>AQ15+AR15</f>
        <v>0</v>
      </c>
      <c r="AX15" s="18">
        <f>G15/(100-AY15)*100</f>
        <v>0</v>
      </c>
      <c r="AY15" s="18">
        <v>0</v>
      </c>
      <c r="AZ15" s="18" t="e">
        <f>#REF!</f>
        <v>#REF!</v>
      </c>
      <c r="BB15" s="29">
        <f>F15*AI15</f>
        <v>0</v>
      </c>
      <c r="BC15" s="29">
        <f>F15*AJ15</f>
        <v>0</v>
      </c>
      <c r="BD15" s="29">
        <f>F15*G15</f>
        <v>0</v>
      </c>
    </row>
    <row r="16" spans="1:56" x14ac:dyDescent="0.2">
      <c r="A16" s="26" t="s">
        <v>49</v>
      </c>
      <c r="B16" s="27"/>
      <c r="C16" s="27"/>
      <c r="D16" s="27" t="s">
        <v>39</v>
      </c>
      <c r="E16" s="23" t="s">
        <v>34</v>
      </c>
      <c r="F16" s="24" t="s">
        <v>42</v>
      </c>
      <c r="G16" s="28"/>
      <c r="H16" s="17"/>
      <c r="T16" s="18"/>
      <c r="V16" s="18"/>
      <c r="W16" s="18"/>
      <c r="X16" s="18"/>
      <c r="Y16" s="18"/>
      <c r="Z16" s="18"/>
      <c r="AA16" s="18"/>
      <c r="AB16" s="18"/>
      <c r="AC16" s="12"/>
      <c r="AD16" s="29"/>
      <c r="AE16" s="29"/>
      <c r="AF16" s="29"/>
      <c r="AH16" s="18"/>
      <c r="AI16" s="18"/>
      <c r="AJ16" s="18"/>
      <c r="AK16" s="30"/>
      <c r="AP16" s="18"/>
      <c r="AQ16" s="18"/>
      <c r="AR16" s="18"/>
      <c r="AS16" s="21"/>
      <c r="AT16" s="21"/>
      <c r="AU16" s="12"/>
      <c r="AW16" s="18"/>
      <c r="AX16" s="18"/>
      <c r="AY16" s="18"/>
      <c r="AZ16" s="18"/>
      <c r="BB16" s="29"/>
      <c r="BC16" s="29"/>
      <c r="BD16" s="29"/>
    </row>
    <row r="17" spans="1:56" x14ac:dyDescent="0.2">
      <c r="A17" s="26" t="s">
        <v>50</v>
      </c>
      <c r="B17" s="27"/>
      <c r="C17" s="27"/>
      <c r="D17" s="27" t="s">
        <v>51</v>
      </c>
      <c r="E17" s="23" t="s">
        <v>34</v>
      </c>
      <c r="F17" s="24" t="s">
        <v>32</v>
      </c>
      <c r="G17" s="28"/>
      <c r="H17" s="17"/>
      <c r="T17" s="18"/>
      <c r="V17" s="18"/>
      <c r="W17" s="18"/>
      <c r="X17" s="18"/>
      <c r="Y17" s="18"/>
      <c r="Z17" s="18"/>
      <c r="AA17" s="18"/>
      <c r="AB17" s="18"/>
      <c r="AC17" s="12"/>
      <c r="AD17" s="29"/>
      <c r="AE17" s="29"/>
      <c r="AF17" s="29"/>
      <c r="AH17" s="18"/>
      <c r="AI17" s="18"/>
      <c r="AJ17" s="18"/>
      <c r="AK17" s="30"/>
      <c r="AP17" s="18"/>
      <c r="AQ17" s="18"/>
      <c r="AR17" s="18"/>
      <c r="AS17" s="21"/>
      <c r="AT17" s="21"/>
      <c r="AU17" s="12"/>
      <c r="AW17" s="18"/>
      <c r="AX17" s="18"/>
      <c r="AY17" s="18"/>
      <c r="AZ17" s="18"/>
      <c r="BB17" s="29"/>
      <c r="BC17" s="29"/>
      <c r="BD17" s="29"/>
    </row>
    <row r="18" spans="1:56" x14ac:dyDescent="0.2">
      <c r="A18" s="26" t="s">
        <v>52</v>
      </c>
      <c r="B18" s="27"/>
      <c r="C18" s="27"/>
      <c r="D18" s="27" t="s">
        <v>53</v>
      </c>
      <c r="E18" s="23" t="s">
        <v>34</v>
      </c>
      <c r="F18" s="24">
        <v>1</v>
      </c>
      <c r="G18" s="28"/>
      <c r="H18" s="17"/>
      <c r="T18" s="18"/>
      <c r="V18" s="18"/>
      <c r="W18" s="18"/>
      <c r="X18" s="18"/>
      <c r="Y18" s="18"/>
      <c r="Z18" s="18"/>
      <c r="AA18" s="18"/>
      <c r="AB18" s="18"/>
      <c r="AC18" s="12"/>
      <c r="AD18" s="29"/>
      <c r="AE18" s="29"/>
      <c r="AF18" s="29"/>
      <c r="AH18" s="18"/>
      <c r="AI18" s="18"/>
      <c r="AJ18" s="18"/>
      <c r="AK18" s="30"/>
      <c r="AP18" s="18"/>
      <c r="AQ18" s="18"/>
      <c r="AR18" s="18"/>
      <c r="AS18" s="21"/>
      <c r="AT18" s="21"/>
      <c r="AU18" s="12"/>
      <c r="AW18" s="18"/>
      <c r="AX18" s="18"/>
      <c r="AY18" s="18"/>
      <c r="AZ18" s="18"/>
      <c r="BB18" s="29"/>
      <c r="BC18" s="29"/>
      <c r="BD18" s="29"/>
    </row>
    <row r="19" spans="1:56" x14ac:dyDescent="0.2">
      <c r="A19" s="26" t="s">
        <v>54</v>
      </c>
      <c r="B19" s="27"/>
      <c r="C19" s="27"/>
      <c r="D19" s="27" t="s">
        <v>55</v>
      </c>
      <c r="E19" s="23" t="s">
        <v>34</v>
      </c>
      <c r="F19" s="24">
        <v>1</v>
      </c>
      <c r="G19" s="28"/>
      <c r="H19" s="17"/>
      <c r="T19" s="18"/>
      <c r="V19" s="18"/>
      <c r="W19" s="18"/>
      <c r="X19" s="18"/>
      <c r="Y19" s="18"/>
      <c r="Z19" s="18"/>
      <c r="AA19" s="18"/>
      <c r="AB19" s="18"/>
      <c r="AC19" s="12"/>
      <c r="AD19" s="29"/>
      <c r="AE19" s="29"/>
      <c r="AF19" s="29"/>
      <c r="AH19" s="18"/>
      <c r="AI19" s="18"/>
      <c r="AJ19" s="18"/>
      <c r="AK19" s="30"/>
      <c r="AP19" s="18"/>
      <c r="AQ19" s="18"/>
      <c r="AR19" s="18"/>
      <c r="AS19" s="21"/>
      <c r="AT19" s="21"/>
      <c r="AU19" s="12"/>
      <c r="AW19" s="18"/>
      <c r="AX19" s="18"/>
      <c r="AY19" s="18"/>
      <c r="AZ19" s="18"/>
      <c r="BB19" s="29"/>
      <c r="BC19" s="29"/>
      <c r="BD19" s="29"/>
    </row>
    <row r="20" spans="1:56" x14ac:dyDescent="0.2">
      <c r="A20" s="26" t="s">
        <v>56</v>
      </c>
      <c r="B20" s="27"/>
      <c r="C20" s="27"/>
      <c r="D20" s="27" t="s">
        <v>57</v>
      </c>
      <c r="E20" s="23" t="s">
        <v>34</v>
      </c>
      <c r="F20" s="24">
        <v>1</v>
      </c>
      <c r="G20" s="28"/>
      <c r="H20" s="17"/>
      <c r="T20" s="18"/>
      <c r="V20" s="18"/>
      <c r="W20" s="18"/>
      <c r="X20" s="18"/>
      <c r="Y20" s="18"/>
      <c r="Z20" s="18"/>
      <c r="AA20" s="18"/>
      <c r="AB20" s="18"/>
      <c r="AC20" s="12"/>
      <c r="AD20" s="29"/>
      <c r="AE20" s="29"/>
      <c r="AF20" s="29"/>
      <c r="AH20" s="18"/>
      <c r="AI20" s="18"/>
      <c r="AJ20" s="18"/>
      <c r="AK20" s="30"/>
      <c r="AP20" s="18"/>
      <c r="AQ20" s="18"/>
      <c r="AR20" s="18"/>
      <c r="AS20" s="21"/>
      <c r="AT20" s="21"/>
      <c r="AU20" s="12"/>
      <c r="AW20" s="18"/>
      <c r="AX20" s="18"/>
      <c r="AY20" s="18"/>
      <c r="AZ20" s="18"/>
      <c r="BB20" s="29"/>
      <c r="BC20" s="29"/>
      <c r="BD20" s="29"/>
    </row>
    <row r="21" spans="1:56" x14ac:dyDescent="0.2">
      <c r="A21" s="31">
        <v>10</v>
      </c>
      <c r="B21" s="32"/>
      <c r="C21" s="32"/>
      <c r="D21" s="32" t="s">
        <v>58</v>
      </c>
      <c r="E21" s="23" t="s">
        <v>34</v>
      </c>
      <c r="F21" s="32">
        <v>1</v>
      </c>
      <c r="G21" s="33"/>
      <c r="H21" s="17"/>
    </row>
    <row r="22" spans="1:56" ht="13.5" thickBot="1" x14ac:dyDescent="0.25">
      <c r="A22" s="34">
        <v>11</v>
      </c>
      <c r="B22" s="35"/>
      <c r="C22" s="35"/>
      <c r="D22" s="35" t="s">
        <v>59</v>
      </c>
      <c r="E22" s="36" t="s">
        <v>34</v>
      </c>
      <c r="F22" s="35">
        <v>1</v>
      </c>
      <c r="G22" s="37"/>
      <c r="H22" s="38"/>
    </row>
    <row r="23" spans="1:56" ht="11.25" customHeight="1" x14ac:dyDescent="0.2">
      <c r="A23" s="39" t="s">
        <v>60</v>
      </c>
      <c r="F23" s="40" t="s">
        <v>61</v>
      </c>
      <c r="I23" s="1" t="s">
        <v>62</v>
      </c>
    </row>
    <row r="24" spans="1:56" x14ac:dyDescent="0.2">
      <c r="A24" s="41"/>
      <c r="B24" s="42"/>
      <c r="C24" s="42"/>
      <c r="D24" s="42"/>
      <c r="E24" s="42"/>
      <c r="F24" s="42"/>
      <c r="G24" s="42"/>
    </row>
  </sheetData>
  <mergeCells count="18">
    <mergeCell ref="A4:C5"/>
    <mergeCell ref="D4:E5"/>
    <mergeCell ref="F4:G5"/>
    <mergeCell ref="H4:H5"/>
    <mergeCell ref="A1:G1"/>
    <mergeCell ref="A2:C3"/>
    <mergeCell ref="D2:E3"/>
    <mergeCell ref="F2:G3"/>
    <mergeCell ref="H2:H3"/>
    <mergeCell ref="A24:G24"/>
    <mergeCell ref="A6:C7"/>
    <mergeCell ref="D6:E7"/>
    <mergeCell ref="F6:G7"/>
    <mergeCell ref="H6:H7"/>
    <mergeCell ref="A8:C9"/>
    <mergeCell ref="D8:E9"/>
    <mergeCell ref="F8:G9"/>
    <mergeCell ref="H8:H9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Bečvařík Radek</cp:lastModifiedBy>
  <dcterms:created xsi:type="dcterms:W3CDTF">2019-09-10T09:34:18Z</dcterms:created>
  <dcterms:modified xsi:type="dcterms:W3CDTF">2019-09-16T09:20:59Z</dcterms:modified>
</cp:coreProperties>
</file>