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 stavby" sheetId="1" r:id="rId1"/>
    <sheet name="D1.4 - Elektroinstalace" sheetId="2" r:id="rId2"/>
  </sheets>
  <definedNames>
    <definedName name="_xlnm.Print_Area" localSheetId="1">'D1.4 - Elektroinstalace'!$C$4:$J$76,'D1.4 - Elektroinstalace'!$C$82:$J$100,'D1.4 - Elektroinstalace'!$C$106:$K$176</definedName>
    <definedName name="_xlnm._FilterDatabase" localSheetId="1" hidden="1">'D1.4 - Elektroinstalace'!$C$118:$K$176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'D1.4 - Elektroinstalace'!$118:$118</definedName>
  </definedNames>
  <calcPr calcId="145621"/>
  <extLst/>
</workbook>
</file>

<file path=xl/sharedStrings.xml><?xml version="1.0" encoding="utf-8"?>
<sst xmlns="http://schemas.openxmlformats.org/spreadsheetml/2006/main" count="1000" uniqueCount="324">
  <si>
    <t>Export Komplet</t>
  </si>
  <si>
    <t>2.0</t>
  </si>
  <si>
    <t>ZAMOK</t>
  </si>
  <si>
    <t>False</t>
  </si>
  <si>
    <t>{a191eed2-e3ed-4fed-841a-a11d9cde12b8}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</si>
  <si>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</si>
  <si>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</si>
  <si>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</si>
  <si>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</si>
  <si>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</si>
  <si>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</si>
  <si>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</si>
  <si>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4382021_1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</si>
  <si>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</si>
  <si>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</si>
  <si>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Osvětlení přechodu pro chodce v ulici Zadní, Bílina</t>
  </si>
  <si>
    <t>KSO:</t>
  </si>
  <si>
    <t>CC-CZ:</t>
  </si>
  <si>
    <t>Místo:</t>
  </si>
  <si>
    <t xml:space="preserve"> </t>
  </si>
  <si>
    <t>Datum:</t>
  </si>
  <si>
    <t>1. 9. 2021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</si>
  <si>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</si>
  <si>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</si>
  <si>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</si>
  <si>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</si>
  <si>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</si>
  <si>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</si>
  <si>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</si>
  <si>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</si>
  <si>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</si>
  <si>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63756943</t>
  </si>
  <si>
    <t>Tomáš Behina</t>
  </si>
  <si>
    <t>CZ7409282793</t>
  </si>
  <si>
    <t>True</t>
  </si>
  <si>
    <t>Zpracovatel: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</si>
  <si>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</si>
  <si>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</si>
  <si>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</si>
  <si>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</si>
  <si>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</si>
  <si>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</si>
  <si>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</si>
  <si>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</si>
  <si>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</si>
  <si>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</si>
  <si>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</si>
  <si>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</si>
  <si>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</si>
  <si>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</si>
  <si>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</si>
  <si>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</si>
  <si>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</si>
  <si>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</si>
  <si>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</si>
  <si>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</si>
  <si>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</si>
  <si>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</si>
  <si>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</si>
  <si>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</si>
  <si>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</si>
  <si>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</si>
  <si>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</si>
  <si>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</si>
  <si>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</si>
  <si>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</si>
  <si>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</si>
  <si>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</si>
  <si>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</si>
  <si>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</si>
  <si>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</si>
  <si>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</si>
  <si>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</si>
  <si>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</si>
  <si>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</si>
  <si>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</si>
  <si>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</si>
  <si>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</si>
  <si>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</si>
  <si>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</si>
  <si>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</si>
  <si>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</si>
  <si>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</si>
  <si>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D1.4</t>
  </si>
  <si>
    <t>Elektroinstalace</t>
  </si>
  <si>
    <t>STA</t>
  </si>
  <si>
    <t>1</t>
  </si>
  <si>
    <t>{3f181da3-17af-4bd1-aae6-bb2fe1258a55}</t>
  </si>
  <si>
    <t>2</t>
  </si>
  <si>
    <t>KRYCÍ LIST SOUPISU PRACÍ</t>
  </si>
  <si>
    <t>Objekt:</t>
  </si>
  <si>
    <t>D1.4 -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</si>
  <si>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</si>
  <si>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</si>
  <si>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</si>
  <si>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</si>
  <si>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</si>
  <si>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</si>
  <si>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</si>
  <si>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</si>
  <si>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</si>
  <si>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</si>
  <si>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</si>
  <si>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</si>
  <si>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</si>
  <si>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</si>
  <si>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</si>
  <si>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</si>
  <si>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</si>
  <si>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</si>
  <si>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</si>
  <si>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</si>
  <si>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</si>
  <si>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21-M</t>
  </si>
  <si>
    <t>Elektromontáže</t>
  </si>
  <si>
    <t>3</t>
  </si>
  <si>
    <t>ROZPOCET</t>
  </si>
  <si>
    <t>K</t>
  </si>
  <si>
    <t>M049</t>
  </si>
  <si>
    <t>Úprava napájecího místa</t>
  </si>
  <si>
    <t>kpl</t>
  </si>
  <si>
    <t>64</t>
  </si>
  <si>
    <t>210220020</t>
  </si>
  <si>
    <t>Montáž uzemňovacího vedení vodičů FeZn pomocí svorek v zemi páskou do 120 mm2 ve městské zástavbě</t>
  </si>
  <si>
    <t>m</t>
  </si>
  <si>
    <t>CS ÚRS 2021 02</t>
  </si>
  <si>
    <t>4</t>
  </si>
  <si>
    <t>602644301</t>
  </si>
  <si>
    <t>M</t>
  </si>
  <si>
    <t>35442062</t>
  </si>
  <si>
    <t>pás zemnící 30x4mm FeZn</t>
  </si>
  <si>
    <t>kg</t>
  </si>
  <si>
    <t>8</t>
  </si>
  <si>
    <t>833390234</t>
  </si>
  <si>
    <t>210220022</t>
  </si>
  <si>
    <t>Montáž uzemňovacího vedení vodičů FeZn pomocí svorek v zemi drátem průměru do 10 mm ve městské zástavbě</t>
  </si>
  <si>
    <t>1210790330</t>
  </si>
  <si>
    <t>5</t>
  </si>
  <si>
    <t>35441073</t>
  </si>
  <si>
    <t>drát D 10mm FeZn</t>
  </si>
  <si>
    <t>-2058684146</t>
  </si>
  <si>
    <t>6</t>
  </si>
  <si>
    <t>210220301</t>
  </si>
  <si>
    <t>Montáž svorek hromosvodných se 2 šrouby</t>
  </si>
  <si>
    <t>kus</t>
  </si>
  <si>
    <t>-1134905181</t>
  </si>
  <si>
    <t>7</t>
  </si>
  <si>
    <t>35441895</t>
  </si>
  <si>
    <t>svorka připojovací k připojení kovových částí</t>
  </si>
  <si>
    <t>-1343351074</t>
  </si>
  <si>
    <t>210220302</t>
  </si>
  <si>
    <t>Montáž svorek hromosvodných se 3 a více šrouby</t>
  </si>
  <si>
    <t>-924492923</t>
  </si>
  <si>
    <t>9</t>
  </si>
  <si>
    <t>35441996</t>
  </si>
  <si>
    <t>svorka odbočovací a spojovací pro spojování kruhových a páskových vodičů, FeZn</t>
  </si>
  <si>
    <t>-1854477516</t>
  </si>
  <si>
    <t>10</t>
  </si>
  <si>
    <t>210204011</t>
  </si>
  <si>
    <t>Montáž stožárů osvětlení ocelových samostatně stojících délky do 12 m</t>
  </si>
  <si>
    <t>11</t>
  </si>
  <si>
    <t>31674067</t>
  </si>
  <si>
    <t>stožár osvětlovací sadový Pz 133/89/60 v 6,0m</t>
  </si>
  <si>
    <t>256</t>
  </si>
  <si>
    <t>12</t>
  </si>
  <si>
    <t>316OMP</t>
  </si>
  <si>
    <t>Manžeta plastová ochranná</t>
  </si>
  <si>
    <t>-1819832969</t>
  </si>
  <si>
    <t>13</t>
  </si>
  <si>
    <t>210204201</t>
  </si>
  <si>
    <t>Montáž elektrovýzbroje stožárů osvětlení 1 okruh</t>
  </si>
  <si>
    <t>14</t>
  </si>
  <si>
    <t>M009.1</t>
  </si>
  <si>
    <t>Svorkovnice stožárová včetně pojistek</t>
  </si>
  <si>
    <t>ks</t>
  </si>
  <si>
    <t>210204103</t>
  </si>
  <si>
    <t>Montáž výložníků osvětlení jednoramenných sloupových hmotnosti do 35 kg</t>
  </si>
  <si>
    <t>16</t>
  </si>
  <si>
    <t>31674003</t>
  </si>
  <si>
    <t>výložník rovný jednoduchý k osvětlovacím stožárům uličním vyložení 2000mm</t>
  </si>
  <si>
    <t>-443901344</t>
  </si>
  <si>
    <t>17</t>
  </si>
  <si>
    <t>210812035</t>
  </si>
  <si>
    <t>Montáž kabelu Cu plného nebo laněného do 1 kV žíly 4x16 mm2 (např. CYKY) bez ukončení uloženého volně nebo v liště</t>
  </si>
  <si>
    <t>18</t>
  </si>
  <si>
    <t>34111080</t>
  </si>
  <si>
    <t>kabel instalační jádro Cu plné izolace PVC plášť PVC 450/750V (CYKY) 4x16mm2</t>
  </si>
  <si>
    <t>20</t>
  </si>
  <si>
    <t>19</t>
  </si>
  <si>
    <t>210100251</t>
  </si>
  <si>
    <t>Ukončení kabelů smršťovací záklopkou nebo páskou se zapojením bez letování žíly do 4x10 mm2</t>
  </si>
  <si>
    <t>-96353328</t>
  </si>
  <si>
    <t>35436314</t>
  </si>
  <si>
    <t>hlava rozdělovací smršťovaná přímá do 1kV SKE 4f/1+2 kabel 12-32mm/průřez 1,5-35mm</t>
  </si>
  <si>
    <t>-2115973753</t>
  </si>
  <si>
    <t>210812011</t>
  </si>
  <si>
    <t>Montáž kabelu Cu plného nebo laněného do 1 kV žíly 3x1,5 až 6 mm2 (např. CYKY) bez ukončení uloženého volně nebo v liště</t>
  </si>
  <si>
    <t>22</t>
  </si>
  <si>
    <t>34111030</t>
  </si>
  <si>
    <t>kabel instalační jádro Cu plné izolace PVC plášť PVC 450/750V (CYKY) 3x1,5mm2</t>
  </si>
  <si>
    <t>24</t>
  </si>
  <si>
    <t>23</t>
  </si>
  <si>
    <t>210202013</t>
  </si>
  <si>
    <t>Montáž svítidlo výbojkové průmyslové nebo venkovní na výložník</t>
  </si>
  <si>
    <t>26</t>
  </si>
  <si>
    <t>3477400R</t>
  </si>
  <si>
    <t>Svítidlo přechodové dle dokumentace</t>
  </si>
  <si>
    <t>28</t>
  </si>
  <si>
    <t>25</t>
  </si>
  <si>
    <t>210100096</t>
  </si>
  <si>
    <t>Ukončení vodičů na svorkovnici s otevřením a uzavřením krytu včetně zapojení průřezu žíly do 2,5 mm2</t>
  </si>
  <si>
    <t>32</t>
  </si>
  <si>
    <t>210100101</t>
  </si>
  <si>
    <t>Ukončení vodičů na svorkovnici s otevřením a uzavřením krytu včetně zapojení průřezu žíly do 16 mm2</t>
  </si>
  <si>
    <t>34</t>
  </si>
  <si>
    <t>27</t>
  </si>
  <si>
    <t>945421110</t>
  </si>
  <si>
    <t>Hydraulická zvedací plošina na automobilovém podvozku výška zdvihu do 18 m včetně obsluhy</t>
  </si>
  <si>
    <t>hod</t>
  </si>
  <si>
    <t>1456289733</t>
  </si>
  <si>
    <t>011464000</t>
  </si>
  <si>
    <t>Měření (monitoring) úrovně osvětlení</t>
  </si>
  <si>
    <t>1093580261</t>
  </si>
  <si>
    <t>29</t>
  </si>
  <si>
    <t>210280001</t>
  </si>
  <si>
    <t>Zkoušky a prohlídky el rozvodů a zařízení celková prohlídka pro objem montážních prací do 100 tis Kč</t>
  </si>
  <si>
    <t>858932267</t>
  </si>
  <si>
    <t>46-M</t>
  </si>
  <si>
    <t>Zemní práce při extr.mont.pracích</t>
  </si>
  <si>
    <t>30</t>
  </si>
  <si>
    <t>46001001R</t>
  </si>
  <si>
    <t>Vytyčení trasy vedení</t>
  </si>
  <si>
    <t>36</t>
  </si>
  <si>
    <t>31</t>
  </si>
  <si>
    <t>01200200R</t>
  </si>
  <si>
    <t>Geodetické práce</t>
  </si>
  <si>
    <t>38</t>
  </si>
  <si>
    <t>460161172</t>
  </si>
  <si>
    <t>Hloubení kabelových rýh ručně š 35 cm hl 80 cm v hornině tř I skupiny 3</t>
  </si>
  <si>
    <t>48</t>
  </si>
  <si>
    <t>33</t>
  </si>
  <si>
    <t>460661111</t>
  </si>
  <si>
    <t>Kabelové lože z písku pro kabely nn bez zakrytí š lože do 35 cm</t>
  </si>
  <si>
    <t>52</t>
  </si>
  <si>
    <t>460131113</t>
  </si>
  <si>
    <t>Hloubení nezapažených jam při elektromontážích ručně v hornině tř I skupiny 3</t>
  </si>
  <si>
    <t>m3</t>
  </si>
  <si>
    <t>50</t>
  </si>
  <si>
    <t>35</t>
  </si>
  <si>
    <t>460080013</t>
  </si>
  <si>
    <t>Základové konstrukce při elektromontážích z monolitického betonu tř. C 12/15</t>
  </si>
  <si>
    <t>62</t>
  </si>
  <si>
    <t>460520172</t>
  </si>
  <si>
    <t>Montáž trubek ochranných plastových uložených volně do rýhy ohebných přes 32 do 50 mm uložených do rýhy</t>
  </si>
  <si>
    <t>58</t>
  </si>
  <si>
    <t>37</t>
  </si>
  <si>
    <t>34571350</t>
  </si>
  <si>
    <t>trubka elektroinstalační ohebná dvouplášťová korugovaná (chránička) D 32/40mm, HDPE+LDPE</t>
  </si>
  <si>
    <t>60</t>
  </si>
  <si>
    <t>871361101</t>
  </si>
  <si>
    <t>Montáž potrubí z PVC SDR 11 těsněných gumovým kroužkem otevřený výkop D 280 x 10,8 mm</t>
  </si>
  <si>
    <t>39</t>
  </si>
  <si>
    <t>28611140</t>
  </si>
  <si>
    <t>trubka kanalizační PVC DN 250x1000mm SN4</t>
  </si>
  <si>
    <t>66</t>
  </si>
  <si>
    <t>40</t>
  </si>
  <si>
    <t>460791212</t>
  </si>
  <si>
    <t>54</t>
  </si>
  <si>
    <t>41</t>
  </si>
  <si>
    <t>34571351</t>
  </si>
  <si>
    <t>trubka elektroinstalační ohebná dvouplášťová korugovaná (chránička) D 41/50mm, HDPE+LDPE</t>
  </si>
  <si>
    <t>56</t>
  </si>
  <si>
    <t>42</t>
  </si>
  <si>
    <t>460490013</t>
  </si>
  <si>
    <t>Výstražná fólie pro krytí kabelů šířky 34 cm</t>
  </si>
  <si>
    <t>123341721</t>
  </si>
  <si>
    <t>43</t>
  </si>
  <si>
    <t>34575105</t>
  </si>
  <si>
    <t>deska kabelová krycí PVC červená, 300x2mm</t>
  </si>
  <si>
    <t>1883967725</t>
  </si>
  <si>
    <t>44</t>
  </si>
  <si>
    <t>4605201R.1</t>
  </si>
  <si>
    <t>Natření spojů</t>
  </si>
  <si>
    <t>-1428672164</t>
  </si>
  <si>
    <t>45</t>
  </si>
  <si>
    <t>11010BI.1</t>
  </si>
  <si>
    <t>Hmota DenBit 11010BI asfaltová</t>
  </si>
  <si>
    <t>-597407265</t>
  </si>
  <si>
    <t>46</t>
  </si>
  <si>
    <t>460431182</t>
  </si>
  <si>
    <t>Zásyp kabelových rýh ručně se zhutněním š 35 cm hl 80 cm z horniny tř I skupiny 3</t>
  </si>
  <si>
    <t>68</t>
  </si>
  <si>
    <t>VRN</t>
  </si>
  <si>
    <t>Vedlejší rozpočtové náklady</t>
  </si>
  <si>
    <t>47</t>
  </si>
  <si>
    <t>141R00</t>
  </si>
  <si>
    <t>Přirážka za podružný materiál</t>
  </si>
  <si>
    <t>%</t>
  </si>
  <si>
    <t>1867218732</t>
  </si>
  <si>
    <t>013254000</t>
  </si>
  <si>
    <t>Dokumentace skutečného provedení stavby</t>
  </si>
  <si>
    <t>1024</t>
  </si>
  <si>
    <t>-2041695466</t>
  </si>
  <si>
    <t>49</t>
  </si>
  <si>
    <t>034002000</t>
  </si>
  <si>
    <t>Zabezpečení staveniště</t>
  </si>
  <si>
    <t>-1989549281</t>
  </si>
  <si>
    <t>065002000</t>
  </si>
  <si>
    <t>Mimostaveništní doprava materiálů</t>
  </si>
  <si>
    <t>1624903953</t>
  </si>
  <si>
    <t>51</t>
  </si>
  <si>
    <t>071103000</t>
  </si>
  <si>
    <t>Provoz investora</t>
  </si>
  <si>
    <t>-849289710</t>
  </si>
  <si>
    <t>201R00</t>
  </si>
  <si>
    <t>Podíl přidružených výkonů</t>
  </si>
  <si>
    <t>1428530126</t>
  </si>
  <si>
    <t>53</t>
  </si>
  <si>
    <t>202R00</t>
  </si>
  <si>
    <t>Zednické výpomoci</t>
  </si>
  <si>
    <t>-847550361</t>
  </si>
  <si>
    <t>00R00</t>
  </si>
  <si>
    <t>Likvidace odpadu, odvoz suti a vybouraných hmot na skládku,</t>
  </si>
  <si>
    <t>-1776781910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</si>
</sst>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b/>
      <sz val="14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b/>
      <sz val="10"/>
      <color rgb="FF464646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0" fillId="0" borderId="0" applyBorder="0" applyProtection="0">
      <alignment/>
    </xf>
  </cellStyleXfs>
  <cellXfs count="22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12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12" fillId="3" borderId="7" xfId="0" applyFont="1" applyBorder="1" applyAlignment="1" applyProtection="1">
      <alignment horizontal="center" vertical="center"/>
      <protection hidden="1"/>
    </xf>
    <xf numFmtId="164" fontId="12" fillId="3" borderId="7" xfId="0" applyFont="1" applyBorder="1" applyAlignment="1" applyProtection="1">
      <alignment horizontal="left" vertical="center"/>
      <protection hidden="1"/>
    </xf>
    <xf numFmtId="166" fontId="12" fillId="3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9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5" fillId="4" borderId="7" xfId="0" applyFont="1" applyBorder="1" applyAlignment="1" applyProtection="1">
      <alignment horizontal="center" vertical="center"/>
      <protection hidden="1"/>
    </xf>
    <xf numFmtId="164" fontId="15" fillId="4" borderId="7" xfId="0" applyFont="1" applyBorder="1" applyAlignment="1" applyProtection="1">
      <alignment horizontal="right" vertical="center"/>
      <protection hidden="1"/>
    </xf>
    <xf numFmtId="164" fontId="15" fillId="4" borderId="8" xfId="0" applyFont="1" applyBorder="1" applyAlignment="1" applyProtection="1">
      <alignment horizontal="center" vertical="center"/>
      <protection hidden="1"/>
    </xf>
    <xf numFmtId="164" fontId="15" fillId="4" borderId="0" xfId="0" applyFont="1" applyAlignment="1" applyProtection="1">
      <alignment horizontal="center" vertical="center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4" fontId="16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Border="1" applyAlignment="1" applyProtection="1">
      <alignment horizontal="right"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6" fontId="14" fillId="0" borderId="18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70" fontId="14" fillId="0" borderId="0" xfId="0" applyFont="1" applyBorder="1" applyAlignment="1" applyProtection="1">
      <alignment vertical="center"/>
      <protection hidden="1"/>
    </xf>
    <xf numFmtId="166" fontId="14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horizontal="left" vertical="center" wrapText="1"/>
      <protection hidden="1"/>
    </xf>
    <xf numFmtId="164" fontId="23" fillId="0" borderId="0" xfId="0" applyFont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6" fontId="24" fillId="0" borderId="19" xfId="0" applyFont="1" applyBorder="1" applyAlignment="1" applyProtection="1">
      <alignment vertical="center"/>
      <protection hidden="1"/>
    </xf>
    <xf numFmtId="166" fontId="24" fillId="0" borderId="20" xfId="0" applyFont="1" applyBorder="1" applyAlignment="1" applyProtection="1">
      <alignment vertical="center"/>
      <protection hidden="1"/>
    </xf>
    <xf numFmtId="170" fontId="24" fillId="0" borderId="20" xfId="0" applyFont="1" applyBorder="1" applyAlignment="1" applyProtection="1">
      <alignment vertical="center"/>
      <protection hidden="1"/>
    </xf>
    <xf numFmtId="166" fontId="24" fillId="0" borderId="21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right"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6" fontId="12" fillId="4" borderId="7" xfId="0" applyFont="1" applyBorder="1" applyAlignment="1" applyProtection="1">
      <alignment vertical="center"/>
      <protection hidden="1"/>
    </xf>
    <xf numFmtId="164" fontId="0" fillId="4" borderId="8" xfId="0" applyFont="1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5" fillId="4" borderId="0" xfId="0" applyFont="1" applyAlignment="1" applyProtection="1">
      <alignment horizontal="lef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5" fillId="4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5" fillId="4" borderId="15" xfId="0" applyFont="1" applyBorder="1" applyAlignment="1" applyProtection="1">
      <alignment horizontal="center" vertical="center" wrapText="1"/>
      <protection hidden="1"/>
    </xf>
    <xf numFmtId="164" fontId="15" fillId="4" borderId="16" xfId="0" applyFont="1" applyBorder="1" applyAlignment="1" applyProtection="1">
      <alignment horizontal="center" vertical="center" wrapText="1"/>
      <protection hidden="1"/>
    </xf>
    <xf numFmtId="164" fontId="15" fillId="4" borderId="17" xfId="0" applyFont="1" applyBorder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6" fontId="17" fillId="0" borderId="0" xfId="0" applyFont="1" applyAlignment="1" applyProtection="1">
      <alignment/>
      <protection hidden="1"/>
    </xf>
    <xf numFmtId="164" fontId="0" fillId="0" borderId="12" xfId="0" applyBorder="1" applyAlignment="1" applyProtection="1">
      <alignment vertical="center"/>
      <protection hidden="1"/>
    </xf>
    <xf numFmtId="170" fontId="29" fillId="0" borderId="12" xfId="0" applyFont="1" applyBorder="1" applyAlignment="1" applyProtection="1">
      <alignment/>
      <protection hidden="1"/>
    </xf>
    <xf numFmtId="170" fontId="29" fillId="0" borderId="13" xfId="0" applyFont="1" applyBorder="1" applyAlignment="1" applyProtection="1">
      <alignment/>
      <protection hidden="1"/>
    </xf>
    <xf numFmtId="166" fontId="30" fillId="0" borderId="0" xfId="0" applyFont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3" xfId="0" applyFont="1" applyBorder="1" applyAlignment="1" applyProtection="1">
      <alignment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 horizontal="left"/>
      <protection hidden="1"/>
    </xf>
    <xf numFmtId="164" fontId="31" fillId="0" borderId="0" xfId="0" applyFont="1" applyAlignment="1" applyProtection="1">
      <alignment/>
      <protection hidden="1"/>
    </xf>
    <xf numFmtId="166" fontId="28" fillId="0" borderId="0" xfId="0" applyFont="1" applyAlignment="1" applyProtection="1">
      <alignment/>
      <protection hidden="1"/>
    </xf>
    <xf numFmtId="164" fontId="31" fillId="0" borderId="3" xfId="0" applyFont="1" applyBorder="1" applyAlignment="1" applyProtection="1">
      <alignment/>
      <protection hidden="1"/>
    </xf>
    <xf numFmtId="164" fontId="31" fillId="0" borderId="18" xfId="0" applyFont="1" applyBorder="1" applyAlignment="1" applyProtection="1">
      <alignment/>
      <protection hidden="1"/>
    </xf>
    <xf numFmtId="164" fontId="31" fillId="0" borderId="0" xfId="0" applyFont="1" applyBorder="1" applyAlignment="1" applyProtection="1">
      <alignment/>
      <protection hidden="1"/>
    </xf>
    <xf numFmtId="170" fontId="31" fillId="0" borderId="0" xfId="0" applyFont="1" applyBorder="1" applyAlignment="1" applyProtection="1">
      <alignment/>
      <protection hidden="1"/>
    </xf>
    <xf numFmtId="170" fontId="31" fillId="0" borderId="14" xfId="0" applyFont="1" applyBorder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31" fillId="0" borderId="0" xfId="0" applyFont="1" applyAlignment="1" applyProtection="1">
      <alignment horizontal="center"/>
      <protection hidden="1"/>
    </xf>
    <xf numFmtId="166" fontId="31" fillId="0" borderId="0" xfId="0" applyFont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5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center" vertical="center" wrapText="1"/>
      <protection hidden="1"/>
    </xf>
    <xf numFmtId="166" fontId="15" fillId="0" borderId="22" xfId="0" applyFont="1" applyBorder="1" applyAlignment="1" applyProtection="1">
      <alignment vertical="center"/>
      <protection hidden="1"/>
    </xf>
    <xf numFmtId="166" fontId="15" fillId="2" borderId="22" xfId="0" applyFont="1" applyBorder="1" applyAlignment="1" applyProtection="1">
      <alignment vertical="center"/>
      <protection hidden="1"/>
    </xf>
    <xf numFmtId="164" fontId="16" fillId="2" borderId="18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70" fontId="16" fillId="0" borderId="0" xfId="0" applyFont="1" applyBorder="1" applyAlignment="1" applyProtection="1">
      <alignment vertical="center"/>
      <protection hidden="1"/>
    </xf>
    <xf numFmtId="170" fontId="16" fillId="0" borderId="14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2" fillId="0" borderId="22" xfId="0" applyFont="1" applyBorder="1" applyAlignment="1" applyProtection="1">
      <alignment horizontal="center" vertical="center"/>
      <protection hidden="1"/>
    </xf>
    <xf numFmtId="165" fontId="32" fillId="0" borderId="22" xfId="0" applyFont="1" applyBorder="1" applyAlignment="1" applyProtection="1">
      <alignment horizontal="left" vertical="center" wrapText="1"/>
      <protection hidden="1"/>
    </xf>
    <xf numFmtId="164" fontId="32" fillId="0" borderId="22" xfId="0" applyFont="1" applyBorder="1" applyAlignment="1" applyProtection="1">
      <alignment horizontal="left" vertical="center" wrapText="1"/>
      <protection hidden="1"/>
    </xf>
    <xf numFmtId="164" fontId="32" fillId="0" borderId="22" xfId="0" applyFont="1" applyBorder="1" applyAlignment="1" applyProtection="1">
      <alignment horizontal="center" vertical="center" wrapText="1"/>
      <protection hidden="1"/>
    </xf>
    <xf numFmtId="166" fontId="32" fillId="0" borderId="22" xfId="0" applyFont="1" applyBorder="1" applyAlignment="1" applyProtection="1">
      <alignment vertical="center"/>
      <protection hidden="1"/>
    </xf>
    <xf numFmtId="166" fontId="32" fillId="2" borderId="22" xfId="0" applyFont="1" applyBorder="1" applyAlignment="1" applyProtection="1">
      <alignment vertical="center"/>
      <protection hidden="1"/>
    </xf>
    <xf numFmtId="164" fontId="33" fillId="0" borderId="3" xfId="0" applyFont="1" applyBorder="1" applyAlignment="1" applyProtection="1">
      <alignment vertical="center"/>
      <protection hidden="1"/>
    </xf>
    <xf numFmtId="164" fontId="32" fillId="2" borderId="18" xfId="0" applyFont="1" applyBorder="1" applyAlignment="1" applyProtection="1">
      <alignment horizontal="left" vertical="center"/>
      <protection hidden="1"/>
    </xf>
    <xf numFmtId="164" fontId="32" fillId="0" borderId="0" xfId="0" applyFont="1" applyBorder="1" applyAlignment="1" applyProtection="1">
      <alignment horizontal="center" vertical="center"/>
      <protection hidden="1"/>
    </xf>
    <xf numFmtId="164" fontId="16" fillId="2" borderId="19" xfId="0" applyFont="1" applyBorder="1" applyAlignment="1" applyProtection="1">
      <alignment horizontal="left" vertical="center"/>
      <protection hidden="1"/>
    </xf>
    <xf numFmtId="164" fontId="16" fillId="0" borderId="20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70" fontId="16" fillId="0" borderId="20" xfId="0" applyFont="1" applyBorder="1" applyAlignment="1" applyProtection="1">
      <alignment vertical="center"/>
      <protection hidden="1"/>
    </xf>
    <xf numFmtId="170" fontId="16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97"/>
  <sheetViews>
    <sheetView showGridLines="0" tabSelected="1" workbookViewId="0" topLeftCell="A1">
      <selection activeCell="A1" sqref="A1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/>
      <c r="BA1" s="1" t="s">
        <v>1</v>
      </c>
      <c r="BB1" s="1" t="s">
        <v>2</v>
      </c>
      <c r="BT1" s="1" t="s">
        <v>3</v>
      </c>
      <c r="BU1" s="1" t="s">
        <v>3</v>
      </c>
      <c r="BV1" s="1" t="s">
        <v>4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7"/>
      <c r="C4" s="8"/>
      <c r="D4" s="9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9</v>
      </c>
      <c r="BE4" s="11" t="s">
        <v>10</v>
      </c>
      <c r="BS4" s="3" t="s">
        <v>5</v>
      </c>
    </row>
    <row r="5" spans="2:71" ht="12" customHeight="1">
      <c r="B5" s="7"/>
      <c r="C5" s="8"/>
      <c r="D5" s="12" t="s">
        <v>11</v>
      </c>
      <c r="E5" s="8"/>
      <c r="F5" s="8"/>
      <c r="G5" s="8"/>
      <c r="H5" s="8"/>
      <c r="I5" s="8"/>
      <c r="J5" s="8"/>
      <c r="K5" s="13" t="s">
        <v>12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8"/>
      <c r="AQ5" s="8"/>
      <c r="AR5" s="6"/>
      <c r="BE5" s="14" t="s">
        <v>13</v>
      </c>
      <c r="BS5" s="3" t="s">
        <v>5</v>
      </c>
    </row>
    <row r="6" spans="2:71" ht="36.95" customHeight="1">
      <c r="B6" s="7"/>
      <c r="C6" s="8"/>
      <c r="D6" s="15" t="s">
        <v>14</v>
      </c>
      <c r="E6" s="8"/>
      <c r="F6" s="8"/>
      <c r="G6" s="8"/>
      <c r="H6" s="8"/>
      <c r="I6" s="8"/>
      <c r="J6" s="8"/>
      <c r="K6" s="16" t="s">
        <v>15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8"/>
      <c r="AQ6" s="8"/>
      <c r="AR6" s="6"/>
      <c r="BE6" s="14"/>
      <c r="BS6" s="3" t="s">
        <v>5</v>
      </c>
    </row>
    <row r="7" spans="2:71" ht="12" customHeight="1">
      <c r="B7" s="7"/>
      <c r="C7" s="8"/>
      <c r="D7" s="17" t="s">
        <v>16</v>
      </c>
      <c r="E7" s="8"/>
      <c r="F7" s="8"/>
      <c r="G7" s="8"/>
      <c r="H7" s="8"/>
      <c r="I7" s="8"/>
      <c r="J7" s="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7" t="s">
        <v>17</v>
      </c>
      <c r="AL7" s="8"/>
      <c r="AM7" s="8"/>
      <c r="AN7" s="18"/>
      <c r="AO7" s="8"/>
      <c r="AP7" s="8"/>
      <c r="AQ7" s="8"/>
      <c r="AR7" s="6"/>
      <c r="BE7" s="14"/>
      <c r="BS7" s="3" t="s">
        <v>5</v>
      </c>
    </row>
    <row r="8" spans="2:71" ht="12" customHeight="1">
      <c r="B8" s="7"/>
      <c r="C8" s="8"/>
      <c r="D8" s="17" t="s">
        <v>18</v>
      </c>
      <c r="E8" s="8"/>
      <c r="F8" s="8"/>
      <c r="G8" s="8"/>
      <c r="H8" s="8"/>
      <c r="I8" s="8"/>
      <c r="J8" s="8"/>
      <c r="K8" s="18" t="s">
        <v>19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7" t="s">
        <v>20</v>
      </c>
      <c r="AL8" s="8"/>
      <c r="AM8" s="8"/>
      <c r="AN8" s="19" t="s">
        <v>21</v>
      </c>
      <c r="AO8" s="8"/>
      <c r="AP8" s="8"/>
      <c r="AQ8" s="8"/>
      <c r="AR8" s="6"/>
      <c r="BE8" s="14"/>
      <c r="BS8" s="3" t="s">
        <v>5</v>
      </c>
    </row>
    <row r="9" spans="2:71" ht="14.4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E9" s="14"/>
      <c r="BS9" s="3" t="s">
        <v>5</v>
      </c>
    </row>
    <row r="10" spans="2:71" ht="12" customHeight="1">
      <c r="B10" s="7"/>
      <c r="C10" s="8"/>
      <c r="D10" s="17" t="s">
        <v>22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23</v>
      </c>
      <c r="AL10" s="8"/>
      <c r="AM10" s="8"/>
      <c r="AN10" s="18" t="s">
        <v>24</v>
      </c>
      <c r="AO10" s="8"/>
      <c r="AP10" s="8"/>
      <c r="AQ10" s="8"/>
      <c r="AR10" s="6"/>
      <c r="BE10" s="14"/>
      <c r="BS10" s="3" t="s">
        <v>5</v>
      </c>
    </row>
    <row r="11" spans="2:71" ht="18.5" customHeight="1">
      <c r="B11" s="7"/>
      <c r="C11" s="8"/>
      <c r="D11" s="8"/>
      <c r="E11" s="18" t="s">
        <v>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7" t="s">
        <v>26</v>
      </c>
      <c r="AL11" s="8"/>
      <c r="AM11" s="8"/>
      <c r="AN11" s="18" t="s">
        <v>27</v>
      </c>
      <c r="AO11" s="8"/>
      <c r="AP11" s="8"/>
      <c r="AQ11" s="8"/>
      <c r="AR11" s="6"/>
      <c r="BE11" s="14"/>
      <c r="BS11" s="3" t="s">
        <v>5</v>
      </c>
    </row>
    <row r="12" spans="2:71" ht="6.9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14"/>
      <c r="BS12" s="3" t="s">
        <v>5</v>
      </c>
    </row>
    <row r="13" spans="2:71" ht="12" customHeight="1">
      <c r="B13" s="7"/>
      <c r="C13" s="8"/>
      <c r="D13" s="17" t="s">
        <v>28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7" t="s">
        <v>23</v>
      </c>
      <c r="AL13" s="8"/>
      <c r="AM13" s="8"/>
      <c r="AN13" s="20" t="s">
        <v>29</v>
      </c>
      <c r="AO13" s="8"/>
      <c r="AP13" s="8"/>
      <c r="AQ13" s="8"/>
      <c r="AR13" s="6"/>
      <c r="BE13" s="14"/>
      <c r="BS13" s="3" t="s">
        <v>5</v>
      </c>
    </row>
    <row r="14" spans="2:71" ht="12.8">
      <c r="B14" s="7"/>
      <c r="C14" s="8"/>
      <c r="D14" s="8"/>
      <c r="E14" s="21" t="s">
        <v>29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7" t="s">
        <v>26</v>
      </c>
      <c r="AL14" s="8"/>
      <c r="AM14" s="8"/>
      <c r="AN14" s="20" t="s">
        <v>29</v>
      </c>
      <c r="AO14" s="8"/>
      <c r="AP14" s="8"/>
      <c r="AQ14" s="8"/>
      <c r="AR14" s="6"/>
      <c r="BE14" s="14"/>
      <c r="BS14" s="3" t="s">
        <v>5</v>
      </c>
    </row>
    <row r="15" spans="2:71" ht="6.9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14"/>
      <c r="BS15" s="3" t="s">
        <v>3</v>
      </c>
    </row>
    <row r="16" spans="2:71" ht="12" customHeight="1">
      <c r="B16" s="7"/>
      <c r="C16" s="8"/>
      <c r="D16" s="17" t="s">
        <v>30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7" t="s">
        <v>23</v>
      </c>
      <c r="AL16" s="8"/>
      <c r="AM16" s="8"/>
      <c r="AN16" s="18" t="s">
        <v>31</v>
      </c>
      <c r="AO16" s="8"/>
      <c r="AP16" s="8"/>
      <c r="AQ16" s="8"/>
      <c r="AR16" s="6"/>
      <c r="BE16" s="14"/>
      <c r="BS16" s="3" t="s">
        <v>3</v>
      </c>
    </row>
    <row r="17" spans="2:71" ht="18.5" customHeight="1">
      <c r="B17" s="7"/>
      <c r="C17" s="8"/>
      <c r="D17" s="8"/>
      <c r="E17" s="18" t="s">
        <v>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7" t="s">
        <v>26</v>
      </c>
      <c r="AL17" s="8"/>
      <c r="AM17" s="8"/>
      <c r="AN17" s="18" t="s">
        <v>33</v>
      </c>
      <c r="AO17" s="8"/>
      <c r="AP17" s="8"/>
      <c r="AQ17" s="8"/>
      <c r="AR17" s="6"/>
      <c r="BE17" s="14"/>
      <c r="BS17" s="3" t="s">
        <v>34</v>
      </c>
    </row>
    <row r="18" spans="2:71" ht="6.9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14"/>
      <c r="BS18" s="3" t="s">
        <v>5</v>
      </c>
    </row>
    <row r="19" spans="2:71" ht="12" customHeight="1">
      <c r="B19" s="7"/>
      <c r="C19" s="8"/>
      <c r="D19" s="17" t="s">
        <v>35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7" t="s">
        <v>23</v>
      </c>
      <c r="AL19" s="8"/>
      <c r="AM19" s="8"/>
      <c r="AN19" s="18"/>
      <c r="AO19" s="8"/>
      <c r="AP19" s="8"/>
      <c r="AQ19" s="8"/>
      <c r="AR19" s="6"/>
      <c r="BE19" s="14"/>
      <c r="BS19" s="3" t="s">
        <v>5</v>
      </c>
    </row>
    <row r="20" spans="2:71" ht="18.5" customHeight="1">
      <c r="B20" s="7"/>
      <c r="C20" s="8"/>
      <c r="D20" s="8"/>
      <c r="E20" s="18" t="s">
        <v>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7" t="s">
        <v>26</v>
      </c>
      <c r="AL20" s="8"/>
      <c r="AM20" s="8"/>
      <c r="AN20" s="18"/>
      <c r="AO20" s="8"/>
      <c r="AP20" s="8"/>
      <c r="AQ20" s="8"/>
      <c r="AR20" s="6"/>
      <c r="BE20" s="14"/>
      <c r="BS20" s="3" t="s">
        <v>34</v>
      </c>
    </row>
    <row r="21" spans="2:57" ht="6.9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14"/>
    </row>
    <row r="22" spans="2:57" ht="12" customHeight="1">
      <c r="B22" s="7"/>
      <c r="C22" s="8"/>
      <c r="D22" s="17" t="s">
        <v>36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14"/>
    </row>
    <row r="23" spans="2:57" ht="47.25" customHeight="1">
      <c r="B23" s="7"/>
      <c r="C23" s="8"/>
      <c r="D23" s="8"/>
      <c r="E23" s="22" t="s">
        <v>37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8"/>
      <c r="AP23" s="8"/>
      <c r="AQ23" s="8"/>
      <c r="AR23" s="6"/>
      <c r="BE23" s="14"/>
    </row>
    <row r="24" spans="2:57" ht="6.9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14"/>
    </row>
    <row r="25" spans="2:57" ht="6.95" customHeight="1">
      <c r="B25" s="7"/>
      <c r="C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"/>
      <c r="AQ25" s="8"/>
      <c r="AR25" s="6"/>
      <c r="BE25" s="14"/>
    </row>
    <row r="26" spans="1:57" s="31" customFormat="1" ht="25.9" customHeight="1">
      <c r="A26" s="24"/>
      <c r="B26" s="25"/>
      <c r="C26" s="26"/>
      <c r="D26" s="27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>
        <f>ROUND(AG94,2)</f>
        <v>0</v>
      </c>
      <c r="AL26" s="29"/>
      <c r="AM26" s="29"/>
      <c r="AN26" s="29"/>
      <c r="AO26" s="29"/>
      <c r="AP26" s="26"/>
      <c r="AQ26" s="26"/>
      <c r="AR26" s="30"/>
      <c r="BE26" s="14"/>
    </row>
    <row r="27" spans="1:57" s="31" customFormat="1" ht="6.95" customHeight="1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0"/>
      <c r="BE27" s="14"/>
    </row>
    <row r="28" spans="1:57" s="31" customFormat="1" ht="12.8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2" t="s">
        <v>39</v>
      </c>
      <c r="M28" s="32"/>
      <c r="N28" s="32"/>
      <c r="O28" s="32"/>
      <c r="P28" s="32"/>
      <c r="Q28" s="26"/>
      <c r="R28" s="26"/>
      <c r="S28" s="26"/>
      <c r="T28" s="26"/>
      <c r="U28" s="26"/>
      <c r="V28" s="26"/>
      <c r="W28" s="32" t="s">
        <v>40</v>
      </c>
      <c r="X28" s="32"/>
      <c r="Y28" s="32"/>
      <c r="Z28" s="32"/>
      <c r="AA28" s="32"/>
      <c r="AB28" s="32"/>
      <c r="AC28" s="32"/>
      <c r="AD28" s="32"/>
      <c r="AE28" s="32"/>
      <c r="AF28" s="26"/>
      <c r="AG28" s="26"/>
      <c r="AH28" s="26"/>
      <c r="AI28" s="26"/>
      <c r="AJ28" s="26"/>
      <c r="AK28" s="32" t="s">
        <v>41</v>
      </c>
      <c r="AL28" s="32"/>
      <c r="AM28" s="32"/>
      <c r="AN28" s="32"/>
      <c r="AO28" s="32"/>
      <c r="AP28" s="26"/>
      <c r="AQ28" s="26"/>
      <c r="AR28" s="30"/>
      <c r="BE28" s="14"/>
    </row>
    <row r="29" spans="2:57" s="33" customFormat="1" ht="14.4" customHeight="1">
      <c r="B29" s="34"/>
      <c r="C29" s="35"/>
      <c r="D29" s="17" t="s">
        <v>42</v>
      </c>
      <c r="E29" s="35"/>
      <c r="F29" s="17" t="s">
        <v>43</v>
      </c>
      <c r="G29" s="35"/>
      <c r="H29" s="35"/>
      <c r="I29" s="35"/>
      <c r="J29" s="35"/>
      <c r="K29" s="35"/>
      <c r="L29" s="36">
        <v>0.21</v>
      </c>
      <c r="M29" s="36"/>
      <c r="N29" s="36"/>
      <c r="O29" s="36"/>
      <c r="P29" s="36"/>
      <c r="Q29" s="35"/>
      <c r="R29" s="35"/>
      <c r="S29" s="35"/>
      <c r="T29" s="35"/>
      <c r="U29" s="35"/>
      <c r="V29" s="35"/>
      <c r="W29" s="37">
        <f>ROUND(AZ94,2)</f>
        <v>0</v>
      </c>
      <c r="X29" s="37"/>
      <c r="Y29" s="37"/>
      <c r="Z29" s="37"/>
      <c r="AA29" s="37"/>
      <c r="AB29" s="37"/>
      <c r="AC29" s="37"/>
      <c r="AD29" s="37"/>
      <c r="AE29" s="37"/>
      <c r="AF29" s="35"/>
      <c r="AG29" s="35"/>
      <c r="AH29" s="35"/>
      <c r="AI29" s="35"/>
      <c r="AJ29" s="35"/>
      <c r="AK29" s="37">
        <f>ROUND(AV94,2)</f>
        <v>0</v>
      </c>
      <c r="AL29" s="37"/>
      <c r="AM29" s="37"/>
      <c r="AN29" s="37"/>
      <c r="AO29" s="37"/>
      <c r="AP29" s="35"/>
      <c r="AQ29" s="35"/>
      <c r="AR29" s="38"/>
      <c r="BE29" s="14"/>
    </row>
    <row r="30" spans="2:57" s="33" customFormat="1" ht="14.4" customHeight="1">
      <c r="B30" s="34"/>
      <c r="C30" s="35"/>
      <c r="D30" s="35"/>
      <c r="E30" s="35"/>
      <c r="F30" s="17" t="s">
        <v>44</v>
      </c>
      <c r="G30" s="35"/>
      <c r="H30" s="35"/>
      <c r="I30" s="35"/>
      <c r="J30" s="35"/>
      <c r="K30" s="35"/>
      <c r="L30" s="36">
        <v>0.15</v>
      </c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7">
        <f>ROUND(BA94,2)</f>
        <v>0</v>
      </c>
      <c r="X30" s="37"/>
      <c r="Y30" s="37"/>
      <c r="Z30" s="37"/>
      <c r="AA30" s="37"/>
      <c r="AB30" s="37"/>
      <c r="AC30" s="37"/>
      <c r="AD30" s="37"/>
      <c r="AE30" s="37"/>
      <c r="AF30" s="35"/>
      <c r="AG30" s="35"/>
      <c r="AH30" s="35"/>
      <c r="AI30" s="35"/>
      <c r="AJ30" s="35"/>
      <c r="AK30" s="37">
        <f>ROUND(AW94,2)</f>
        <v>0</v>
      </c>
      <c r="AL30" s="37"/>
      <c r="AM30" s="37"/>
      <c r="AN30" s="37"/>
      <c r="AO30" s="37"/>
      <c r="AP30" s="35"/>
      <c r="AQ30" s="35"/>
      <c r="AR30" s="38"/>
      <c r="BE30" s="14"/>
    </row>
    <row r="31" spans="2:57" s="33" customFormat="1" ht="14.4" customHeight="1" hidden="1">
      <c r="B31" s="34"/>
      <c r="C31" s="35"/>
      <c r="D31" s="35"/>
      <c r="E31" s="35"/>
      <c r="F31" s="17" t="s">
        <v>45</v>
      </c>
      <c r="G31" s="35"/>
      <c r="H31" s="35"/>
      <c r="I31" s="35"/>
      <c r="J31" s="35"/>
      <c r="K31" s="35"/>
      <c r="L31" s="36">
        <v>0.21</v>
      </c>
      <c r="M31" s="36"/>
      <c r="N31" s="36"/>
      <c r="O31" s="36"/>
      <c r="P31" s="36"/>
      <c r="Q31" s="35"/>
      <c r="R31" s="35"/>
      <c r="S31" s="35"/>
      <c r="T31" s="35"/>
      <c r="U31" s="35"/>
      <c r="V31" s="35"/>
      <c r="W31" s="37">
        <f>ROUND(BB94,2)</f>
        <v>0</v>
      </c>
      <c r="X31" s="37"/>
      <c r="Y31" s="37"/>
      <c r="Z31" s="37"/>
      <c r="AA31" s="37"/>
      <c r="AB31" s="37"/>
      <c r="AC31" s="37"/>
      <c r="AD31" s="37"/>
      <c r="AE31" s="37"/>
      <c r="AF31" s="35"/>
      <c r="AG31" s="35"/>
      <c r="AH31" s="35"/>
      <c r="AI31" s="35"/>
      <c r="AJ31" s="35"/>
      <c r="AK31" s="37">
        <v>0</v>
      </c>
      <c r="AL31" s="37"/>
      <c r="AM31" s="37"/>
      <c r="AN31" s="37"/>
      <c r="AO31" s="37"/>
      <c r="AP31" s="35"/>
      <c r="AQ31" s="35"/>
      <c r="AR31" s="38"/>
      <c r="BE31" s="14"/>
    </row>
    <row r="32" spans="2:57" s="33" customFormat="1" ht="14.4" customHeight="1" hidden="1">
      <c r="B32" s="34"/>
      <c r="C32" s="35"/>
      <c r="D32" s="35"/>
      <c r="E32" s="35"/>
      <c r="F32" s="17" t="s">
        <v>46</v>
      </c>
      <c r="G32" s="35"/>
      <c r="H32" s="35"/>
      <c r="I32" s="35"/>
      <c r="J32" s="35"/>
      <c r="K32" s="35"/>
      <c r="L32" s="36">
        <v>0.15</v>
      </c>
      <c r="M32" s="36"/>
      <c r="N32" s="36"/>
      <c r="O32" s="36"/>
      <c r="P32" s="36"/>
      <c r="Q32" s="35"/>
      <c r="R32" s="35"/>
      <c r="S32" s="35"/>
      <c r="T32" s="35"/>
      <c r="U32" s="35"/>
      <c r="V32" s="35"/>
      <c r="W32" s="37">
        <f>ROUND(BC94,2)</f>
        <v>0</v>
      </c>
      <c r="X32" s="37"/>
      <c r="Y32" s="37"/>
      <c r="Z32" s="37"/>
      <c r="AA32" s="37"/>
      <c r="AB32" s="37"/>
      <c r="AC32" s="37"/>
      <c r="AD32" s="37"/>
      <c r="AE32" s="37"/>
      <c r="AF32" s="35"/>
      <c r="AG32" s="35"/>
      <c r="AH32" s="35"/>
      <c r="AI32" s="35"/>
      <c r="AJ32" s="35"/>
      <c r="AK32" s="37">
        <v>0</v>
      </c>
      <c r="AL32" s="37"/>
      <c r="AM32" s="37"/>
      <c r="AN32" s="37"/>
      <c r="AO32" s="37"/>
      <c r="AP32" s="35"/>
      <c r="AQ32" s="35"/>
      <c r="AR32" s="38"/>
      <c r="BE32" s="14"/>
    </row>
    <row r="33" spans="2:57" s="33" customFormat="1" ht="14.4" customHeight="1" hidden="1">
      <c r="B33" s="34"/>
      <c r="C33" s="35"/>
      <c r="D33" s="35"/>
      <c r="E33" s="35"/>
      <c r="F33" s="17" t="s">
        <v>47</v>
      </c>
      <c r="G33" s="35"/>
      <c r="H33" s="35"/>
      <c r="I33" s="35"/>
      <c r="J33" s="35"/>
      <c r="K33" s="35"/>
      <c r="L33" s="36">
        <v>0</v>
      </c>
      <c r="M33" s="36"/>
      <c r="N33" s="36"/>
      <c r="O33" s="36"/>
      <c r="P33" s="36"/>
      <c r="Q33" s="35"/>
      <c r="R33" s="35"/>
      <c r="S33" s="35"/>
      <c r="T33" s="35"/>
      <c r="U33" s="35"/>
      <c r="V33" s="35"/>
      <c r="W33" s="37">
        <f>ROUND(BD94,2)</f>
        <v>0</v>
      </c>
      <c r="X33" s="37"/>
      <c r="Y33" s="37"/>
      <c r="Z33" s="37"/>
      <c r="AA33" s="37"/>
      <c r="AB33" s="37"/>
      <c r="AC33" s="37"/>
      <c r="AD33" s="37"/>
      <c r="AE33" s="37"/>
      <c r="AF33" s="35"/>
      <c r="AG33" s="35"/>
      <c r="AH33" s="35"/>
      <c r="AI33" s="35"/>
      <c r="AJ33" s="35"/>
      <c r="AK33" s="37">
        <v>0</v>
      </c>
      <c r="AL33" s="37"/>
      <c r="AM33" s="37"/>
      <c r="AN33" s="37"/>
      <c r="AO33" s="37"/>
      <c r="AP33" s="35"/>
      <c r="AQ33" s="35"/>
      <c r="AR33" s="38"/>
      <c r="BE33" s="14"/>
    </row>
    <row r="34" spans="1:57" s="31" customFormat="1" ht="6.95" customHeight="1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0"/>
      <c r="BE34" s="14"/>
    </row>
    <row r="35" spans="1:57" s="31" customFormat="1" ht="25.9" customHeight="1">
      <c r="A35" s="24"/>
      <c r="B35" s="25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43" t="s">
        <v>50</v>
      </c>
      <c r="Y35" s="43"/>
      <c r="Z35" s="43"/>
      <c r="AA35" s="43"/>
      <c r="AB35" s="43"/>
      <c r="AC35" s="41"/>
      <c r="AD35" s="41"/>
      <c r="AE35" s="41"/>
      <c r="AF35" s="41"/>
      <c r="AG35" s="41"/>
      <c r="AH35" s="41"/>
      <c r="AI35" s="41"/>
      <c r="AJ35" s="41"/>
      <c r="AK35" s="44">
        <f>SUM(AK26:AK33)</f>
        <v>0</v>
      </c>
      <c r="AL35" s="44"/>
      <c r="AM35" s="44"/>
      <c r="AN35" s="44"/>
      <c r="AO35" s="44"/>
      <c r="AP35" s="39"/>
      <c r="AQ35" s="39"/>
      <c r="AR35" s="30"/>
      <c r="BE35" s="24"/>
    </row>
    <row r="36" spans="1:57" s="31" customFormat="1" ht="6.95" customHeigh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30"/>
      <c r="BE36" s="24"/>
    </row>
    <row r="37" spans="1:57" s="31" customFormat="1" ht="14.4" customHeight="1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30"/>
      <c r="BE37" s="24"/>
    </row>
    <row r="38" spans="2:44" ht="14.4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2:44" ht="14.4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spans="2:44" ht="14.4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2:44" ht="14.4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2:44" ht="14.4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2:44" ht="14.4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2:44" ht="14.4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spans="2:44" ht="14.4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2:44" ht="14.4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2:44" ht="14.4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2:44" ht="14.4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2:44" s="31" customFormat="1" ht="14.4" customHeight="1">
      <c r="B49" s="45"/>
      <c r="C49" s="46"/>
      <c r="D49" s="47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52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.8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2:44" ht="12.8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2:44" ht="12.8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2:44" ht="12.8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2:44" ht="12.8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2:44" ht="12.8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2:44" ht="12.8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spans="2:44" ht="12.8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spans="2:44" ht="12.8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2:44" ht="12.8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1:57" s="31" customFormat="1" ht="12.8">
      <c r="A60" s="24"/>
      <c r="B60" s="25"/>
      <c r="C60" s="26"/>
      <c r="D60" s="50" t="s">
        <v>53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50" t="s">
        <v>54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50" t="s">
        <v>53</v>
      </c>
      <c r="AI60" s="28"/>
      <c r="AJ60" s="28"/>
      <c r="AK60" s="28"/>
      <c r="AL60" s="28"/>
      <c r="AM60" s="50" t="s">
        <v>54</v>
      </c>
      <c r="AN60" s="28"/>
      <c r="AO60" s="28"/>
      <c r="AP60" s="26"/>
      <c r="AQ60" s="26"/>
      <c r="AR60" s="30"/>
      <c r="BE60" s="24"/>
    </row>
    <row r="61" spans="2:44" ht="12.8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2:44" ht="12.8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2:44" ht="12.8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pans="1:57" s="31" customFormat="1" ht="12.8">
      <c r="A64" s="24"/>
      <c r="B64" s="25"/>
      <c r="C64" s="26"/>
      <c r="D64" s="47" t="s">
        <v>55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56</v>
      </c>
      <c r="AI64" s="51"/>
      <c r="AJ64" s="51"/>
      <c r="AK64" s="51"/>
      <c r="AL64" s="51"/>
      <c r="AM64" s="51"/>
      <c r="AN64" s="51"/>
      <c r="AO64" s="51"/>
      <c r="AP64" s="26"/>
      <c r="AQ64" s="26"/>
      <c r="AR64" s="30"/>
      <c r="BE64" s="24"/>
    </row>
    <row r="65" spans="2:44" ht="12.8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2:44" ht="12.8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2:44" ht="12.8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spans="2:44" ht="12.8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spans="2:44" ht="12.8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spans="2:44" ht="12.8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2:44" ht="12.8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2:44" ht="12.8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spans="2:44" ht="12.8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2:44" ht="12.8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1:57" s="31" customFormat="1" ht="12.8">
      <c r="A75" s="24"/>
      <c r="B75" s="25"/>
      <c r="C75" s="26"/>
      <c r="D75" s="50" t="s">
        <v>53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50" t="s">
        <v>54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50" t="s">
        <v>53</v>
      </c>
      <c r="AI75" s="28"/>
      <c r="AJ75" s="28"/>
      <c r="AK75" s="28"/>
      <c r="AL75" s="28"/>
      <c r="AM75" s="50" t="s">
        <v>54</v>
      </c>
      <c r="AN75" s="28"/>
      <c r="AO75" s="28"/>
      <c r="AP75" s="26"/>
      <c r="AQ75" s="26"/>
      <c r="AR75" s="30"/>
      <c r="BE75" s="24"/>
    </row>
    <row r="76" spans="1:57" s="31" customFormat="1" ht="12.8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30"/>
      <c r="BE76" s="24"/>
    </row>
    <row r="77" spans="1:57" s="31" customFormat="1" ht="6.95" customHeight="1">
      <c r="A77" s="2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0"/>
      <c r="BE77" s="24"/>
    </row>
    <row r="81" spans="1:57" s="31" customFormat="1" ht="6.95" customHeight="1">
      <c r="A81" s="24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0"/>
      <c r="BE81" s="24"/>
    </row>
    <row r="82" spans="1:57" s="31" customFormat="1" ht="24.95" customHeight="1">
      <c r="A82" s="24"/>
      <c r="B82" s="25"/>
      <c r="C82" s="9" t="s">
        <v>57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30"/>
      <c r="BE82" s="24"/>
    </row>
    <row r="83" spans="1:57" s="31" customFormat="1" ht="6.9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30"/>
      <c r="BE83" s="24"/>
    </row>
    <row r="84" spans="2:44" s="56" customFormat="1" ht="12" customHeight="1">
      <c r="B84" s="57"/>
      <c r="C84" s="17" t="s">
        <v>11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4382021_1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60" customFormat="1" ht="36.95" customHeight="1">
      <c r="B85" s="61"/>
      <c r="C85" s="62" t="s">
        <v>14</v>
      </c>
      <c r="D85" s="63"/>
      <c r="E85" s="63"/>
      <c r="F85" s="63"/>
      <c r="G85" s="63"/>
      <c r="H85" s="63"/>
      <c r="I85" s="63"/>
      <c r="J85" s="63"/>
      <c r="K85" s="63"/>
      <c r="L85" s="64" t="str">
        <f>K6</f>
        <v>Osvětlení přechodu pro chodce v ulici Zadní, Bílina</v>
      </c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3"/>
      <c r="AQ85" s="63"/>
      <c r="AR85" s="65"/>
    </row>
    <row r="86" spans="1:57" s="31" customFormat="1" ht="6.95" customHeight="1">
      <c r="A86" s="24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0"/>
      <c r="BE86" s="24"/>
    </row>
    <row r="87" spans="1:57" s="31" customFormat="1" ht="12" customHeight="1">
      <c r="A87" s="24"/>
      <c r="B87" s="25"/>
      <c r="C87" s="17" t="s">
        <v>18</v>
      </c>
      <c r="D87" s="26"/>
      <c r="E87" s="26"/>
      <c r="F87" s="26"/>
      <c r="G87" s="26"/>
      <c r="H87" s="26"/>
      <c r="I87" s="26"/>
      <c r="J87" s="26"/>
      <c r="K87" s="26"/>
      <c r="L87" s="66" t="str">
        <f>IF(K8="","",K8)</f>
        <v/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17" t="s">
        <v>20</v>
      </c>
      <c r="AJ87" s="26"/>
      <c r="AK87" s="26"/>
      <c r="AL87" s="26"/>
      <c r="AM87" s="67" t="str">
        <f>IF(AN8="","",AN8)</f>
        <v>1. 9. 2021</v>
      </c>
      <c r="AN87" s="67"/>
      <c r="AO87" s="26"/>
      <c r="AP87" s="26"/>
      <c r="AQ87" s="26"/>
      <c r="AR87" s="30"/>
      <c r="BE87" s="24"/>
    </row>
    <row r="88" spans="1:57" s="31" customFormat="1" ht="6.95" customHeight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0"/>
      <c r="BE88" s="24"/>
    </row>
    <row r="89" spans="1:57" s="31" customFormat="1" ht="15.15" customHeight="1">
      <c r="A89" s="24"/>
      <c r="B89" s="25"/>
      <c r="C89" s="17" t="s">
        <v>22</v>
      </c>
      <c r="D89" s="26"/>
      <c r="E89" s="26"/>
      <c r="F89" s="26"/>
      <c r="G89" s="26"/>
      <c r="H89" s="26"/>
      <c r="I89" s="26"/>
      <c r="J89" s="26"/>
      <c r="K89" s="26"/>
      <c r="L89" s="58" t="str">
        <f>IF(E11="","",E11)</f>
        <v>Město Bílina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17" t="s">
        <v>30</v>
      </c>
      <c r="AJ89" s="26"/>
      <c r="AK89" s="26"/>
      <c r="AL89" s="26"/>
      <c r="AM89" s="68" t="str">
        <f>IF(E17="","",E17)</f>
        <v>Tomáš Behina</v>
      </c>
      <c r="AN89" s="68"/>
      <c r="AO89" s="68"/>
      <c r="AP89" s="68"/>
      <c r="AQ89" s="26"/>
      <c r="AR89" s="30"/>
      <c r="AS89" s="69" t="s">
        <v>58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24"/>
    </row>
    <row r="90" spans="1:57" s="31" customFormat="1" ht="15.15" customHeight="1">
      <c r="A90" s="24"/>
      <c r="B90" s="25"/>
      <c r="C90" s="17" t="s">
        <v>28</v>
      </c>
      <c r="D90" s="26"/>
      <c r="E90" s="26"/>
      <c r="F90" s="26"/>
      <c r="G90" s="26"/>
      <c r="H90" s="26"/>
      <c r="I90" s="26"/>
      <c r="J90" s="26"/>
      <c r="K90" s="26"/>
      <c r="L90" s="58" t="str">
        <f>IF(E14="Vyplň údaj","",E14)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17" t="s">
        <v>35</v>
      </c>
      <c r="AJ90" s="26"/>
      <c r="AK90" s="26"/>
      <c r="AL90" s="26"/>
      <c r="AM90" s="68" t="str">
        <f>IF(E20="","",E20)</f>
        <v/>
      </c>
      <c r="AN90" s="68"/>
      <c r="AO90" s="68"/>
      <c r="AP90" s="68"/>
      <c r="AQ90" s="26"/>
      <c r="AR90" s="30"/>
      <c r="AS90" s="69"/>
      <c r="AT90" s="69"/>
      <c r="AU90" s="72"/>
      <c r="AV90" s="72"/>
      <c r="AW90" s="72"/>
      <c r="AX90" s="72"/>
      <c r="AY90" s="72"/>
      <c r="AZ90" s="72"/>
      <c r="BA90" s="72"/>
      <c r="BB90" s="72"/>
      <c r="BC90" s="72"/>
      <c r="BD90" s="73"/>
      <c r="BE90" s="24"/>
    </row>
    <row r="91" spans="1:57" s="31" customFormat="1" ht="10.8" customHeight="1">
      <c r="A91" s="24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30"/>
      <c r="AS91" s="69"/>
      <c r="AT91" s="69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24"/>
    </row>
    <row r="92" spans="1:57" s="31" customFormat="1" ht="29.3" customHeight="1">
      <c r="A92" s="24"/>
      <c r="B92" s="25"/>
      <c r="C92" s="76" t="s">
        <v>59</v>
      </c>
      <c r="D92" s="76"/>
      <c r="E92" s="76"/>
      <c r="F92" s="76"/>
      <c r="G92" s="76"/>
      <c r="H92" s="77"/>
      <c r="I92" s="78" t="s">
        <v>60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9" t="s">
        <v>61</v>
      </c>
      <c r="AH92" s="79"/>
      <c r="AI92" s="79"/>
      <c r="AJ92" s="79"/>
      <c r="AK92" s="79"/>
      <c r="AL92" s="79"/>
      <c r="AM92" s="79"/>
      <c r="AN92" s="80" t="s">
        <v>62</v>
      </c>
      <c r="AO92" s="80"/>
      <c r="AP92" s="80"/>
      <c r="AQ92" s="81" t="s">
        <v>63</v>
      </c>
      <c r="AR92" s="30"/>
      <c r="AS92" s="82" t="s">
        <v>64</v>
      </c>
      <c r="AT92" s="83" t="s">
        <v>65</v>
      </c>
      <c r="AU92" s="83" t="s">
        <v>66</v>
      </c>
      <c r="AV92" s="83" t="s">
        <v>67</v>
      </c>
      <c r="AW92" s="83" t="s">
        <v>68</v>
      </c>
      <c r="AX92" s="83" t="s">
        <v>69</v>
      </c>
      <c r="AY92" s="83" t="s">
        <v>70</v>
      </c>
      <c r="AZ92" s="83" t="s">
        <v>71</v>
      </c>
      <c r="BA92" s="83" t="s">
        <v>72</v>
      </c>
      <c r="BB92" s="83" t="s">
        <v>73</v>
      </c>
      <c r="BC92" s="83" t="s">
        <v>74</v>
      </c>
      <c r="BD92" s="84" t="s">
        <v>75</v>
      </c>
      <c r="BE92" s="24"/>
    </row>
    <row r="93" spans="1:57" s="31" customFormat="1" ht="10.8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30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24"/>
    </row>
    <row r="94" spans="2:90" s="88" customFormat="1" ht="32.4" customHeight="1">
      <c r="B94" s="89"/>
      <c r="C94" s="90" t="s">
        <v>76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/>
      <c r="AR94" s="95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S94" s="100" t="s">
        <v>77</v>
      </c>
      <c r="BT94" s="100" t="s">
        <v>78</v>
      </c>
      <c r="BU94" s="101" t="s">
        <v>79</v>
      </c>
      <c r="BV94" s="100" t="s">
        <v>80</v>
      </c>
      <c r="BW94" s="100" t="s">
        <v>4</v>
      </c>
      <c r="BX94" s="100" t="s">
        <v>81</v>
      </c>
      <c r="CL94" s="100"/>
    </row>
    <row r="95" spans="1:91" s="114" customFormat="1" ht="16.5" customHeight="1">
      <c r="A95" s="102" t="s">
        <v>82</v>
      </c>
      <c r="B95" s="103"/>
      <c r="C95" s="104"/>
      <c r="D95" s="105" t="s">
        <v>83</v>
      </c>
      <c r="E95" s="105"/>
      <c r="F95" s="105"/>
      <c r="G95" s="105"/>
      <c r="H95" s="105"/>
      <c r="I95" s="106"/>
      <c r="J95" s="105" t="s">
        <v>84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'D1.4 - Elektroinstalace'!J30</f>
        <v>0</v>
      </c>
      <c r="AH95" s="107"/>
      <c r="AI95" s="107"/>
      <c r="AJ95" s="107"/>
      <c r="AK95" s="107"/>
      <c r="AL95" s="107"/>
      <c r="AM95" s="107"/>
      <c r="AN95" s="107">
        <f>SUM(AG95,AT95)</f>
        <v>0</v>
      </c>
      <c r="AO95" s="107"/>
      <c r="AP95" s="107"/>
      <c r="AQ95" s="108" t="s">
        <v>85</v>
      </c>
      <c r="AR95" s="109"/>
      <c r="AS95" s="110">
        <v>0</v>
      </c>
      <c r="AT95" s="111">
        <f>ROUND(SUM(AV95:AW95),2)</f>
        <v>0</v>
      </c>
      <c r="AU95" s="112">
        <f>'D1.4 - Elektroinstalace'!P119</f>
        <v>0</v>
      </c>
      <c r="AV95" s="111">
        <f>'D1.4 - Elektroinstalace'!J33</f>
        <v>0</v>
      </c>
      <c r="AW95" s="111">
        <f>'D1.4 - Elektroinstalace'!J34</f>
        <v>0</v>
      </c>
      <c r="AX95" s="111">
        <f>'D1.4 - Elektroinstalace'!J35</f>
        <v>0</v>
      </c>
      <c r="AY95" s="111">
        <f>'D1.4 - Elektroinstalace'!J36</f>
        <v>0</v>
      </c>
      <c r="AZ95" s="111">
        <f>'D1.4 - Elektroinstalace'!F33</f>
        <v>0</v>
      </c>
      <c r="BA95" s="111">
        <f>'D1.4 - Elektroinstalace'!F34</f>
        <v>0</v>
      </c>
      <c r="BB95" s="111">
        <f>'D1.4 - Elektroinstalace'!F35</f>
        <v>0</v>
      </c>
      <c r="BC95" s="111">
        <f>'D1.4 - Elektroinstalace'!F36</f>
        <v>0</v>
      </c>
      <c r="BD95" s="113">
        <f>'D1.4 - Elektroinstalace'!F37</f>
        <v>0</v>
      </c>
      <c r="BT95" s="115" t="s">
        <v>86</v>
      </c>
      <c r="BV95" s="115" t="s">
        <v>80</v>
      </c>
      <c r="BW95" s="115" t="s">
        <v>87</v>
      </c>
      <c r="BX95" s="115" t="s">
        <v>4</v>
      </c>
      <c r="CL95" s="115"/>
      <c r="CM95" s="115" t="s">
        <v>88</v>
      </c>
    </row>
    <row r="96" spans="1:57" s="31" customFormat="1" ht="30" customHeight="1">
      <c r="A96" s="24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30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s="31" customFormat="1" ht="6.95" customHeight="1">
      <c r="A97" s="24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0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</sheetData>
  <sheetProtection password="CC35" sheet="1" objects="1" scenarios="1" formatColumns="0" formatRows="0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D1.4 - Elektroinstalace'!C2" display="/"/>
  </hyperlink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BM177"/>
  <sheetViews>
    <sheetView showGridLines="0" workbookViewId="0" topLeftCell="A1">
      <selection activeCell="A1" sqref="A1"/>
    </sheetView>
  </sheetViews>
  <sheetFormatPr defaultColWidth="8.5742187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87</v>
      </c>
    </row>
    <row r="3" spans="2:46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6"/>
      <c r="AT3" s="3" t="s">
        <v>88</v>
      </c>
    </row>
    <row r="4" spans="2:46" ht="24.95" customHeight="1">
      <c r="B4" s="6"/>
      <c r="D4" s="118" t="s">
        <v>89</v>
      </c>
      <c r="L4" s="6"/>
      <c r="M4" s="119" t="s">
        <v>9</v>
      </c>
      <c r="AT4" s="3" t="s">
        <v>3</v>
      </c>
    </row>
    <row r="5" spans="2:12" ht="6.95" customHeight="1">
      <c r="B5" s="6"/>
      <c r="L5" s="6"/>
    </row>
    <row r="6" spans="2:12" ht="12" customHeight="1">
      <c r="B6" s="6"/>
      <c r="D6" s="120" t="s">
        <v>14</v>
      </c>
      <c r="L6" s="6"/>
    </row>
    <row r="7" spans="2:12" ht="16.5" customHeight="1">
      <c r="B7" s="6"/>
      <c r="E7" s="121" t="str">
        <f>'Rekapitulace stavby'!K6</f>
        <v>Osvětlení přechodu pro chodce v ulici Zadní, Bílina</v>
      </c>
      <c r="F7" s="121"/>
      <c r="G7" s="121"/>
      <c r="H7" s="121"/>
      <c r="L7" s="6"/>
    </row>
    <row r="8" spans="1:31" s="31" customFormat="1" ht="12" customHeight="1">
      <c r="A8" s="24"/>
      <c r="B8" s="30"/>
      <c r="C8" s="24"/>
      <c r="D8" s="120" t="s">
        <v>90</v>
      </c>
      <c r="E8" s="24"/>
      <c r="F8" s="24"/>
      <c r="G8" s="24"/>
      <c r="H8" s="24"/>
      <c r="I8" s="24"/>
      <c r="J8" s="24"/>
      <c r="K8" s="24"/>
      <c r="L8" s="4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31" customFormat="1" ht="16.5" customHeight="1">
      <c r="A9" s="24"/>
      <c r="B9" s="30"/>
      <c r="C9" s="24"/>
      <c r="D9" s="24"/>
      <c r="E9" s="122" t="s">
        <v>91</v>
      </c>
      <c r="F9" s="122"/>
      <c r="G9" s="122"/>
      <c r="H9" s="122"/>
      <c r="I9" s="24"/>
      <c r="J9" s="24"/>
      <c r="K9" s="24"/>
      <c r="L9" s="49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31" customFormat="1" ht="12.8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4"/>
      <c r="L10" s="49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31" customFormat="1" ht="12" customHeight="1">
      <c r="A11" s="24"/>
      <c r="B11" s="30"/>
      <c r="C11" s="24"/>
      <c r="D11" s="120" t="s">
        <v>16</v>
      </c>
      <c r="E11" s="24"/>
      <c r="F11" s="123"/>
      <c r="G11" s="24"/>
      <c r="H11" s="24"/>
      <c r="I11" s="120" t="s">
        <v>17</v>
      </c>
      <c r="J11" s="123"/>
      <c r="K11" s="24"/>
      <c r="L11" s="49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31" customFormat="1" ht="12" customHeight="1">
      <c r="A12" s="24"/>
      <c r="B12" s="30"/>
      <c r="C12" s="24"/>
      <c r="D12" s="120" t="s">
        <v>18</v>
      </c>
      <c r="E12" s="24"/>
      <c r="F12" s="123" t="s">
        <v>19</v>
      </c>
      <c r="G12" s="24"/>
      <c r="H12" s="24"/>
      <c r="I12" s="120" t="s">
        <v>20</v>
      </c>
      <c r="J12" s="124" t="str">
        <f>'Rekapitulace stavby'!AN8</f>
        <v>1. 9. 2021</v>
      </c>
      <c r="K12" s="24"/>
      <c r="L12" s="49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31" customFormat="1" ht="10.8" customHeight="1">
      <c r="A13" s="24"/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4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31" customFormat="1" ht="12" customHeight="1">
      <c r="A14" s="24"/>
      <c r="B14" s="30"/>
      <c r="C14" s="24"/>
      <c r="D14" s="120" t="s">
        <v>22</v>
      </c>
      <c r="E14" s="24"/>
      <c r="F14" s="24"/>
      <c r="G14" s="24"/>
      <c r="H14" s="24"/>
      <c r="I14" s="120" t="s">
        <v>23</v>
      </c>
      <c r="J14" s="123" t="s">
        <v>24</v>
      </c>
      <c r="K14" s="24"/>
      <c r="L14" s="4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31" customFormat="1" ht="18" customHeight="1">
      <c r="A15" s="24"/>
      <c r="B15" s="30"/>
      <c r="C15" s="24"/>
      <c r="D15" s="24"/>
      <c r="E15" s="123" t="s">
        <v>25</v>
      </c>
      <c r="F15" s="24"/>
      <c r="G15" s="24"/>
      <c r="H15" s="24"/>
      <c r="I15" s="120" t="s">
        <v>26</v>
      </c>
      <c r="J15" s="123" t="s">
        <v>27</v>
      </c>
      <c r="K15" s="24"/>
      <c r="L15" s="49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31" customFormat="1" ht="6.95" customHeight="1">
      <c r="A16" s="24"/>
      <c r="B16" s="30"/>
      <c r="C16" s="24"/>
      <c r="D16" s="24"/>
      <c r="E16" s="24"/>
      <c r="F16" s="24"/>
      <c r="G16" s="24"/>
      <c r="H16" s="24"/>
      <c r="I16" s="24"/>
      <c r="J16" s="24"/>
      <c r="K16" s="24"/>
      <c r="L16" s="49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31" customFormat="1" ht="12" customHeight="1">
      <c r="A17" s="24"/>
      <c r="B17" s="30"/>
      <c r="C17" s="24"/>
      <c r="D17" s="120" t="s">
        <v>28</v>
      </c>
      <c r="E17" s="24"/>
      <c r="F17" s="24"/>
      <c r="G17" s="24"/>
      <c r="H17" s="24"/>
      <c r="I17" s="120" t="s">
        <v>23</v>
      </c>
      <c r="J17" s="19" t="str">
        <f>'Rekapitulace stavby'!AN13</f>
        <v>Vyplň údaj</v>
      </c>
      <c r="K17" s="24"/>
      <c r="L17" s="49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31" customFormat="1" ht="18" customHeight="1">
      <c r="A18" s="24"/>
      <c r="B18" s="30"/>
      <c r="C18" s="24"/>
      <c r="D18" s="24"/>
      <c r="E18" s="125" t="str">
        <f>'Rekapitulace stavby'!E14</f>
        <v>Vyplň údaj</v>
      </c>
      <c r="F18" s="125"/>
      <c r="G18" s="125"/>
      <c r="H18" s="125"/>
      <c r="I18" s="120" t="s">
        <v>26</v>
      </c>
      <c r="J18" s="19" t="str">
        <f>'Rekapitulace stavby'!AN14</f>
        <v>Vyplň údaj</v>
      </c>
      <c r="K18" s="24"/>
      <c r="L18" s="49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31" customFormat="1" ht="6.95" customHeight="1">
      <c r="A19" s="24"/>
      <c r="B19" s="30"/>
      <c r="C19" s="24"/>
      <c r="D19" s="24"/>
      <c r="E19" s="24"/>
      <c r="F19" s="24"/>
      <c r="G19" s="24"/>
      <c r="H19" s="24"/>
      <c r="I19" s="24"/>
      <c r="J19" s="24"/>
      <c r="K19" s="24"/>
      <c r="L19" s="4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31" customFormat="1" ht="12" customHeight="1">
      <c r="A20" s="24"/>
      <c r="B20" s="30"/>
      <c r="C20" s="24"/>
      <c r="D20" s="120" t="s">
        <v>30</v>
      </c>
      <c r="E20" s="24"/>
      <c r="F20" s="24"/>
      <c r="G20" s="24"/>
      <c r="H20" s="24"/>
      <c r="I20" s="120" t="s">
        <v>23</v>
      </c>
      <c r="J20" s="123" t="s">
        <v>31</v>
      </c>
      <c r="K20" s="24"/>
      <c r="L20" s="49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31" customFormat="1" ht="18" customHeight="1">
      <c r="A21" s="24"/>
      <c r="B21" s="30"/>
      <c r="C21" s="24"/>
      <c r="D21" s="24"/>
      <c r="E21" s="123" t="s">
        <v>32</v>
      </c>
      <c r="F21" s="24"/>
      <c r="G21" s="24"/>
      <c r="H21" s="24"/>
      <c r="I21" s="120" t="s">
        <v>26</v>
      </c>
      <c r="J21" s="123" t="s">
        <v>33</v>
      </c>
      <c r="K21" s="24"/>
      <c r="L21" s="49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31" customFormat="1" ht="6.95" customHeight="1">
      <c r="A22" s="24"/>
      <c r="B22" s="30"/>
      <c r="C22" s="24"/>
      <c r="D22" s="24"/>
      <c r="E22" s="24"/>
      <c r="F22" s="24"/>
      <c r="G22" s="24"/>
      <c r="H22" s="24"/>
      <c r="I22" s="24"/>
      <c r="J22" s="24"/>
      <c r="K22" s="24"/>
      <c r="L22" s="4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31" customFormat="1" ht="12" customHeight="1">
      <c r="A23" s="24"/>
      <c r="B23" s="30"/>
      <c r="C23" s="24"/>
      <c r="D23" s="120" t="s">
        <v>35</v>
      </c>
      <c r="E23" s="24"/>
      <c r="F23" s="24"/>
      <c r="G23" s="24"/>
      <c r="H23" s="24"/>
      <c r="I23" s="120" t="s">
        <v>23</v>
      </c>
      <c r="J23" s="123" t="str">
        <f>IF('Rekapitulace stavby'!AN19="","",'Rekapitulace stavby'!AN19)</f>
        <v/>
      </c>
      <c r="K23" s="24"/>
      <c r="L23" s="49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31" customFormat="1" ht="18" customHeight="1">
      <c r="A24" s="24"/>
      <c r="B24" s="30"/>
      <c r="C24" s="24"/>
      <c r="D24" s="24"/>
      <c r="E24" s="123" t="str">
        <f>IF('Rekapitulace stavby'!E20="","",'Rekapitulace stavby'!E20)</f>
        <v/>
      </c>
      <c r="F24" s="24"/>
      <c r="G24" s="24"/>
      <c r="H24" s="24"/>
      <c r="I24" s="120" t="s">
        <v>26</v>
      </c>
      <c r="J24" s="123" t="str">
        <f>IF('Rekapitulace stavby'!AN20="","",'Rekapitulace stavby'!AN20)</f>
        <v/>
      </c>
      <c r="K24" s="24"/>
      <c r="L24" s="4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31" customFormat="1" ht="6.95" customHeight="1">
      <c r="A25" s="24"/>
      <c r="B25" s="30"/>
      <c r="C25" s="24"/>
      <c r="D25" s="24"/>
      <c r="E25" s="24"/>
      <c r="F25" s="24"/>
      <c r="G25" s="24"/>
      <c r="H25" s="24"/>
      <c r="I25" s="24"/>
      <c r="J25" s="24"/>
      <c r="K25" s="24"/>
      <c r="L25" s="4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31" customFormat="1" ht="12" customHeight="1">
      <c r="A26" s="24"/>
      <c r="B26" s="30"/>
      <c r="C26" s="24"/>
      <c r="D26" s="120" t="s">
        <v>36</v>
      </c>
      <c r="E26" s="24"/>
      <c r="F26" s="24"/>
      <c r="G26" s="24"/>
      <c r="H26" s="24"/>
      <c r="I26" s="24"/>
      <c r="J26" s="24"/>
      <c r="K26" s="24"/>
      <c r="L26" s="4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30" customFormat="1" ht="71.25" customHeight="1">
      <c r="A27" s="126"/>
      <c r="B27" s="127"/>
      <c r="C27" s="126"/>
      <c r="D27" s="126"/>
      <c r="E27" s="128" t="s">
        <v>37</v>
      </c>
      <c r="F27" s="128"/>
      <c r="G27" s="128"/>
      <c r="H27" s="128"/>
      <c r="I27" s="126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31" customFormat="1" ht="6.95" customHeight="1">
      <c r="A28" s="24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49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31" customFormat="1" ht="6.95" customHeight="1">
      <c r="A29" s="24"/>
      <c r="B29" s="30"/>
      <c r="C29" s="24"/>
      <c r="D29" s="131"/>
      <c r="E29" s="131"/>
      <c r="F29" s="131"/>
      <c r="G29" s="131"/>
      <c r="H29" s="131"/>
      <c r="I29" s="131"/>
      <c r="J29" s="131"/>
      <c r="K29" s="131"/>
      <c r="L29" s="4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31" customFormat="1" ht="25.5" customHeight="1">
      <c r="A30" s="24"/>
      <c r="B30" s="30"/>
      <c r="C30" s="24"/>
      <c r="D30" s="132" t="s">
        <v>38</v>
      </c>
      <c r="E30" s="24"/>
      <c r="F30" s="24"/>
      <c r="G30" s="24"/>
      <c r="H30" s="24"/>
      <c r="I30" s="24"/>
      <c r="J30" s="133">
        <f>ROUND(J119,2)</f>
        <v>0</v>
      </c>
      <c r="K30" s="24"/>
      <c r="L30" s="4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31" customFormat="1" ht="6.95" customHeight="1">
      <c r="A31" s="24"/>
      <c r="B31" s="30"/>
      <c r="C31" s="24"/>
      <c r="D31" s="131"/>
      <c r="E31" s="131"/>
      <c r="F31" s="131"/>
      <c r="G31" s="131"/>
      <c r="H31" s="131"/>
      <c r="I31" s="131"/>
      <c r="J31" s="131"/>
      <c r="K31" s="131"/>
      <c r="L31" s="49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31" customFormat="1" ht="14.4" customHeight="1">
      <c r="A32" s="24"/>
      <c r="B32" s="30"/>
      <c r="C32" s="24"/>
      <c r="D32" s="24"/>
      <c r="E32" s="24"/>
      <c r="F32" s="134" t="s">
        <v>40</v>
      </c>
      <c r="G32" s="24"/>
      <c r="H32" s="24"/>
      <c r="I32" s="134" t="s">
        <v>39</v>
      </c>
      <c r="J32" s="134" t="s">
        <v>41</v>
      </c>
      <c r="K32" s="24"/>
      <c r="L32" s="49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31" customFormat="1" ht="14.4" customHeight="1">
      <c r="A33" s="24"/>
      <c r="B33" s="30"/>
      <c r="C33" s="24"/>
      <c r="D33" s="135" t="s">
        <v>42</v>
      </c>
      <c r="E33" s="120" t="s">
        <v>43</v>
      </c>
      <c r="F33" s="136">
        <f>ROUND((SUM(BE119:BE176)),2)</f>
        <v>0</v>
      </c>
      <c r="G33" s="24"/>
      <c r="H33" s="24"/>
      <c r="I33" s="137">
        <v>0.21</v>
      </c>
      <c r="J33" s="136">
        <f>ROUND(((SUM(BE119:BE176))*I33),2)</f>
        <v>0</v>
      </c>
      <c r="K33" s="24"/>
      <c r="L33" s="49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31" customFormat="1" ht="14.4" customHeight="1">
      <c r="A34" s="24"/>
      <c r="B34" s="30"/>
      <c r="C34" s="24"/>
      <c r="D34" s="24"/>
      <c r="E34" s="120" t="s">
        <v>44</v>
      </c>
      <c r="F34" s="136">
        <f>ROUND((SUM(BF119:BF176)),2)</f>
        <v>0</v>
      </c>
      <c r="G34" s="24"/>
      <c r="H34" s="24"/>
      <c r="I34" s="137">
        <v>0.15</v>
      </c>
      <c r="J34" s="136">
        <f>ROUND(((SUM(BF119:BF176))*I34),2)</f>
        <v>0</v>
      </c>
      <c r="K34" s="24"/>
      <c r="L34" s="49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31" customFormat="1" ht="14.4" customHeight="1" hidden="1">
      <c r="A35" s="24"/>
      <c r="B35" s="30"/>
      <c r="C35" s="24"/>
      <c r="D35" s="24"/>
      <c r="E35" s="120" t="s">
        <v>45</v>
      </c>
      <c r="F35" s="136">
        <f>ROUND((SUM(BG119:BG176)),2)</f>
        <v>0</v>
      </c>
      <c r="G35" s="24"/>
      <c r="H35" s="24"/>
      <c r="I35" s="137">
        <v>0.21</v>
      </c>
      <c r="J35" s="136">
        <f>0</f>
        <v>0</v>
      </c>
      <c r="K35" s="24"/>
      <c r="L35" s="49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31" customFormat="1" ht="14.4" customHeight="1" hidden="1">
      <c r="A36" s="24"/>
      <c r="B36" s="30"/>
      <c r="C36" s="24"/>
      <c r="D36" s="24"/>
      <c r="E36" s="120" t="s">
        <v>46</v>
      </c>
      <c r="F36" s="136">
        <f>ROUND((SUM(BH119:BH176)),2)</f>
        <v>0</v>
      </c>
      <c r="G36" s="24"/>
      <c r="H36" s="24"/>
      <c r="I36" s="137">
        <v>0.15</v>
      </c>
      <c r="J36" s="136">
        <f>0</f>
        <v>0</v>
      </c>
      <c r="K36" s="24"/>
      <c r="L36" s="49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31" customFormat="1" ht="14.4" customHeight="1" hidden="1">
      <c r="A37" s="24"/>
      <c r="B37" s="30"/>
      <c r="C37" s="24"/>
      <c r="D37" s="24"/>
      <c r="E37" s="120" t="s">
        <v>47</v>
      </c>
      <c r="F37" s="136">
        <f>ROUND((SUM(BI119:BI176)),2)</f>
        <v>0</v>
      </c>
      <c r="G37" s="24"/>
      <c r="H37" s="24"/>
      <c r="I37" s="137">
        <v>0</v>
      </c>
      <c r="J37" s="136">
        <f>0</f>
        <v>0</v>
      </c>
      <c r="K37" s="24"/>
      <c r="L37" s="49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31" customFormat="1" ht="6.95" customHeight="1">
      <c r="A38" s="24"/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4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31" customFormat="1" ht="25.5" customHeight="1">
      <c r="A39" s="24"/>
      <c r="B39" s="30"/>
      <c r="C39" s="138"/>
      <c r="D39" s="139" t="s">
        <v>48</v>
      </c>
      <c r="E39" s="140"/>
      <c r="F39" s="140"/>
      <c r="G39" s="141" t="s">
        <v>49</v>
      </c>
      <c r="H39" s="142" t="s">
        <v>50</v>
      </c>
      <c r="I39" s="140"/>
      <c r="J39" s="143">
        <f>SUM(J30:J37)</f>
        <v>0</v>
      </c>
      <c r="K39" s="144"/>
      <c r="L39" s="49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31" customFormat="1" ht="14.4" customHeight="1">
      <c r="A40" s="24"/>
      <c r="B40" s="30"/>
      <c r="C40" s="24"/>
      <c r="D40" s="24"/>
      <c r="E40" s="24"/>
      <c r="F40" s="24"/>
      <c r="G40" s="24"/>
      <c r="H40" s="24"/>
      <c r="I40" s="24"/>
      <c r="J40" s="24"/>
      <c r="K40" s="24"/>
      <c r="L40" s="49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2:12" ht="14.4" customHeight="1">
      <c r="B41" s="6"/>
      <c r="L41" s="6"/>
    </row>
    <row r="42" spans="2:12" ht="14.4" customHeight="1">
      <c r="B42" s="6"/>
      <c r="L42" s="6"/>
    </row>
    <row r="43" spans="2:12" ht="14.4" customHeight="1">
      <c r="B43" s="6"/>
      <c r="L43" s="6"/>
    </row>
    <row r="44" spans="2:12" ht="14.4" customHeight="1">
      <c r="B44" s="6"/>
      <c r="L44" s="6"/>
    </row>
    <row r="45" spans="2:12" ht="14.4" customHeight="1">
      <c r="B45" s="6"/>
      <c r="L45" s="6"/>
    </row>
    <row r="46" spans="2:12" ht="14.4" customHeight="1">
      <c r="B46" s="6"/>
      <c r="L46" s="6"/>
    </row>
    <row r="47" spans="2:12" ht="14.4" customHeight="1">
      <c r="B47" s="6"/>
      <c r="L47" s="6"/>
    </row>
    <row r="48" spans="2:12" ht="14.4" customHeight="1">
      <c r="B48" s="6"/>
      <c r="L48" s="6"/>
    </row>
    <row r="49" spans="2:12" ht="14.4" customHeight="1">
      <c r="B49" s="6"/>
      <c r="L49" s="6"/>
    </row>
    <row r="50" spans="2:12" s="31" customFormat="1" ht="14.4" customHeight="1">
      <c r="B50" s="49"/>
      <c r="D50" s="145" t="s">
        <v>51</v>
      </c>
      <c r="E50" s="146"/>
      <c r="F50" s="146"/>
      <c r="G50" s="145" t="s">
        <v>52</v>
      </c>
      <c r="H50" s="146"/>
      <c r="I50" s="146"/>
      <c r="J50" s="146"/>
      <c r="K50" s="146"/>
      <c r="L50" s="49"/>
    </row>
    <row r="51" spans="2:12" ht="12.8">
      <c r="B51" s="6"/>
      <c r="L51" s="6"/>
    </row>
    <row r="52" spans="2:12" ht="12.8">
      <c r="B52" s="6"/>
      <c r="L52" s="6"/>
    </row>
    <row r="53" spans="2:12" ht="12.8">
      <c r="B53" s="6"/>
      <c r="L53" s="6"/>
    </row>
    <row r="54" spans="2:12" ht="12.8">
      <c r="B54" s="6"/>
      <c r="L54" s="6"/>
    </row>
    <row r="55" spans="2:12" ht="12.8">
      <c r="B55" s="6"/>
      <c r="L55" s="6"/>
    </row>
    <row r="56" spans="2:12" ht="12.8">
      <c r="B56" s="6"/>
      <c r="L56" s="6"/>
    </row>
    <row r="57" spans="2:12" ht="12.8">
      <c r="B57" s="6"/>
      <c r="L57" s="6"/>
    </row>
    <row r="58" spans="2:12" ht="12.8">
      <c r="B58" s="6"/>
      <c r="L58" s="6"/>
    </row>
    <row r="59" spans="2:12" ht="12.8">
      <c r="B59" s="6"/>
      <c r="L59" s="6"/>
    </row>
    <row r="60" spans="2:12" ht="12.8">
      <c r="B60" s="6"/>
      <c r="L60" s="6"/>
    </row>
    <row r="61" spans="1:31" s="31" customFormat="1" ht="12.8">
      <c r="A61" s="24"/>
      <c r="B61" s="30"/>
      <c r="C61" s="24"/>
      <c r="D61" s="147" t="s">
        <v>53</v>
      </c>
      <c r="E61" s="148"/>
      <c r="F61" s="149" t="s">
        <v>54</v>
      </c>
      <c r="G61" s="147" t="s">
        <v>53</v>
      </c>
      <c r="H61" s="148"/>
      <c r="I61" s="148"/>
      <c r="J61" s="150" t="s">
        <v>54</v>
      </c>
      <c r="K61" s="148"/>
      <c r="L61" s="49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2:12" ht="12.8">
      <c r="B62" s="6"/>
      <c r="L62" s="6"/>
    </row>
    <row r="63" spans="2:12" ht="12.8">
      <c r="B63" s="6"/>
      <c r="L63" s="6"/>
    </row>
    <row r="64" spans="2:12" ht="12.8">
      <c r="B64" s="6"/>
      <c r="L64" s="6"/>
    </row>
    <row r="65" spans="1:31" s="31" customFormat="1" ht="12.8">
      <c r="A65" s="24"/>
      <c r="B65" s="30"/>
      <c r="C65" s="24"/>
      <c r="D65" s="145" t="s">
        <v>55</v>
      </c>
      <c r="E65" s="151"/>
      <c r="F65" s="151"/>
      <c r="G65" s="145" t="s">
        <v>56</v>
      </c>
      <c r="H65" s="151"/>
      <c r="I65" s="151"/>
      <c r="J65" s="151"/>
      <c r="K65" s="151"/>
      <c r="L65" s="49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2:12" ht="12.8">
      <c r="B66" s="6"/>
      <c r="L66" s="6"/>
    </row>
    <row r="67" spans="2:12" ht="12.8">
      <c r="B67" s="6"/>
      <c r="L67" s="6"/>
    </row>
    <row r="68" spans="2:12" ht="12.8">
      <c r="B68" s="6"/>
      <c r="L68" s="6"/>
    </row>
    <row r="69" spans="2:12" ht="12.8">
      <c r="B69" s="6"/>
      <c r="L69" s="6"/>
    </row>
    <row r="70" spans="2:12" ht="12.8">
      <c r="B70" s="6"/>
      <c r="L70" s="6"/>
    </row>
    <row r="71" spans="2:12" ht="12.8">
      <c r="B71" s="6"/>
      <c r="L71" s="6"/>
    </row>
    <row r="72" spans="2:12" ht="12.8">
      <c r="B72" s="6"/>
      <c r="L72" s="6"/>
    </row>
    <row r="73" spans="2:12" ht="12.8">
      <c r="B73" s="6"/>
      <c r="L73" s="6"/>
    </row>
    <row r="74" spans="2:12" ht="12.8">
      <c r="B74" s="6"/>
      <c r="L74" s="6"/>
    </row>
    <row r="75" spans="2:12" ht="12.8">
      <c r="B75" s="6"/>
      <c r="L75" s="6"/>
    </row>
    <row r="76" spans="1:31" s="31" customFormat="1" ht="12.8">
      <c r="A76" s="24"/>
      <c r="B76" s="30"/>
      <c r="C76" s="24"/>
      <c r="D76" s="147" t="s">
        <v>53</v>
      </c>
      <c r="E76" s="148"/>
      <c r="F76" s="149" t="s">
        <v>54</v>
      </c>
      <c r="G76" s="147" t="s">
        <v>53</v>
      </c>
      <c r="H76" s="148"/>
      <c r="I76" s="148"/>
      <c r="J76" s="150" t="s">
        <v>54</v>
      </c>
      <c r="K76" s="148"/>
      <c r="L76" s="49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31" customFormat="1" ht="14.4" customHeight="1">
      <c r="A77" s="24"/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49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81" spans="1:31" s="31" customFormat="1" ht="6.95" customHeight="1">
      <c r="A81" s="24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49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31" customFormat="1" ht="24.95" customHeight="1">
      <c r="A82" s="24"/>
      <c r="B82" s="25"/>
      <c r="C82" s="9" t="s">
        <v>92</v>
      </c>
      <c r="D82" s="26"/>
      <c r="E82" s="26"/>
      <c r="F82" s="26"/>
      <c r="G82" s="26"/>
      <c r="H82" s="26"/>
      <c r="I82" s="26"/>
      <c r="J82" s="26"/>
      <c r="K82" s="26"/>
      <c r="L82" s="49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s="31" customFormat="1" ht="6.9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49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31" customFormat="1" ht="12" customHeight="1">
      <c r="A84" s="24"/>
      <c r="B84" s="25"/>
      <c r="C84" s="17" t="s">
        <v>14</v>
      </c>
      <c r="D84" s="26"/>
      <c r="E84" s="26"/>
      <c r="F84" s="26"/>
      <c r="G84" s="26"/>
      <c r="H84" s="26"/>
      <c r="I84" s="26"/>
      <c r="J84" s="26"/>
      <c r="K84" s="26"/>
      <c r="L84" s="49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s="31" customFormat="1" ht="16.5" customHeight="1">
      <c r="A85" s="24"/>
      <c r="B85" s="25"/>
      <c r="C85" s="26"/>
      <c r="D85" s="26"/>
      <c r="E85" s="156" t="str">
        <f>E7</f>
        <v>Osvětlení přechodu pro chodce v ulici Zadní, Bílina</v>
      </c>
      <c r="F85" s="156"/>
      <c r="G85" s="156"/>
      <c r="H85" s="156"/>
      <c r="I85" s="26"/>
      <c r="J85" s="26"/>
      <c r="K85" s="26"/>
      <c r="L85" s="49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s="31" customFormat="1" ht="12" customHeight="1">
      <c r="A86" s="24"/>
      <c r="B86" s="25"/>
      <c r="C86" s="17" t="s">
        <v>90</v>
      </c>
      <c r="D86" s="26"/>
      <c r="E86" s="26"/>
      <c r="F86" s="26"/>
      <c r="G86" s="26"/>
      <c r="H86" s="26"/>
      <c r="I86" s="26"/>
      <c r="J86" s="26"/>
      <c r="K86" s="26"/>
      <c r="L86" s="49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s="31" customFormat="1" ht="16.5" customHeight="1">
      <c r="A87" s="24"/>
      <c r="B87" s="25"/>
      <c r="C87" s="26"/>
      <c r="D87" s="26"/>
      <c r="E87" s="64" t="str">
        <f>E9</f>
        <v>D1.4 - Elektroinstalace</v>
      </c>
      <c r="F87" s="64"/>
      <c r="G87" s="64"/>
      <c r="H87" s="64"/>
      <c r="I87" s="26"/>
      <c r="J87" s="26"/>
      <c r="K87" s="26"/>
      <c r="L87" s="49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s="31" customFormat="1" ht="6.95" customHeight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49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s="31" customFormat="1" ht="12" customHeight="1">
      <c r="A89" s="24"/>
      <c r="B89" s="25"/>
      <c r="C89" s="17" t="s">
        <v>18</v>
      </c>
      <c r="D89" s="26"/>
      <c r="E89" s="26"/>
      <c r="F89" s="18" t="str">
        <f>F12</f>
        <v/>
      </c>
      <c r="G89" s="26"/>
      <c r="H89" s="26"/>
      <c r="I89" s="17" t="s">
        <v>20</v>
      </c>
      <c r="J89" s="157" t="str">
        <f>IF(J12="","",J12)</f>
        <v>1. 9. 2021</v>
      </c>
      <c r="K89" s="26"/>
      <c r="L89" s="49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s="31" customFormat="1" ht="6.95" customHeight="1">
      <c r="A90" s="24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49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s="31" customFormat="1" ht="15.15" customHeight="1">
      <c r="A91" s="24"/>
      <c r="B91" s="25"/>
      <c r="C91" s="17" t="s">
        <v>22</v>
      </c>
      <c r="D91" s="26"/>
      <c r="E91" s="26"/>
      <c r="F91" s="18" t="str">
        <f>E15</f>
        <v>Město Bílina</v>
      </c>
      <c r="G91" s="26"/>
      <c r="H91" s="26"/>
      <c r="I91" s="17" t="s">
        <v>30</v>
      </c>
      <c r="J91" s="158" t="str">
        <f>E21</f>
        <v>Tomáš Behina</v>
      </c>
      <c r="K91" s="26"/>
      <c r="L91" s="49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s="31" customFormat="1" ht="15.15" customHeight="1">
      <c r="A92" s="24"/>
      <c r="B92" s="25"/>
      <c r="C92" s="17" t="s">
        <v>28</v>
      </c>
      <c r="D92" s="26"/>
      <c r="E92" s="26"/>
      <c r="F92" s="18" t="str">
        <f>IF(E18="","",E18)</f>
        <v>Vyplň údaj</v>
      </c>
      <c r="G92" s="26"/>
      <c r="H92" s="26"/>
      <c r="I92" s="17" t="s">
        <v>35</v>
      </c>
      <c r="J92" s="158" t="str">
        <f>E24</f>
        <v/>
      </c>
      <c r="K92" s="26"/>
      <c r="L92" s="49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s="31" customFormat="1" ht="10.3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49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s="31" customFormat="1" ht="29.3" customHeight="1">
      <c r="A94" s="24"/>
      <c r="B94" s="25"/>
      <c r="C94" s="159" t="s">
        <v>93</v>
      </c>
      <c r="D94" s="160"/>
      <c r="E94" s="160"/>
      <c r="F94" s="160"/>
      <c r="G94" s="160"/>
      <c r="H94" s="160"/>
      <c r="I94" s="160"/>
      <c r="J94" s="161" t="s">
        <v>94</v>
      </c>
      <c r="K94" s="160"/>
      <c r="L94" s="49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s="31" customFormat="1" ht="10.3" customHeight="1">
      <c r="A95" s="24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49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47" s="31" customFormat="1" ht="22.8" customHeight="1">
      <c r="A96" s="24"/>
      <c r="B96" s="25"/>
      <c r="C96" s="162" t="s">
        <v>95</v>
      </c>
      <c r="D96" s="26"/>
      <c r="E96" s="26"/>
      <c r="F96" s="26"/>
      <c r="G96" s="26"/>
      <c r="H96" s="26"/>
      <c r="I96" s="26"/>
      <c r="J96" s="163">
        <f>J119</f>
        <v>0</v>
      </c>
      <c r="K96" s="26"/>
      <c r="L96" s="49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U96" s="3" t="s">
        <v>96</v>
      </c>
    </row>
    <row r="97" spans="2:12" s="164" customFormat="1" ht="24.95" customHeight="1">
      <c r="B97" s="165"/>
      <c r="C97" s="166"/>
      <c r="D97" s="167" t="s">
        <v>97</v>
      </c>
      <c r="E97" s="168"/>
      <c r="F97" s="168"/>
      <c r="G97" s="168"/>
      <c r="H97" s="168"/>
      <c r="I97" s="168"/>
      <c r="J97" s="169">
        <f>J120</f>
        <v>0</v>
      </c>
      <c r="K97" s="166"/>
      <c r="L97" s="170"/>
    </row>
    <row r="98" spans="2:12" s="164" customFormat="1" ht="24.95" customHeight="1">
      <c r="B98" s="165"/>
      <c r="C98" s="166"/>
      <c r="D98" s="167" t="s">
        <v>98</v>
      </c>
      <c r="E98" s="168"/>
      <c r="F98" s="168"/>
      <c r="G98" s="168"/>
      <c r="H98" s="168"/>
      <c r="I98" s="168"/>
      <c r="J98" s="169">
        <f>J150</f>
        <v>0</v>
      </c>
      <c r="K98" s="166"/>
      <c r="L98" s="170"/>
    </row>
    <row r="99" spans="2:12" s="164" customFormat="1" ht="24.95" customHeight="1">
      <c r="B99" s="165"/>
      <c r="C99" s="166"/>
      <c r="D99" s="167" t="s">
        <v>99</v>
      </c>
      <c r="E99" s="168"/>
      <c r="F99" s="168"/>
      <c r="G99" s="168"/>
      <c r="H99" s="168"/>
      <c r="I99" s="168"/>
      <c r="J99" s="169">
        <f>J168</f>
        <v>0</v>
      </c>
      <c r="K99" s="166"/>
      <c r="L99" s="170"/>
    </row>
    <row r="100" spans="1:31" s="31" customFormat="1" ht="21.85" customHeight="1">
      <c r="A100" s="24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49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s="31" customFormat="1" ht="6.95" customHeight="1">
      <c r="A101" s="24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49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5" spans="1:31" s="31" customFormat="1" ht="6.95" customHeight="1">
      <c r="A105" s="2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49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s="31" customFormat="1" ht="24.95" customHeight="1">
      <c r="A106" s="24"/>
      <c r="B106" s="25"/>
      <c r="C106" s="9" t="s">
        <v>100</v>
      </c>
      <c r="D106" s="26"/>
      <c r="E106" s="26"/>
      <c r="F106" s="26"/>
      <c r="G106" s="26"/>
      <c r="H106" s="26"/>
      <c r="I106" s="26"/>
      <c r="J106" s="26"/>
      <c r="K106" s="26"/>
      <c r="L106" s="49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s="31" customFormat="1" ht="6.95" customHeight="1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49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s="31" customFormat="1" ht="12" customHeight="1">
      <c r="A108" s="24"/>
      <c r="B108" s="25"/>
      <c r="C108" s="17" t="s">
        <v>14</v>
      </c>
      <c r="D108" s="26"/>
      <c r="E108" s="26"/>
      <c r="F108" s="26"/>
      <c r="G108" s="26"/>
      <c r="H108" s="26"/>
      <c r="I108" s="26"/>
      <c r="J108" s="26"/>
      <c r="K108" s="26"/>
      <c r="L108" s="49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s="31" customFormat="1" ht="16.5" customHeight="1">
      <c r="A109" s="24"/>
      <c r="B109" s="25"/>
      <c r="C109" s="26"/>
      <c r="D109" s="26"/>
      <c r="E109" s="156" t="str">
        <f>E7</f>
        <v>Osvětlení přechodu pro chodce v ulici Zadní, Bílina</v>
      </c>
      <c r="F109" s="156"/>
      <c r="G109" s="156"/>
      <c r="H109" s="156"/>
      <c r="I109" s="26"/>
      <c r="J109" s="26"/>
      <c r="K109" s="26"/>
      <c r="L109" s="49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s="31" customFormat="1" ht="12" customHeight="1">
      <c r="A110" s="24"/>
      <c r="B110" s="25"/>
      <c r="C110" s="17" t="s">
        <v>90</v>
      </c>
      <c r="D110" s="26"/>
      <c r="E110" s="26"/>
      <c r="F110" s="26"/>
      <c r="G110" s="26"/>
      <c r="H110" s="26"/>
      <c r="I110" s="26"/>
      <c r="J110" s="26"/>
      <c r="K110" s="26"/>
      <c r="L110" s="49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s="31" customFormat="1" ht="16.5" customHeight="1">
      <c r="A111" s="24"/>
      <c r="B111" s="25"/>
      <c r="C111" s="26"/>
      <c r="D111" s="26"/>
      <c r="E111" s="64" t="str">
        <f>E9</f>
        <v>D1.4 - Elektroinstalace</v>
      </c>
      <c r="F111" s="64"/>
      <c r="G111" s="64"/>
      <c r="H111" s="64"/>
      <c r="I111" s="26"/>
      <c r="J111" s="26"/>
      <c r="K111" s="26"/>
      <c r="L111" s="49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s="31" customFormat="1" ht="6.95" customHeight="1">
      <c r="A112" s="24"/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49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s="31" customFormat="1" ht="12" customHeight="1">
      <c r="A113" s="24"/>
      <c r="B113" s="25"/>
      <c r="C113" s="17" t="s">
        <v>18</v>
      </c>
      <c r="D113" s="26"/>
      <c r="E113" s="26"/>
      <c r="F113" s="18" t="str">
        <f>F12</f>
        <v/>
      </c>
      <c r="G113" s="26"/>
      <c r="H113" s="26"/>
      <c r="I113" s="17" t="s">
        <v>20</v>
      </c>
      <c r="J113" s="157" t="str">
        <f>IF(J12="","",J12)</f>
        <v>1. 9. 2021</v>
      </c>
      <c r="K113" s="26"/>
      <c r="L113" s="49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s="31" customFormat="1" ht="6.95" customHeight="1">
      <c r="A114" s="24"/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49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s="31" customFormat="1" ht="15.15" customHeight="1">
      <c r="A115" s="24"/>
      <c r="B115" s="25"/>
      <c r="C115" s="17" t="s">
        <v>22</v>
      </c>
      <c r="D115" s="26"/>
      <c r="E115" s="26"/>
      <c r="F115" s="18" t="str">
        <f>E15</f>
        <v>Město Bílina</v>
      </c>
      <c r="G115" s="26"/>
      <c r="H115" s="26"/>
      <c r="I115" s="17" t="s">
        <v>30</v>
      </c>
      <c r="J115" s="158" t="str">
        <f>E21</f>
        <v>Tomáš Behina</v>
      </c>
      <c r="K115" s="26"/>
      <c r="L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s="31" customFormat="1" ht="15.15" customHeight="1">
      <c r="A116" s="24"/>
      <c r="B116" s="25"/>
      <c r="C116" s="17" t="s">
        <v>28</v>
      </c>
      <c r="D116" s="26"/>
      <c r="E116" s="26"/>
      <c r="F116" s="18" t="str">
        <f>IF(E18="","",E18)</f>
        <v>Vyplň údaj</v>
      </c>
      <c r="G116" s="26"/>
      <c r="H116" s="26"/>
      <c r="I116" s="17" t="s">
        <v>35</v>
      </c>
      <c r="J116" s="158" t="str">
        <f>E24</f>
        <v/>
      </c>
      <c r="K116" s="26"/>
      <c r="L116" s="49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s="31" customFormat="1" ht="10.3" customHeight="1">
      <c r="A117" s="24"/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49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s="177" customFormat="1" ht="29.3" customHeight="1">
      <c r="A118" s="171"/>
      <c r="B118" s="172"/>
      <c r="C118" s="173" t="s">
        <v>101</v>
      </c>
      <c r="D118" s="174" t="s">
        <v>63</v>
      </c>
      <c r="E118" s="174" t="s">
        <v>59</v>
      </c>
      <c r="F118" s="174" t="s">
        <v>60</v>
      </c>
      <c r="G118" s="174" t="s">
        <v>102</v>
      </c>
      <c r="H118" s="174" t="s">
        <v>103</v>
      </c>
      <c r="I118" s="174" t="s">
        <v>104</v>
      </c>
      <c r="J118" s="174" t="s">
        <v>94</v>
      </c>
      <c r="K118" s="175" t="s">
        <v>105</v>
      </c>
      <c r="L118" s="176"/>
      <c r="M118" s="82"/>
      <c r="N118" s="83" t="s">
        <v>42</v>
      </c>
      <c r="O118" s="83" t="s">
        <v>106</v>
      </c>
      <c r="P118" s="83" t="s">
        <v>107</v>
      </c>
      <c r="Q118" s="83" t="s">
        <v>108</v>
      </c>
      <c r="R118" s="83" t="s">
        <v>109</v>
      </c>
      <c r="S118" s="83" t="s">
        <v>110</v>
      </c>
      <c r="T118" s="84" t="s">
        <v>111</v>
      </c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</row>
    <row r="119" spans="1:63" s="31" customFormat="1" ht="22.8" customHeight="1">
      <c r="A119" s="24"/>
      <c r="B119" s="25"/>
      <c r="C119" s="90" t="s">
        <v>112</v>
      </c>
      <c r="D119" s="26"/>
      <c r="E119" s="26"/>
      <c r="F119" s="26"/>
      <c r="G119" s="26"/>
      <c r="H119" s="26"/>
      <c r="I119" s="26"/>
      <c r="J119" s="178">
        <f>BK119</f>
        <v>0</v>
      </c>
      <c r="K119" s="26"/>
      <c r="L119" s="30"/>
      <c r="M119" s="85"/>
      <c r="N119" s="179"/>
      <c r="O119" s="86"/>
      <c r="P119" s="180">
        <f>P120+P150+P168</f>
        <v>0</v>
      </c>
      <c r="Q119" s="86"/>
      <c r="R119" s="180">
        <f>R120+R150+R168</f>
        <v>14.73222</v>
      </c>
      <c r="S119" s="86"/>
      <c r="T119" s="181">
        <f>T120+T150+T168</f>
        <v>0</v>
      </c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T119" s="3" t="s">
        <v>77</v>
      </c>
      <c r="AU119" s="3" t="s">
        <v>96</v>
      </c>
      <c r="BK119" s="182">
        <f>BK120+BK150+BK168</f>
        <v>0</v>
      </c>
    </row>
    <row r="120" spans="2:63" s="183" customFormat="1" ht="25.9" customHeight="1">
      <c r="B120" s="184"/>
      <c r="C120" s="185"/>
      <c r="D120" s="186" t="s">
        <v>77</v>
      </c>
      <c r="E120" s="187" t="s">
        <v>113</v>
      </c>
      <c r="F120" s="187" t="s">
        <v>114</v>
      </c>
      <c r="G120" s="185"/>
      <c r="H120" s="185"/>
      <c r="I120" s="188"/>
      <c r="J120" s="189">
        <f>BK120</f>
        <v>0</v>
      </c>
      <c r="K120" s="185"/>
      <c r="L120" s="190"/>
      <c r="M120" s="191"/>
      <c r="N120" s="192"/>
      <c r="O120" s="192"/>
      <c r="P120" s="193">
        <f>SUM(P121:P149)</f>
        <v>0</v>
      </c>
      <c r="Q120" s="192"/>
      <c r="R120" s="193">
        <f>SUM(R121:R149)</f>
        <v>0.3226</v>
      </c>
      <c r="S120" s="192"/>
      <c r="T120" s="194">
        <f>SUM(T121:T149)</f>
        <v>0</v>
      </c>
      <c r="AR120" s="195" t="s">
        <v>115</v>
      </c>
      <c r="AT120" s="196" t="s">
        <v>77</v>
      </c>
      <c r="AU120" s="196" t="s">
        <v>78</v>
      </c>
      <c r="AY120" s="195" t="s">
        <v>116</v>
      </c>
      <c r="BK120" s="197">
        <f>SUM(BK121:BK149)</f>
        <v>0</v>
      </c>
    </row>
    <row r="121" spans="1:65" s="31" customFormat="1" ht="16.5" customHeight="1">
      <c r="A121" s="24"/>
      <c r="B121" s="25"/>
      <c r="C121" s="198" t="s">
        <v>86</v>
      </c>
      <c r="D121" s="198" t="s">
        <v>117</v>
      </c>
      <c r="E121" s="199" t="s">
        <v>118</v>
      </c>
      <c r="F121" s="200" t="s">
        <v>119</v>
      </c>
      <c r="G121" s="201" t="s">
        <v>120</v>
      </c>
      <c r="H121" s="202">
        <v>2</v>
      </c>
      <c r="I121" s="203"/>
      <c r="J121" s="202">
        <f>ROUND(I121*H121,2)</f>
        <v>0</v>
      </c>
      <c r="K121" s="200"/>
      <c r="L121" s="30"/>
      <c r="M121" s="204"/>
      <c r="N121" s="205" t="s">
        <v>43</v>
      </c>
      <c r="O121" s="7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R121" s="208" t="s">
        <v>121</v>
      </c>
      <c r="AT121" s="208" t="s">
        <v>117</v>
      </c>
      <c r="AU121" s="208" t="s">
        <v>86</v>
      </c>
      <c r="AY121" s="3" t="s">
        <v>116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3" t="s">
        <v>86</v>
      </c>
      <c r="BK121" s="209">
        <f>ROUND(I121*H121,2)</f>
        <v>0</v>
      </c>
      <c r="BL121" s="3" t="s">
        <v>121</v>
      </c>
      <c r="BM121" s="208" t="s">
        <v>88</v>
      </c>
    </row>
    <row r="122" spans="1:65" s="31" customFormat="1" ht="37.8" customHeight="1">
      <c r="A122" s="24"/>
      <c r="B122" s="25"/>
      <c r="C122" s="198" t="s">
        <v>88</v>
      </c>
      <c r="D122" s="198" t="s">
        <v>117</v>
      </c>
      <c r="E122" s="199" t="s">
        <v>122</v>
      </c>
      <c r="F122" s="200" t="s">
        <v>123</v>
      </c>
      <c r="G122" s="201" t="s">
        <v>124</v>
      </c>
      <c r="H122" s="202">
        <v>70</v>
      </c>
      <c r="I122" s="203"/>
      <c r="J122" s="202">
        <f>ROUND(I122*H122,2)</f>
        <v>0</v>
      </c>
      <c r="K122" s="200" t="s">
        <v>125</v>
      </c>
      <c r="L122" s="30"/>
      <c r="M122" s="204"/>
      <c r="N122" s="205" t="s">
        <v>43</v>
      </c>
      <c r="O122" s="74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R122" s="208" t="s">
        <v>126</v>
      </c>
      <c r="AT122" s="208" t="s">
        <v>117</v>
      </c>
      <c r="AU122" s="208" t="s">
        <v>86</v>
      </c>
      <c r="AY122" s="3" t="s">
        <v>116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3" t="s">
        <v>86</v>
      </c>
      <c r="BK122" s="209">
        <f>ROUND(I122*H122,2)</f>
        <v>0</v>
      </c>
      <c r="BL122" s="3" t="s">
        <v>126</v>
      </c>
      <c r="BM122" s="208" t="s">
        <v>127</v>
      </c>
    </row>
    <row r="123" spans="1:65" s="31" customFormat="1" ht="16.5" customHeight="1">
      <c r="A123" s="24"/>
      <c r="B123" s="25"/>
      <c r="C123" s="210" t="s">
        <v>115</v>
      </c>
      <c r="D123" s="210" t="s">
        <v>128</v>
      </c>
      <c r="E123" s="211" t="s">
        <v>129</v>
      </c>
      <c r="F123" s="212" t="s">
        <v>130</v>
      </c>
      <c r="G123" s="213" t="s">
        <v>131</v>
      </c>
      <c r="H123" s="214">
        <v>70</v>
      </c>
      <c r="I123" s="215"/>
      <c r="J123" s="214">
        <f>ROUND(I123*H123,2)</f>
        <v>0</v>
      </c>
      <c r="K123" s="212" t="s">
        <v>125</v>
      </c>
      <c r="L123" s="216"/>
      <c r="M123" s="217"/>
      <c r="N123" s="218" t="s">
        <v>43</v>
      </c>
      <c r="O123" s="74"/>
      <c r="P123" s="206">
        <f>O123*H123</f>
        <v>0</v>
      </c>
      <c r="Q123" s="206">
        <v>0.001</v>
      </c>
      <c r="R123" s="206">
        <f>Q123*H123</f>
        <v>0.07</v>
      </c>
      <c r="S123" s="206">
        <v>0</v>
      </c>
      <c r="T123" s="207">
        <f>S123*H123</f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R123" s="208" t="s">
        <v>132</v>
      </c>
      <c r="AT123" s="208" t="s">
        <v>128</v>
      </c>
      <c r="AU123" s="208" t="s">
        <v>86</v>
      </c>
      <c r="AY123" s="3" t="s">
        <v>116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3" t="s">
        <v>86</v>
      </c>
      <c r="BK123" s="209">
        <f>ROUND(I123*H123,2)</f>
        <v>0</v>
      </c>
      <c r="BL123" s="3" t="s">
        <v>126</v>
      </c>
      <c r="BM123" s="208" t="s">
        <v>133</v>
      </c>
    </row>
    <row r="124" spans="1:65" s="31" customFormat="1" ht="37.8" customHeight="1">
      <c r="A124" s="24"/>
      <c r="B124" s="25"/>
      <c r="C124" s="198" t="s">
        <v>126</v>
      </c>
      <c r="D124" s="198" t="s">
        <v>117</v>
      </c>
      <c r="E124" s="199" t="s">
        <v>134</v>
      </c>
      <c r="F124" s="200" t="s">
        <v>135</v>
      </c>
      <c r="G124" s="201" t="s">
        <v>124</v>
      </c>
      <c r="H124" s="202">
        <v>8</v>
      </c>
      <c r="I124" s="203"/>
      <c r="J124" s="202">
        <f>ROUND(I124*H124,2)</f>
        <v>0</v>
      </c>
      <c r="K124" s="200" t="s">
        <v>125</v>
      </c>
      <c r="L124" s="30"/>
      <c r="M124" s="204"/>
      <c r="N124" s="205" t="s">
        <v>43</v>
      </c>
      <c r="O124" s="74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R124" s="208" t="s">
        <v>126</v>
      </c>
      <c r="AT124" s="208" t="s">
        <v>117</v>
      </c>
      <c r="AU124" s="208" t="s">
        <v>86</v>
      </c>
      <c r="AY124" s="3" t="s">
        <v>116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3" t="s">
        <v>86</v>
      </c>
      <c r="BK124" s="209">
        <f>ROUND(I124*H124,2)</f>
        <v>0</v>
      </c>
      <c r="BL124" s="3" t="s">
        <v>126</v>
      </c>
      <c r="BM124" s="208" t="s">
        <v>136</v>
      </c>
    </row>
    <row r="125" spans="1:65" s="31" customFormat="1" ht="16.5" customHeight="1">
      <c r="A125" s="24"/>
      <c r="B125" s="25"/>
      <c r="C125" s="210" t="s">
        <v>137</v>
      </c>
      <c r="D125" s="210" t="s">
        <v>128</v>
      </c>
      <c r="E125" s="211" t="s">
        <v>138</v>
      </c>
      <c r="F125" s="212" t="s">
        <v>139</v>
      </c>
      <c r="G125" s="213" t="s">
        <v>131</v>
      </c>
      <c r="H125" s="214">
        <v>4.96</v>
      </c>
      <c r="I125" s="215"/>
      <c r="J125" s="214">
        <f>ROUND(I125*H125,2)</f>
        <v>0</v>
      </c>
      <c r="K125" s="212" t="s">
        <v>125</v>
      </c>
      <c r="L125" s="216"/>
      <c r="M125" s="217"/>
      <c r="N125" s="218" t="s">
        <v>43</v>
      </c>
      <c r="O125" s="74"/>
      <c r="P125" s="206">
        <f>O125*H125</f>
        <v>0</v>
      </c>
      <c r="Q125" s="206">
        <v>0.001</v>
      </c>
      <c r="R125" s="206">
        <f>Q125*H125</f>
        <v>0.00496</v>
      </c>
      <c r="S125" s="206">
        <v>0</v>
      </c>
      <c r="T125" s="207">
        <f>S125*H125</f>
        <v>0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R125" s="208" t="s">
        <v>132</v>
      </c>
      <c r="AT125" s="208" t="s">
        <v>128</v>
      </c>
      <c r="AU125" s="208" t="s">
        <v>86</v>
      </c>
      <c r="AY125" s="3" t="s">
        <v>116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3" t="s">
        <v>86</v>
      </c>
      <c r="BK125" s="209">
        <f>ROUND(I125*H125,2)</f>
        <v>0</v>
      </c>
      <c r="BL125" s="3" t="s">
        <v>126</v>
      </c>
      <c r="BM125" s="208" t="s">
        <v>140</v>
      </c>
    </row>
    <row r="126" spans="1:65" s="31" customFormat="1" ht="16.5" customHeight="1">
      <c r="A126" s="24"/>
      <c r="B126" s="25"/>
      <c r="C126" s="198" t="s">
        <v>141</v>
      </c>
      <c r="D126" s="198" t="s">
        <v>117</v>
      </c>
      <c r="E126" s="199" t="s">
        <v>142</v>
      </c>
      <c r="F126" s="200" t="s">
        <v>143</v>
      </c>
      <c r="G126" s="201" t="s">
        <v>144</v>
      </c>
      <c r="H126" s="202">
        <v>4</v>
      </c>
      <c r="I126" s="203"/>
      <c r="J126" s="202">
        <f>ROUND(I126*H126,2)</f>
        <v>0</v>
      </c>
      <c r="K126" s="200" t="s">
        <v>125</v>
      </c>
      <c r="L126" s="30"/>
      <c r="M126" s="204"/>
      <c r="N126" s="205" t="s">
        <v>43</v>
      </c>
      <c r="O126" s="7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R126" s="208" t="s">
        <v>126</v>
      </c>
      <c r="AT126" s="208" t="s">
        <v>117</v>
      </c>
      <c r="AU126" s="208" t="s">
        <v>86</v>
      </c>
      <c r="AY126" s="3" t="s">
        <v>116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3" t="s">
        <v>86</v>
      </c>
      <c r="BK126" s="209">
        <f>ROUND(I126*H126,2)</f>
        <v>0</v>
      </c>
      <c r="BL126" s="3" t="s">
        <v>126</v>
      </c>
      <c r="BM126" s="208" t="s">
        <v>145</v>
      </c>
    </row>
    <row r="127" spans="1:65" s="31" customFormat="1" ht="16.5" customHeight="1">
      <c r="A127" s="24"/>
      <c r="B127" s="25"/>
      <c r="C127" s="210" t="s">
        <v>146</v>
      </c>
      <c r="D127" s="210" t="s">
        <v>128</v>
      </c>
      <c r="E127" s="211" t="s">
        <v>147</v>
      </c>
      <c r="F127" s="212" t="s">
        <v>148</v>
      </c>
      <c r="G127" s="213" t="s">
        <v>144</v>
      </c>
      <c r="H127" s="214">
        <v>4</v>
      </c>
      <c r="I127" s="215"/>
      <c r="J127" s="214">
        <f>ROUND(I127*H127,2)</f>
        <v>0</v>
      </c>
      <c r="K127" s="212" t="s">
        <v>125</v>
      </c>
      <c r="L127" s="216"/>
      <c r="M127" s="217"/>
      <c r="N127" s="218" t="s">
        <v>43</v>
      </c>
      <c r="O127" s="74"/>
      <c r="P127" s="206">
        <f>O127*H127</f>
        <v>0</v>
      </c>
      <c r="Q127" s="206">
        <v>0.00016</v>
      </c>
      <c r="R127" s="206">
        <f>Q127*H127</f>
        <v>0.00064</v>
      </c>
      <c r="S127" s="206">
        <v>0</v>
      </c>
      <c r="T127" s="207">
        <f>S127*H127</f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208" t="s">
        <v>132</v>
      </c>
      <c r="AT127" s="208" t="s">
        <v>128</v>
      </c>
      <c r="AU127" s="208" t="s">
        <v>86</v>
      </c>
      <c r="AY127" s="3" t="s">
        <v>116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3" t="s">
        <v>86</v>
      </c>
      <c r="BK127" s="209">
        <f>ROUND(I127*H127,2)</f>
        <v>0</v>
      </c>
      <c r="BL127" s="3" t="s">
        <v>126</v>
      </c>
      <c r="BM127" s="208" t="s">
        <v>149</v>
      </c>
    </row>
    <row r="128" spans="1:65" s="31" customFormat="1" ht="21.75" customHeight="1">
      <c r="A128" s="24"/>
      <c r="B128" s="25"/>
      <c r="C128" s="198" t="s">
        <v>132</v>
      </c>
      <c r="D128" s="198" t="s">
        <v>117</v>
      </c>
      <c r="E128" s="199" t="s">
        <v>150</v>
      </c>
      <c r="F128" s="200" t="s">
        <v>151</v>
      </c>
      <c r="G128" s="201" t="s">
        <v>144</v>
      </c>
      <c r="H128" s="202">
        <v>4</v>
      </c>
      <c r="I128" s="203"/>
      <c r="J128" s="202">
        <f>ROUND(I128*H128,2)</f>
        <v>0</v>
      </c>
      <c r="K128" s="200" t="s">
        <v>125</v>
      </c>
      <c r="L128" s="30"/>
      <c r="M128" s="204"/>
      <c r="N128" s="205" t="s">
        <v>43</v>
      </c>
      <c r="O128" s="74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R128" s="208" t="s">
        <v>126</v>
      </c>
      <c r="AT128" s="208" t="s">
        <v>117</v>
      </c>
      <c r="AU128" s="208" t="s">
        <v>86</v>
      </c>
      <c r="AY128" s="3" t="s">
        <v>116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3" t="s">
        <v>86</v>
      </c>
      <c r="BK128" s="209">
        <f>ROUND(I128*H128,2)</f>
        <v>0</v>
      </c>
      <c r="BL128" s="3" t="s">
        <v>126</v>
      </c>
      <c r="BM128" s="208" t="s">
        <v>152</v>
      </c>
    </row>
    <row r="129" spans="1:65" s="31" customFormat="1" ht="24.15" customHeight="1">
      <c r="A129" s="24"/>
      <c r="B129" s="25"/>
      <c r="C129" s="210" t="s">
        <v>153</v>
      </c>
      <c r="D129" s="210" t="s">
        <v>128</v>
      </c>
      <c r="E129" s="211" t="s">
        <v>154</v>
      </c>
      <c r="F129" s="212" t="s">
        <v>155</v>
      </c>
      <c r="G129" s="213" t="s">
        <v>144</v>
      </c>
      <c r="H129" s="214">
        <v>4</v>
      </c>
      <c r="I129" s="215"/>
      <c r="J129" s="214">
        <f>ROUND(I129*H129,2)</f>
        <v>0</v>
      </c>
      <c r="K129" s="212" t="s">
        <v>125</v>
      </c>
      <c r="L129" s="216"/>
      <c r="M129" s="217"/>
      <c r="N129" s="218" t="s">
        <v>43</v>
      </c>
      <c r="O129" s="74"/>
      <c r="P129" s="206">
        <f>O129*H129</f>
        <v>0</v>
      </c>
      <c r="Q129" s="206">
        <v>0.0007</v>
      </c>
      <c r="R129" s="206">
        <f>Q129*H129</f>
        <v>0.0028</v>
      </c>
      <c r="S129" s="206">
        <v>0</v>
      </c>
      <c r="T129" s="207">
        <f>S129*H129</f>
        <v>0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R129" s="208" t="s">
        <v>132</v>
      </c>
      <c r="AT129" s="208" t="s">
        <v>128</v>
      </c>
      <c r="AU129" s="208" t="s">
        <v>86</v>
      </c>
      <c r="AY129" s="3" t="s">
        <v>116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3" t="s">
        <v>86</v>
      </c>
      <c r="BK129" s="209">
        <f>ROUND(I129*H129,2)</f>
        <v>0</v>
      </c>
      <c r="BL129" s="3" t="s">
        <v>126</v>
      </c>
      <c r="BM129" s="208" t="s">
        <v>156</v>
      </c>
    </row>
    <row r="130" spans="1:65" s="31" customFormat="1" ht="24.15" customHeight="1">
      <c r="A130" s="24"/>
      <c r="B130" s="25"/>
      <c r="C130" s="198" t="s">
        <v>157</v>
      </c>
      <c r="D130" s="198" t="s">
        <v>117</v>
      </c>
      <c r="E130" s="199" t="s">
        <v>158</v>
      </c>
      <c r="F130" s="200" t="s">
        <v>159</v>
      </c>
      <c r="G130" s="201" t="s">
        <v>144</v>
      </c>
      <c r="H130" s="202">
        <v>2</v>
      </c>
      <c r="I130" s="203"/>
      <c r="J130" s="202">
        <f>ROUND(I130*H130,2)</f>
        <v>0</v>
      </c>
      <c r="K130" s="200" t="s">
        <v>125</v>
      </c>
      <c r="L130" s="30"/>
      <c r="M130" s="204"/>
      <c r="N130" s="205" t="s">
        <v>43</v>
      </c>
      <c r="O130" s="74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R130" s="208" t="s">
        <v>121</v>
      </c>
      <c r="AT130" s="208" t="s">
        <v>117</v>
      </c>
      <c r="AU130" s="208" t="s">
        <v>86</v>
      </c>
      <c r="AY130" s="3" t="s">
        <v>116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3" t="s">
        <v>86</v>
      </c>
      <c r="BK130" s="209">
        <f>ROUND(I130*H130,2)</f>
        <v>0</v>
      </c>
      <c r="BL130" s="3" t="s">
        <v>121</v>
      </c>
      <c r="BM130" s="208" t="s">
        <v>141</v>
      </c>
    </row>
    <row r="131" spans="1:65" s="31" customFormat="1" ht="16.5" customHeight="1">
      <c r="A131" s="24"/>
      <c r="B131" s="25"/>
      <c r="C131" s="210" t="s">
        <v>160</v>
      </c>
      <c r="D131" s="210" t="s">
        <v>128</v>
      </c>
      <c r="E131" s="211" t="s">
        <v>161</v>
      </c>
      <c r="F131" s="212" t="s">
        <v>162</v>
      </c>
      <c r="G131" s="213" t="s">
        <v>144</v>
      </c>
      <c r="H131" s="214">
        <v>2</v>
      </c>
      <c r="I131" s="215"/>
      <c r="J131" s="214">
        <f>ROUND(I131*H131,2)</f>
        <v>0</v>
      </c>
      <c r="K131" s="212" t="s">
        <v>125</v>
      </c>
      <c r="L131" s="216"/>
      <c r="M131" s="217"/>
      <c r="N131" s="218" t="s">
        <v>43</v>
      </c>
      <c r="O131" s="74"/>
      <c r="P131" s="206">
        <f>O131*H131</f>
        <v>0</v>
      </c>
      <c r="Q131" s="206">
        <v>0.062</v>
      </c>
      <c r="R131" s="206">
        <f>Q131*H131</f>
        <v>0.124</v>
      </c>
      <c r="S131" s="206">
        <v>0</v>
      </c>
      <c r="T131" s="207">
        <f>S131*H131</f>
        <v>0</v>
      </c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R131" s="208" t="s">
        <v>163</v>
      </c>
      <c r="AT131" s="208" t="s">
        <v>128</v>
      </c>
      <c r="AU131" s="208" t="s">
        <v>86</v>
      </c>
      <c r="AY131" s="3" t="s">
        <v>116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3" t="s">
        <v>86</v>
      </c>
      <c r="BK131" s="209">
        <f>ROUND(I131*H131,2)</f>
        <v>0</v>
      </c>
      <c r="BL131" s="3" t="s">
        <v>121</v>
      </c>
      <c r="BM131" s="208" t="s">
        <v>132</v>
      </c>
    </row>
    <row r="132" spans="1:65" s="31" customFormat="1" ht="16.5" customHeight="1">
      <c r="A132" s="24"/>
      <c r="B132" s="25"/>
      <c r="C132" s="210" t="s">
        <v>164</v>
      </c>
      <c r="D132" s="210" t="s">
        <v>128</v>
      </c>
      <c r="E132" s="211" t="s">
        <v>165</v>
      </c>
      <c r="F132" s="212" t="s">
        <v>166</v>
      </c>
      <c r="G132" s="213" t="s">
        <v>144</v>
      </c>
      <c r="H132" s="214">
        <v>2</v>
      </c>
      <c r="I132" s="215"/>
      <c r="J132" s="214">
        <f>ROUND(I132*H132,2)</f>
        <v>0</v>
      </c>
      <c r="K132" s="212"/>
      <c r="L132" s="216"/>
      <c r="M132" s="217"/>
      <c r="N132" s="218" t="s">
        <v>43</v>
      </c>
      <c r="O132" s="7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R132" s="208" t="s">
        <v>163</v>
      </c>
      <c r="AT132" s="208" t="s">
        <v>128</v>
      </c>
      <c r="AU132" s="208" t="s">
        <v>86</v>
      </c>
      <c r="AY132" s="3" t="s">
        <v>116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3" t="s">
        <v>86</v>
      </c>
      <c r="BK132" s="209">
        <f>ROUND(I132*H132,2)</f>
        <v>0</v>
      </c>
      <c r="BL132" s="3" t="s">
        <v>121</v>
      </c>
      <c r="BM132" s="208" t="s">
        <v>167</v>
      </c>
    </row>
    <row r="133" spans="1:65" s="31" customFormat="1" ht="16.5" customHeight="1">
      <c r="A133" s="24"/>
      <c r="B133" s="25"/>
      <c r="C133" s="198" t="s">
        <v>168</v>
      </c>
      <c r="D133" s="198" t="s">
        <v>117</v>
      </c>
      <c r="E133" s="199" t="s">
        <v>169</v>
      </c>
      <c r="F133" s="200" t="s">
        <v>170</v>
      </c>
      <c r="G133" s="201" t="s">
        <v>144</v>
      </c>
      <c r="H133" s="202">
        <v>2</v>
      </c>
      <c r="I133" s="203"/>
      <c r="J133" s="202">
        <f>ROUND(I133*H133,2)</f>
        <v>0</v>
      </c>
      <c r="K133" s="200" t="s">
        <v>125</v>
      </c>
      <c r="L133" s="30"/>
      <c r="M133" s="204"/>
      <c r="N133" s="205" t="s">
        <v>43</v>
      </c>
      <c r="O133" s="7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R133" s="208" t="s">
        <v>121</v>
      </c>
      <c r="AT133" s="208" t="s">
        <v>117</v>
      </c>
      <c r="AU133" s="208" t="s">
        <v>86</v>
      </c>
      <c r="AY133" s="3" t="s">
        <v>116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3" t="s">
        <v>86</v>
      </c>
      <c r="BK133" s="209">
        <f>ROUND(I133*H133,2)</f>
        <v>0</v>
      </c>
      <c r="BL133" s="3" t="s">
        <v>121</v>
      </c>
      <c r="BM133" s="208" t="s">
        <v>157</v>
      </c>
    </row>
    <row r="134" spans="1:65" s="31" customFormat="1" ht="16.5" customHeight="1">
      <c r="A134" s="24"/>
      <c r="B134" s="25"/>
      <c r="C134" s="210" t="s">
        <v>171</v>
      </c>
      <c r="D134" s="210" t="s">
        <v>128</v>
      </c>
      <c r="E134" s="211" t="s">
        <v>172</v>
      </c>
      <c r="F134" s="212" t="s">
        <v>173</v>
      </c>
      <c r="G134" s="213" t="s">
        <v>174</v>
      </c>
      <c r="H134" s="214">
        <v>2</v>
      </c>
      <c r="I134" s="215"/>
      <c r="J134" s="214">
        <f>ROUND(I134*H134,2)</f>
        <v>0</v>
      </c>
      <c r="K134" s="212"/>
      <c r="L134" s="216"/>
      <c r="M134" s="217"/>
      <c r="N134" s="218" t="s">
        <v>43</v>
      </c>
      <c r="O134" s="74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R134" s="208" t="s">
        <v>163</v>
      </c>
      <c r="AT134" s="208" t="s">
        <v>128</v>
      </c>
      <c r="AU134" s="208" t="s">
        <v>86</v>
      </c>
      <c r="AY134" s="3" t="s">
        <v>116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3" t="s">
        <v>86</v>
      </c>
      <c r="BK134" s="209">
        <f>ROUND(I134*H134,2)</f>
        <v>0</v>
      </c>
      <c r="BL134" s="3" t="s">
        <v>121</v>
      </c>
      <c r="BM134" s="208" t="s">
        <v>164</v>
      </c>
    </row>
    <row r="135" spans="1:65" s="31" customFormat="1" ht="24.15" customHeight="1">
      <c r="A135" s="24"/>
      <c r="B135" s="25"/>
      <c r="C135" s="198" t="s">
        <v>7</v>
      </c>
      <c r="D135" s="198" t="s">
        <v>117</v>
      </c>
      <c r="E135" s="199" t="s">
        <v>175</v>
      </c>
      <c r="F135" s="200" t="s">
        <v>176</v>
      </c>
      <c r="G135" s="201" t="s">
        <v>144</v>
      </c>
      <c r="H135" s="202">
        <v>2</v>
      </c>
      <c r="I135" s="203"/>
      <c r="J135" s="202">
        <f>ROUND(I135*H135,2)</f>
        <v>0</v>
      </c>
      <c r="K135" s="200" t="s">
        <v>125</v>
      </c>
      <c r="L135" s="30"/>
      <c r="M135" s="204"/>
      <c r="N135" s="205" t="s">
        <v>43</v>
      </c>
      <c r="O135" s="7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R135" s="208" t="s">
        <v>121</v>
      </c>
      <c r="AT135" s="208" t="s">
        <v>117</v>
      </c>
      <c r="AU135" s="208" t="s">
        <v>86</v>
      </c>
      <c r="AY135" s="3" t="s">
        <v>116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3" t="s">
        <v>86</v>
      </c>
      <c r="BK135" s="209">
        <f>ROUND(I135*H135,2)</f>
        <v>0</v>
      </c>
      <c r="BL135" s="3" t="s">
        <v>121</v>
      </c>
      <c r="BM135" s="208" t="s">
        <v>171</v>
      </c>
    </row>
    <row r="136" spans="1:65" s="31" customFormat="1" ht="24.15" customHeight="1">
      <c r="A136" s="24"/>
      <c r="B136" s="25"/>
      <c r="C136" s="210" t="s">
        <v>177</v>
      </c>
      <c r="D136" s="210" t="s">
        <v>128</v>
      </c>
      <c r="E136" s="211" t="s">
        <v>178</v>
      </c>
      <c r="F136" s="212" t="s">
        <v>179</v>
      </c>
      <c r="G136" s="213" t="s">
        <v>144</v>
      </c>
      <c r="H136" s="214">
        <v>2</v>
      </c>
      <c r="I136" s="215"/>
      <c r="J136" s="214">
        <f>ROUND(I136*H136,2)</f>
        <v>0</v>
      </c>
      <c r="K136" s="212" t="s">
        <v>125</v>
      </c>
      <c r="L136" s="216"/>
      <c r="M136" s="217"/>
      <c r="N136" s="218" t="s">
        <v>43</v>
      </c>
      <c r="O136" s="74"/>
      <c r="P136" s="206">
        <f>O136*H136</f>
        <v>0</v>
      </c>
      <c r="Q136" s="206">
        <v>0.0128</v>
      </c>
      <c r="R136" s="206">
        <f>Q136*H136</f>
        <v>0.0256</v>
      </c>
      <c r="S136" s="206">
        <v>0</v>
      </c>
      <c r="T136" s="207">
        <f>S136*H136</f>
        <v>0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R136" s="208" t="s">
        <v>163</v>
      </c>
      <c r="AT136" s="208" t="s">
        <v>128</v>
      </c>
      <c r="AU136" s="208" t="s">
        <v>86</v>
      </c>
      <c r="AY136" s="3" t="s">
        <v>116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3" t="s">
        <v>86</v>
      </c>
      <c r="BK136" s="209">
        <f>ROUND(I136*H136,2)</f>
        <v>0</v>
      </c>
      <c r="BL136" s="3" t="s">
        <v>121</v>
      </c>
      <c r="BM136" s="208" t="s">
        <v>180</v>
      </c>
    </row>
    <row r="137" spans="1:65" s="31" customFormat="1" ht="37.8" customHeight="1">
      <c r="A137" s="24"/>
      <c r="B137" s="25"/>
      <c r="C137" s="198" t="s">
        <v>181</v>
      </c>
      <c r="D137" s="198" t="s">
        <v>117</v>
      </c>
      <c r="E137" s="199" t="s">
        <v>182</v>
      </c>
      <c r="F137" s="200" t="s">
        <v>183</v>
      </c>
      <c r="G137" s="201" t="s">
        <v>124</v>
      </c>
      <c r="H137" s="202">
        <v>86</v>
      </c>
      <c r="I137" s="203"/>
      <c r="J137" s="202">
        <f>ROUND(I137*H137,2)</f>
        <v>0</v>
      </c>
      <c r="K137" s="200" t="s">
        <v>125</v>
      </c>
      <c r="L137" s="30"/>
      <c r="M137" s="204"/>
      <c r="N137" s="205" t="s">
        <v>43</v>
      </c>
      <c r="O137" s="7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R137" s="208" t="s">
        <v>121</v>
      </c>
      <c r="AT137" s="208" t="s">
        <v>117</v>
      </c>
      <c r="AU137" s="208" t="s">
        <v>86</v>
      </c>
      <c r="AY137" s="3" t="s">
        <v>116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3" t="s">
        <v>86</v>
      </c>
      <c r="BK137" s="209">
        <f>ROUND(I137*H137,2)</f>
        <v>0</v>
      </c>
      <c r="BL137" s="3" t="s">
        <v>121</v>
      </c>
      <c r="BM137" s="208" t="s">
        <v>184</v>
      </c>
    </row>
    <row r="138" spans="1:65" s="31" customFormat="1" ht="24.15" customHeight="1">
      <c r="A138" s="24"/>
      <c r="B138" s="25"/>
      <c r="C138" s="210" t="s">
        <v>184</v>
      </c>
      <c r="D138" s="210" t="s">
        <v>128</v>
      </c>
      <c r="E138" s="211" t="s">
        <v>185</v>
      </c>
      <c r="F138" s="212" t="s">
        <v>186</v>
      </c>
      <c r="G138" s="213" t="s">
        <v>124</v>
      </c>
      <c r="H138" s="214">
        <v>86</v>
      </c>
      <c r="I138" s="215"/>
      <c r="J138" s="214">
        <f>ROUND(I138*H138,2)</f>
        <v>0</v>
      </c>
      <c r="K138" s="212" t="s">
        <v>125</v>
      </c>
      <c r="L138" s="216"/>
      <c r="M138" s="217"/>
      <c r="N138" s="218" t="s">
        <v>43</v>
      </c>
      <c r="O138" s="74"/>
      <c r="P138" s="206">
        <f>O138*H138</f>
        <v>0</v>
      </c>
      <c r="Q138" s="206">
        <v>0.0009</v>
      </c>
      <c r="R138" s="206">
        <f>Q138*H138</f>
        <v>0.0774</v>
      </c>
      <c r="S138" s="206">
        <v>0</v>
      </c>
      <c r="T138" s="207">
        <f>S138*H138</f>
        <v>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R138" s="208" t="s">
        <v>163</v>
      </c>
      <c r="AT138" s="208" t="s">
        <v>128</v>
      </c>
      <c r="AU138" s="208" t="s">
        <v>86</v>
      </c>
      <c r="AY138" s="3" t="s">
        <v>116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3" t="s">
        <v>86</v>
      </c>
      <c r="BK138" s="209">
        <f>ROUND(I138*H138,2)</f>
        <v>0</v>
      </c>
      <c r="BL138" s="3" t="s">
        <v>121</v>
      </c>
      <c r="BM138" s="208" t="s">
        <v>187</v>
      </c>
    </row>
    <row r="139" spans="1:65" s="31" customFormat="1" ht="33" customHeight="1">
      <c r="A139" s="24"/>
      <c r="B139" s="25"/>
      <c r="C139" s="198" t="s">
        <v>188</v>
      </c>
      <c r="D139" s="198" t="s">
        <v>117</v>
      </c>
      <c r="E139" s="199" t="s">
        <v>189</v>
      </c>
      <c r="F139" s="200" t="s">
        <v>190</v>
      </c>
      <c r="G139" s="201" t="s">
        <v>144</v>
      </c>
      <c r="H139" s="202">
        <v>4</v>
      </c>
      <c r="I139" s="203"/>
      <c r="J139" s="202">
        <f>ROUND(I139*H139,2)</f>
        <v>0</v>
      </c>
      <c r="K139" s="200" t="s">
        <v>125</v>
      </c>
      <c r="L139" s="30"/>
      <c r="M139" s="204"/>
      <c r="N139" s="205" t="s">
        <v>43</v>
      </c>
      <c r="O139" s="7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R139" s="208" t="s">
        <v>126</v>
      </c>
      <c r="AT139" s="208" t="s">
        <v>117</v>
      </c>
      <c r="AU139" s="208" t="s">
        <v>86</v>
      </c>
      <c r="AY139" s="3" t="s">
        <v>116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3" t="s">
        <v>86</v>
      </c>
      <c r="BK139" s="209">
        <f>ROUND(I139*H139,2)</f>
        <v>0</v>
      </c>
      <c r="BL139" s="3" t="s">
        <v>126</v>
      </c>
      <c r="BM139" s="208" t="s">
        <v>191</v>
      </c>
    </row>
    <row r="140" spans="1:65" s="31" customFormat="1" ht="24.15" customHeight="1">
      <c r="A140" s="24"/>
      <c r="B140" s="25"/>
      <c r="C140" s="210" t="s">
        <v>187</v>
      </c>
      <c r="D140" s="210" t="s">
        <v>128</v>
      </c>
      <c r="E140" s="211" t="s">
        <v>192</v>
      </c>
      <c r="F140" s="212" t="s">
        <v>193</v>
      </c>
      <c r="G140" s="213" t="s">
        <v>144</v>
      </c>
      <c r="H140" s="214">
        <v>4</v>
      </c>
      <c r="I140" s="215"/>
      <c r="J140" s="214">
        <f>ROUND(I140*H140,2)</f>
        <v>0</v>
      </c>
      <c r="K140" s="212" t="s">
        <v>125</v>
      </c>
      <c r="L140" s="216"/>
      <c r="M140" s="217"/>
      <c r="N140" s="218" t="s">
        <v>43</v>
      </c>
      <c r="O140" s="74"/>
      <c r="P140" s="206">
        <f>O140*H140</f>
        <v>0</v>
      </c>
      <c r="Q140" s="206">
        <v>0.0037</v>
      </c>
      <c r="R140" s="206">
        <f>Q140*H140</f>
        <v>0.0148</v>
      </c>
      <c r="S140" s="206">
        <v>0</v>
      </c>
      <c r="T140" s="207">
        <f>S140*H140</f>
        <v>0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R140" s="208" t="s">
        <v>132</v>
      </c>
      <c r="AT140" s="208" t="s">
        <v>128</v>
      </c>
      <c r="AU140" s="208" t="s">
        <v>86</v>
      </c>
      <c r="AY140" s="3" t="s">
        <v>116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3" t="s">
        <v>86</v>
      </c>
      <c r="BK140" s="209">
        <f>ROUND(I140*H140,2)</f>
        <v>0</v>
      </c>
      <c r="BL140" s="3" t="s">
        <v>126</v>
      </c>
      <c r="BM140" s="208" t="s">
        <v>194</v>
      </c>
    </row>
    <row r="141" spans="1:65" s="31" customFormat="1" ht="37.8" customHeight="1">
      <c r="A141" s="24"/>
      <c r="B141" s="25"/>
      <c r="C141" s="198" t="s">
        <v>6</v>
      </c>
      <c r="D141" s="198" t="s">
        <v>117</v>
      </c>
      <c r="E141" s="199" t="s">
        <v>195</v>
      </c>
      <c r="F141" s="200" t="s">
        <v>196</v>
      </c>
      <c r="G141" s="201" t="s">
        <v>124</v>
      </c>
      <c r="H141" s="202">
        <v>20</v>
      </c>
      <c r="I141" s="203"/>
      <c r="J141" s="202">
        <f>ROUND(I141*H141,2)</f>
        <v>0</v>
      </c>
      <c r="K141" s="200" t="s">
        <v>125</v>
      </c>
      <c r="L141" s="30"/>
      <c r="M141" s="204"/>
      <c r="N141" s="205" t="s">
        <v>43</v>
      </c>
      <c r="O141" s="74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R141" s="208" t="s">
        <v>121</v>
      </c>
      <c r="AT141" s="208" t="s">
        <v>117</v>
      </c>
      <c r="AU141" s="208" t="s">
        <v>86</v>
      </c>
      <c r="AY141" s="3" t="s">
        <v>116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3" t="s">
        <v>86</v>
      </c>
      <c r="BK141" s="209">
        <f>ROUND(I141*H141,2)</f>
        <v>0</v>
      </c>
      <c r="BL141" s="3" t="s">
        <v>121</v>
      </c>
      <c r="BM141" s="208" t="s">
        <v>197</v>
      </c>
    </row>
    <row r="142" spans="1:65" s="31" customFormat="1" ht="24.15" customHeight="1">
      <c r="A142" s="24"/>
      <c r="B142" s="25"/>
      <c r="C142" s="210" t="s">
        <v>197</v>
      </c>
      <c r="D142" s="210" t="s">
        <v>128</v>
      </c>
      <c r="E142" s="211" t="s">
        <v>198</v>
      </c>
      <c r="F142" s="212" t="s">
        <v>199</v>
      </c>
      <c r="G142" s="213" t="s">
        <v>124</v>
      </c>
      <c r="H142" s="214">
        <v>20</v>
      </c>
      <c r="I142" s="215"/>
      <c r="J142" s="214">
        <f>ROUND(I142*H142,2)</f>
        <v>0</v>
      </c>
      <c r="K142" s="212" t="s">
        <v>125</v>
      </c>
      <c r="L142" s="216"/>
      <c r="M142" s="217"/>
      <c r="N142" s="218" t="s">
        <v>43</v>
      </c>
      <c r="O142" s="74"/>
      <c r="P142" s="206">
        <f>O142*H142</f>
        <v>0</v>
      </c>
      <c r="Q142" s="206">
        <v>0.00012</v>
      </c>
      <c r="R142" s="206">
        <f>Q142*H142</f>
        <v>0.0024</v>
      </c>
      <c r="S142" s="206">
        <v>0</v>
      </c>
      <c r="T142" s="207">
        <f>S142*H142</f>
        <v>0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R142" s="208" t="s">
        <v>163</v>
      </c>
      <c r="AT142" s="208" t="s">
        <v>128</v>
      </c>
      <c r="AU142" s="208" t="s">
        <v>86</v>
      </c>
      <c r="AY142" s="3" t="s">
        <v>116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3" t="s">
        <v>86</v>
      </c>
      <c r="BK142" s="209">
        <f>ROUND(I142*H142,2)</f>
        <v>0</v>
      </c>
      <c r="BL142" s="3" t="s">
        <v>121</v>
      </c>
      <c r="BM142" s="208" t="s">
        <v>200</v>
      </c>
    </row>
    <row r="143" spans="1:65" s="31" customFormat="1" ht="24.15" customHeight="1">
      <c r="A143" s="24"/>
      <c r="B143" s="25"/>
      <c r="C143" s="198" t="s">
        <v>201</v>
      </c>
      <c r="D143" s="198" t="s">
        <v>117</v>
      </c>
      <c r="E143" s="199" t="s">
        <v>202</v>
      </c>
      <c r="F143" s="200" t="s">
        <v>203</v>
      </c>
      <c r="G143" s="201" t="s">
        <v>144</v>
      </c>
      <c r="H143" s="202">
        <v>2</v>
      </c>
      <c r="I143" s="203"/>
      <c r="J143" s="202">
        <f>ROUND(I143*H143,2)</f>
        <v>0</v>
      </c>
      <c r="K143" s="200" t="s">
        <v>125</v>
      </c>
      <c r="L143" s="30"/>
      <c r="M143" s="204"/>
      <c r="N143" s="205" t="s">
        <v>43</v>
      </c>
      <c r="O143" s="74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R143" s="208" t="s">
        <v>121</v>
      </c>
      <c r="AT143" s="208" t="s">
        <v>117</v>
      </c>
      <c r="AU143" s="208" t="s">
        <v>86</v>
      </c>
      <c r="AY143" s="3" t="s">
        <v>116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3" t="s">
        <v>86</v>
      </c>
      <c r="BK143" s="209">
        <f>ROUND(I143*H143,2)</f>
        <v>0</v>
      </c>
      <c r="BL143" s="3" t="s">
        <v>121</v>
      </c>
      <c r="BM143" s="208" t="s">
        <v>204</v>
      </c>
    </row>
    <row r="144" spans="1:65" s="31" customFormat="1" ht="16.5" customHeight="1">
      <c r="A144" s="24"/>
      <c r="B144" s="25"/>
      <c r="C144" s="210" t="s">
        <v>200</v>
      </c>
      <c r="D144" s="210" t="s">
        <v>128</v>
      </c>
      <c r="E144" s="211" t="s">
        <v>205</v>
      </c>
      <c r="F144" s="212" t="s">
        <v>206</v>
      </c>
      <c r="G144" s="213" t="s">
        <v>144</v>
      </c>
      <c r="H144" s="214">
        <v>2</v>
      </c>
      <c r="I144" s="215"/>
      <c r="J144" s="214">
        <f>ROUND(I144*H144,2)</f>
        <v>0</v>
      </c>
      <c r="K144" s="212"/>
      <c r="L144" s="216"/>
      <c r="M144" s="217"/>
      <c r="N144" s="218" t="s">
        <v>43</v>
      </c>
      <c r="O144" s="7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R144" s="208" t="s">
        <v>163</v>
      </c>
      <c r="AT144" s="208" t="s">
        <v>128</v>
      </c>
      <c r="AU144" s="208" t="s">
        <v>86</v>
      </c>
      <c r="AY144" s="3" t="s">
        <v>116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3" t="s">
        <v>86</v>
      </c>
      <c r="BK144" s="209">
        <f>ROUND(I144*H144,2)</f>
        <v>0</v>
      </c>
      <c r="BL144" s="3" t="s">
        <v>121</v>
      </c>
      <c r="BM144" s="208" t="s">
        <v>207</v>
      </c>
    </row>
    <row r="145" spans="1:65" s="31" customFormat="1" ht="37.8" customHeight="1">
      <c r="A145" s="24"/>
      <c r="B145" s="25"/>
      <c r="C145" s="198" t="s">
        <v>208</v>
      </c>
      <c r="D145" s="198" t="s">
        <v>117</v>
      </c>
      <c r="E145" s="199" t="s">
        <v>209</v>
      </c>
      <c r="F145" s="200" t="s">
        <v>210</v>
      </c>
      <c r="G145" s="201" t="s">
        <v>144</v>
      </c>
      <c r="H145" s="202">
        <v>12</v>
      </c>
      <c r="I145" s="203"/>
      <c r="J145" s="202">
        <f>ROUND(I145*H145,2)</f>
        <v>0</v>
      </c>
      <c r="K145" s="200" t="s">
        <v>125</v>
      </c>
      <c r="L145" s="30"/>
      <c r="M145" s="204"/>
      <c r="N145" s="205" t="s">
        <v>43</v>
      </c>
      <c r="O145" s="7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R145" s="208" t="s">
        <v>121</v>
      </c>
      <c r="AT145" s="208" t="s">
        <v>117</v>
      </c>
      <c r="AU145" s="208" t="s">
        <v>86</v>
      </c>
      <c r="AY145" s="3" t="s">
        <v>116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3" t="s">
        <v>86</v>
      </c>
      <c r="BK145" s="209">
        <f>ROUND(I145*H145,2)</f>
        <v>0</v>
      </c>
      <c r="BL145" s="3" t="s">
        <v>121</v>
      </c>
      <c r="BM145" s="208" t="s">
        <v>211</v>
      </c>
    </row>
    <row r="146" spans="1:65" s="31" customFormat="1" ht="37.8" customHeight="1">
      <c r="A146" s="24"/>
      <c r="B146" s="25"/>
      <c r="C146" s="198" t="s">
        <v>204</v>
      </c>
      <c r="D146" s="198" t="s">
        <v>117</v>
      </c>
      <c r="E146" s="199" t="s">
        <v>212</v>
      </c>
      <c r="F146" s="200" t="s">
        <v>213</v>
      </c>
      <c r="G146" s="201" t="s">
        <v>144</v>
      </c>
      <c r="H146" s="202">
        <v>16</v>
      </c>
      <c r="I146" s="203"/>
      <c r="J146" s="202">
        <f>ROUND(I146*H146,2)</f>
        <v>0</v>
      </c>
      <c r="K146" s="200" t="s">
        <v>125</v>
      </c>
      <c r="L146" s="30"/>
      <c r="M146" s="204"/>
      <c r="N146" s="205" t="s">
        <v>43</v>
      </c>
      <c r="O146" s="74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R146" s="208" t="s">
        <v>121</v>
      </c>
      <c r="AT146" s="208" t="s">
        <v>117</v>
      </c>
      <c r="AU146" s="208" t="s">
        <v>86</v>
      </c>
      <c r="AY146" s="3" t="s">
        <v>116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3" t="s">
        <v>86</v>
      </c>
      <c r="BK146" s="209">
        <f>ROUND(I146*H146,2)</f>
        <v>0</v>
      </c>
      <c r="BL146" s="3" t="s">
        <v>121</v>
      </c>
      <c r="BM146" s="208" t="s">
        <v>214</v>
      </c>
    </row>
    <row r="147" spans="1:65" s="31" customFormat="1" ht="24.15" customHeight="1">
      <c r="A147" s="24"/>
      <c r="B147" s="25"/>
      <c r="C147" s="198" t="s">
        <v>215</v>
      </c>
      <c r="D147" s="198" t="s">
        <v>117</v>
      </c>
      <c r="E147" s="199" t="s">
        <v>216</v>
      </c>
      <c r="F147" s="200" t="s">
        <v>217</v>
      </c>
      <c r="G147" s="201" t="s">
        <v>218</v>
      </c>
      <c r="H147" s="202">
        <v>6</v>
      </c>
      <c r="I147" s="203"/>
      <c r="J147" s="202">
        <f>ROUND(I147*H147,2)</f>
        <v>0</v>
      </c>
      <c r="K147" s="200" t="s">
        <v>125</v>
      </c>
      <c r="L147" s="30"/>
      <c r="M147" s="204"/>
      <c r="N147" s="205" t="s">
        <v>43</v>
      </c>
      <c r="O147" s="74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R147" s="208" t="s">
        <v>126</v>
      </c>
      <c r="AT147" s="208" t="s">
        <v>117</v>
      </c>
      <c r="AU147" s="208" t="s">
        <v>86</v>
      </c>
      <c r="AY147" s="3" t="s">
        <v>116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3" t="s">
        <v>86</v>
      </c>
      <c r="BK147" s="209">
        <f>ROUND(I147*H147,2)</f>
        <v>0</v>
      </c>
      <c r="BL147" s="3" t="s">
        <v>126</v>
      </c>
      <c r="BM147" s="208" t="s">
        <v>219</v>
      </c>
    </row>
    <row r="148" spans="1:65" s="31" customFormat="1" ht="16.5" customHeight="1">
      <c r="A148" s="24"/>
      <c r="B148" s="25"/>
      <c r="C148" s="198" t="s">
        <v>207</v>
      </c>
      <c r="D148" s="198" t="s">
        <v>117</v>
      </c>
      <c r="E148" s="199" t="s">
        <v>220</v>
      </c>
      <c r="F148" s="200" t="s">
        <v>221</v>
      </c>
      <c r="G148" s="201" t="s">
        <v>120</v>
      </c>
      <c r="H148" s="202">
        <v>1</v>
      </c>
      <c r="I148" s="203"/>
      <c r="J148" s="202">
        <f>ROUND(I148*H148,2)</f>
        <v>0</v>
      </c>
      <c r="K148" s="200" t="s">
        <v>125</v>
      </c>
      <c r="L148" s="30"/>
      <c r="M148" s="204"/>
      <c r="N148" s="205" t="s">
        <v>43</v>
      </c>
      <c r="O148" s="74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R148" s="208" t="s">
        <v>126</v>
      </c>
      <c r="AT148" s="208" t="s">
        <v>117</v>
      </c>
      <c r="AU148" s="208" t="s">
        <v>86</v>
      </c>
      <c r="AY148" s="3" t="s">
        <v>116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3" t="s">
        <v>86</v>
      </c>
      <c r="BK148" s="209">
        <f>ROUND(I148*H148,2)</f>
        <v>0</v>
      </c>
      <c r="BL148" s="3" t="s">
        <v>126</v>
      </c>
      <c r="BM148" s="208" t="s">
        <v>222</v>
      </c>
    </row>
    <row r="149" spans="1:65" s="31" customFormat="1" ht="33" customHeight="1">
      <c r="A149" s="24"/>
      <c r="B149" s="25"/>
      <c r="C149" s="198" t="s">
        <v>223</v>
      </c>
      <c r="D149" s="198" t="s">
        <v>117</v>
      </c>
      <c r="E149" s="199" t="s">
        <v>224</v>
      </c>
      <c r="F149" s="200" t="s">
        <v>225</v>
      </c>
      <c r="G149" s="201" t="s">
        <v>144</v>
      </c>
      <c r="H149" s="202">
        <v>1</v>
      </c>
      <c r="I149" s="203"/>
      <c r="J149" s="202">
        <f>ROUND(I149*H149,2)</f>
        <v>0</v>
      </c>
      <c r="K149" s="200" t="s">
        <v>125</v>
      </c>
      <c r="L149" s="30"/>
      <c r="M149" s="204"/>
      <c r="N149" s="205" t="s">
        <v>43</v>
      </c>
      <c r="O149" s="74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R149" s="208" t="s">
        <v>126</v>
      </c>
      <c r="AT149" s="208" t="s">
        <v>117</v>
      </c>
      <c r="AU149" s="208" t="s">
        <v>86</v>
      </c>
      <c r="AY149" s="3" t="s">
        <v>116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3" t="s">
        <v>86</v>
      </c>
      <c r="BK149" s="209">
        <f>ROUND(I149*H149,2)</f>
        <v>0</v>
      </c>
      <c r="BL149" s="3" t="s">
        <v>126</v>
      </c>
      <c r="BM149" s="208" t="s">
        <v>226</v>
      </c>
    </row>
    <row r="150" spans="2:63" s="183" customFormat="1" ht="25.9" customHeight="1">
      <c r="B150" s="184"/>
      <c r="C150" s="185"/>
      <c r="D150" s="186" t="s">
        <v>77</v>
      </c>
      <c r="E150" s="187" t="s">
        <v>227</v>
      </c>
      <c r="F150" s="187" t="s">
        <v>228</v>
      </c>
      <c r="G150" s="185"/>
      <c r="H150" s="185"/>
      <c r="I150" s="188"/>
      <c r="J150" s="189">
        <f>BK150</f>
        <v>0</v>
      </c>
      <c r="K150" s="185"/>
      <c r="L150" s="190"/>
      <c r="M150" s="191"/>
      <c r="N150" s="192"/>
      <c r="O150" s="192"/>
      <c r="P150" s="193">
        <f>SUM(P151:P167)</f>
        <v>0</v>
      </c>
      <c r="Q150" s="192"/>
      <c r="R150" s="193">
        <f>SUM(R151:R167)</f>
        <v>14.40962</v>
      </c>
      <c r="S150" s="192"/>
      <c r="T150" s="194">
        <f>SUM(T151:T167)</f>
        <v>0</v>
      </c>
      <c r="AR150" s="195" t="s">
        <v>115</v>
      </c>
      <c r="AT150" s="196" t="s">
        <v>77</v>
      </c>
      <c r="AU150" s="196" t="s">
        <v>78</v>
      </c>
      <c r="AY150" s="195" t="s">
        <v>116</v>
      </c>
      <c r="BK150" s="197">
        <f>SUM(BK151:BK167)</f>
        <v>0</v>
      </c>
    </row>
    <row r="151" spans="1:65" s="31" customFormat="1" ht="16.5" customHeight="1">
      <c r="A151" s="24"/>
      <c r="B151" s="25"/>
      <c r="C151" s="198" t="s">
        <v>229</v>
      </c>
      <c r="D151" s="198" t="s">
        <v>117</v>
      </c>
      <c r="E151" s="199" t="s">
        <v>230</v>
      </c>
      <c r="F151" s="200" t="s">
        <v>231</v>
      </c>
      <c r="G151" s="201" t="s">
        <v>120</v>
      </c>
      <c r="H151" s="202">
        <v>1</v>
      </c>
      <c r="I151" s="203"/>
      <c r="J151" s="202">
        <f>ROUND(I151*H151,2)</f>
        <v>0</v>
      </c>
      <c r="K151" s="200"/>
      <c r="L151" s="30"/>
      <c r="M151" s="204"/>
      <c r="N151" s="205" t="s">
        <v>43</v>
      </c>
      <c r="O151" s="7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R151" s="208" t="s">
        <v>121</v>
      </c>
      <c r="AT151" s="208" t="s">
        <v>117</v>
      </c>
      <c r="AU151" s="208" t="s">
        <v>86</v>
      </c>
      <c r="AY151" s="3" t="s">
        <v>116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3" t="s">
        <v>86</v>
      </c>
      <c r="BK151" s="209">
        <f>ROUND(I151*H151,2)</f>
        <v>0</v>
      </c>
      <c r="BL151" s="3" t="s">
        <v>121</v>
      </c>
      <c r="BM151" s="208" t="s">
        <v>232</v>
      </c>
    </row>
    <row r="152" spans="1:65" s="31" customFormat="1" ht="16.5" customHeight="1">
      <c r="A152" s="24"/>
      <c r="B152" s="25"/>
      <c r="C152" s="198" t="s">
        <v>233</v>
      </c>
      <c r="D152" s="198" t="s">
        <v>117</v>
      </c>
      <c r="E152" s="199" t="s">
        <v>234</v>
      </c>
      <c r="F152" s="200" t="s">
        <v>235</v>
      </c>
      <c r="G152" s="201" t="s">
        <v>120</v>
      </c>
      <c r="H152" s="202">
        <v>1</v>
      </c>
      <c r="I152" s="203"/>
      <c r="J152" s="202">
        <f>ROUND(I152*H152,2)</f>
        <v>0</v>
      </c>
      <c r="K152" s="200"/>
      <c r="L152" s="30"/>
      <c r="M152" s="204"/>
      <c r="N152" s="205" t="s">
        <v>43</v>
      </c>
      <c r="O152" s="74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R152" s="208" t="s">
        <v>121</v>
      </c>
      <c r="AT152" s="208" t="s">
        <v>117</v>
      </c>
      <c r="AU152" s="208" t="s">
        <v>86</v>
      </c>
      <c r="AY152" s="3" t="s">
        <v>116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3" t="s">
        <v>86</v>
      </c>
      <c r="BK152" s="209">
        <f>ROUND(I152*H152,2)</f>
        <v>0</v>
      </c>
      <c r="BL152" s="3" t="s">
        <v>121</v>
      </c>
      <c r="BM152" s="208" t="s">
        <v>236</v>
      </c>
    </row>
    <row r="153" spans="1:65" s="31" customFormat="1" ht="24.15" customHeight="1">
      <c r="A153" s="24"/>
      <c r="B153" s="25"/>
      <c r="C153" s="198" t="s">
        <v>211</v>
      </c>
      <c r="D153" s="198" t="s">
        <v>117</v>
      </c>
      <c r="E153" s="199" t="s">
        <v>237</v>
      </c>
      <c r="F153" s="200" t="s">
        <v>238</v>
      </c>
      <c r="G153" s="201" t="s">
        <v>124</v>
      </c>
      <c r="H153" s="202">
        <v>70</v>
      </c>
      <c r="I153" s="203"/>
      <c r="J153" s="202">
        <f>ROUND(I153*H153,2)</f>
        <v>0</v>
      </c>
      <c r="K153" s="200" t="s">
        <v>125</v>
      </c>
      <c r="L153" s="30"/>
      <c r="M153" s="204"/>
      <c r="N153" s="205" t="s">
        <v>43</v>
      </c>
      <c r="O153" s="74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R153" s="208" t="s">
        <v>121</v>
      </c>
      <c r="AT153" s="208" t="s">
        <v>117</v>
      </c>
      <c r="AU153" s="208" t="s">
        <v>86</v>
      </c>
      <c r="AY153" s="3" t="s">
        <v>116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3" t="s">
        <v>86</v>
      </c>
      <c r="BK153" s="209">
        <f>ROUND(I153*H153,2)</f>
        <v>0</v>
      </c>
      <c r="BL153" s="3" t="s">
        <v>121</v>
      </c>
      <c r="BM153" s="208" t="s">
        <v>239</v>
      </c>
    </row>
    <row r="154" spans="1:65" s="31" customFormat="1" ht="24.15" customHeight="1">
      <c r="A154" s="24"/>
      <c r="B154" s="25"/>
      <c r="C154" s="198" t="s">
        <v>240</v>
      </c>
      <c r="D154" s="198" t="s">
        <v>117</v>
      </c>
      <c r="E154" s="199" t="s">
        <v>241</v>
      </c>
      <c r="F154" s="200" t="s">
        <v>242</v>
      </c>
      <c r="G154" s="201" t="s">
        <v>124</v>
      </c>
      <c r="H154" s="202">
        <v>70</v>
      </c>
      <c r="I154" s="203"/>
      <c r="J154" s="202">
        <f>ROUND(I154*H154,2)</f>
        <v>0</v>
      </c>
      <c r="K154" s="200" t="s">
        <v>125</v>
      </c>
      <c r="L154" s="30"/>
      <c r="M154" s="204"/>
      <c r="N154" s="205" t="s">
        <v>43</v>
      </c>
      <c r="O154" s="74"/>
      <c r="P154" s="206">
        <f>O154*H154</f>
        <v>0</v>
      </c>
      <c r="Q154" s="206">
        <v>0.14</v>
      </c>
      <c r="R154" s="206">
        <f>Q154*H154</f>
        <v>9.8</v>
      </c>
      <c r="S154" s="206">
        <v>0</v>
      </c>
      <c r="T154" s="207">
        <f>S154*H154</f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R154" s="208" t="s">
        <v>121</v>
      </c>
      <c r="AT154" s="208" t="s">
        <v>117</v>
      </c>
      <c r="AU154" s="208" t="s">
        <v>86</v>
      </c>
      <c r="AY154" s="3" t="s">
        <v>116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3" t="s">
        <v>86</v>
      </c>
      <c r="BK154" s="209">
        <f>ROUND(I154*H154,2)</f>
        <v>0</v>
      </c>
      <c r="BL154" s="3" t="s">
        <v>121</v>
      </c>
      <c r="BM154" s="208" t="s">
        <v>243</v>
      </c>
    </row>
    <row r="155" spans="1:65" s="31" customFormat="1" ht="24.15" customHeight="1">
      <c r="A155" s="24"/>
      <c r="B155" s="25"/>
      <c r="C155" s="198" t="s">
        <v>214</v>
      </c>
      <c r="D155" s="198" t="s">
        <v>117</v>
      </c>
      <c r="E155" s="199" t="s">
        <v>244</v>
      </c>
      <c r="F155" s="200" t="s">
        <v>245</v>
      </c>
      <c r="G155" s="201" t="s">
        <v>246</v>
      </c>
      <c r="H155" s="202">
        <v>2</v>
      </c>
      <c r="I155" s="203"/>
      <c r="J155" s="202">
        <f>ROUND(I155*H155,2)</f>
        <v>0</v>
      </c>
      <c r="K155" s="200" t="s">
        <v>125</v>
      </c>
      <c r="L155" s="30"/>
      <c r="M155" s="204"/>
      <c r="N155" s="205" t="s">
        <v>43</v>
      </c>
      <c r="O155" s="74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R155" s="208" t="s">
        <v>121</v>
      </c>
      <c r="AT155" s="208" t="s">
        <v>117</v>
      </c>
      <c r="AU155" s="208" t="s">
        <v>86</v>
      </c>
      <c r="AY155" s="3" t="s">
        <v>116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3" t="s">
        <v>86</v>
      </c>
      <c r="BK155" s="209">
        <f>ROUND(I155*H155,2)</f>
        <v>0</v>
      </c>
      <c r="BL155" s="3" t="s">
        <v>121</v>
      </c>
      <c r="BM155" s="208" t="s">
        <v>247</v>
      </c>
    </row>
    <row r="156" spans="1:65" s="31" customFormat="1" ht="24.15" customHeight="1">
      <c r="A156" s="24"/>
      <c r="B156" s="25"/>
      <c r="C156" s="198" t="s">
        <v>248</v>
      </c>
      <c r="D156" s="198" t="s">
        <v>117</v>
      </c>
      <c r="E156" s="199" t="s">
        <v>249</v>
      </c>
      <c r="F156" s="200" t="s">
        <v>250</v>
      </c>
      <c r="G156" s="201" t="s">
        <v>246</v>
      </c>
      <c r="H156" s="202">
        <v>2</v>
      </c>
      <c r="I156" s="203"/>
      <c r="J156" s="202">
        <f>ROUND(I156*H156,2)</f>
        <v>0</v>
      </c>
      <c r="K156" s="200" t="s">
        <v>125</v>
      </c>
      <c r="L156" s="30"/>
      <c r="M156" s="204"/>
      <c r="N156" s="205" t="s">
        <v>43</v>
      </c>
      <c r="O156" s="74"/>
      <c r="P156" s="206">
        <f>O156*H156</f>
        <v>0</v>
      </c>
      <c r="Q156" s="206">
        <v>2.25634</v>
      </c>
      <c r="R156" s="206">
        <f>Q156*H156</f>
        <v>4.51268</v>
      </c>
      <c r="S156" s="206">
        <v>0</v>
      </c>
      <c r="T156" s="207">
        <f>S156*H156</f>
        <v>0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R156" s="208" t="s">
        <v>121</v>
      </c>
      <c r="AT156" s="208" t="s">
        <v>117</v>
      </c>
      <c r="AU156" s="208" t="s">
        <v>86</v>
      </c>
      <c r="AY156" s="3" t="s">
        <v>116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3" t="s">
        <v>86</v>
      </c>
      <c r="BK156" s="209">
        <f>ROUND(I156*H156,2)</f>
        <v>0</v>
      </c>
      <c r="BL156" s="3" t="s">
        <v>121</v>
      </c>
      <c r="BM156" s="208" t="s">
        <v>251</v>
      </c>
    </row>
    <row r="157" spans="1:65" s="31" customFormat="1" ht="33" customHeight="1">
      <c r="A157" s="24"/>
      <c r="B157" s="25"/>
      <c r="C157" s="198" t="s">
        <v>232</v>
      </c>
      <c r="D157" s="198" t="s">
        <v>117</v>
      </c>
      <c r="E157" s="199" t="s">
        <v>252</v>
      </c>
      <c r="F157" s="200" t="s">
        <v>253</v>
      </c>
      <c r="G157" s="201" t="s">
        <v>124</v>
      </c>
      <c r="H157" s="202">
        <v>8</v>
      </c>
      <c r="I157" s="203"/>
      <c r="J157" s="202">
        <f>ROUND(I157*H157,2)</f>
        <v>0</v>
      </c>
      <c r="K157" s="200" t="s">
        <v>125</v>
      </c>
      <c r="L157" s="30"/>
      <c r="M157" s="204"/>
      <c r="N157" s="205" t="s">
        <v>43</v>
      </c>
      <c r="O157" s="7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R157" s="208" t="s">
        <v>121</v>
      </c>
      <c r="AT157" s="208" t="s">
        <v>117</v>
      </c>
      <c r="AU157" s="208" t="s">
        <v>86</v>
      </c>
      <c r="AY157" s="3" t="s">
        <v>116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3" t="s">
        <v>86</v>
      </c>
      <c r="BK157" s="209">
        <f>ROUND(I157*H157,2)</f>
        <v>0</v>
      </c>
      <c r="BL157" s="3" t="s">
        <v>121</v>
      </c>
      <c r="BM157" s="208" t="s">
        <v>254</v>
      </c>
    </row>
    <row r="158" spans="1:65" s="31" customFormat="1" ht="24.15" customHeight="1">
      <c r="A158" s="24"/>
      <c r="B158" s="25"/>
      <c r="C158" s="210" t="s">
        <v>255</v>
      </c>
      <c r="D158" s="210" t="s">
        <v>128</v>
      </c>
      <c r="E158" s="211" t="s">
        <v>256</v>
      </c>
      <c r="F158" s="212" t="s">
        <v>257</v>
      </c>
      <c r="G158" s="213" t="s">
        <v>124</v>
      </c>
      <c r="H158" s="214">
        <v>8</v>
      </c>
      <c r="I158" s="215"/>
      <c r="J158" s="214">
        <f>ROUND(I158*H158,2)</f>
        <v>0</v>
      </c>
      <c r="K158" s="212" t="s">
        <v>125</v>
      </c>
      <c r="L158" s="216"/>
      <c r="M158" s="217"/>
      <c r="N158" s="218" t="s">
        <v>43</v>
      </c>
      <c r="O158" s="74"/>
      <c r="P158" s="206">
        <f>O158*H158</f>
        <v>0</v>
      </c>
      <c r="Q158" s="206">
        <v>0.00019</v>
      </c>
      <c r="R158" s="206">
        <f>Q158*H158</f>
        <v>0.00152</v>
      </c>
      <c r="S158" s="206">
        <v>0</v>
      </c>
      <c r="T158" s="207">
        <f>S158*H158</f>
        <v>0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R158" s="208" t="s">
        <v>163</v>
      </c>
      <c r="AT158" s="208" t="s">
        <v>128</v>
      </c>
      <c r="AU158" s="208" t="s">
        <v>86</v>
      </c>
      <c r="AY158" s="3" t="s">
        <v>116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3" t="s">
        <v>86</v>
      </c>
      <c r="BK158" s="209">
        <f>ROUND(I158*H158,2)</f>
        <v>0</v>
      </c>
      <c r="BL158" s="3" t="s">
        <v>121</v>
      </c>
      <c r="BM158" s="208" t="s">
        <v>258</v>
      </c>
    </row>
    <row r="159" spans="1:65" s="31" customFormat="1" ht="33" customHeight="1">
      <c r="A159" s="24"/>
      <c r="B159" s="25"/>
      <c r="C159" s="198" t="s">
        <v>236</v>
      </c>
      <c r="D159" s="198" t="s">
        <v>117</v>
      </c>
      <c r="E159" s="199" t="s">
        <v>259</v>
      </c>
      <c r="F159" s="200" t="s">
        <v>260</v>
      </c>
      <c r="G159" s="201" t="s">
        <v>124</v>
      </c>
      <c r="H159" s="202">
        <v>2</v>
      </c>
      <c r="I159" s="203"/>
      <c r="J159" s="202">
        <f>ROUND(I159*H159,2)</f>
        <v>0</v>
      </c>
      <c r="K159" s="200" t="s">
        <v>125</v>
      </c>
      <c r="L159" s="30"/>
      <c r="M159" s="204"/>
      <c r="N159" s="205" t="s">
        <v>43</v>
      </c>
      <c r="O159" s="74"/>
      <c r="P159" s="206">
        <f>O159*H159</f>
        <v>0</v>
      </c>
      <c r="Q159" s="206">
        <v>2E-05</v>
      </c>
      <c r="R159" s="206">
        <f>Q159*H159</f>
        <v>4E-05</v>
      </c>
      <c r="S159" s="206">
        <v>0</v>
      </c>
      <c r="T159" s="207">
        <f>S159*H159</f>
        <v>0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R159" s="208" t="s">
        <v>121</v>
      </c>
      <c r="AT159" s="208" t="s">
        <v>117</v>
      </c>
      <c r="AU159" s="208" t="s">
        <v>86</v>
      </c>
      <c r="AY159" s="3" t="s">
        <v>116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3" t="s">
        <v>86</v>
      </c>
      <c r="BK159" s="209">
        <f>ROUND(I159*H159,2)</f>
        <v>0</v>
      </c>
      <c r="BL159" s="3" t="s">
        <v>121</v>
      </c>
      <c r="BM159" s="208" t="s">
        <v>121</v>
      </c>
    </row>
    <row r="160" spans="1:65" s="31" customFormat="1" ht="16.5" customHeight="1">
      <c r="A160" s="24"/>
      <c r="B160" s="25"/>
      <c r="C160" s="210" t="s">
        <v>261</v>
      </c>
      <c r="D160" s="210" t="s">
        <v>128</v>
      </c>
      <c r="E160" s="211" t="s">
        <v>262</v>
      </c>
      <c r="F160" s="212" t="s">
        <v>263</v>
      </c>
      <c r="G160" s="213" t="s">
        <v>124</v>
      </c>
      <c r="H160" s="214">
        <v>2</v>
      </c>
      <c r="I160" s="215"/>
      <c r="J160" s="214">
        <f>ROUND(I160*H160,2)</f>
        <v>0</v>
      </c>
      <c r="K160" s="212" t="s">
        <v>125</v>
      </c>
      <c r="L160" s="216"/>
      <c r="M160" s="217"/>
      <c r="N160" s="218" t="s">
        <v>43</v>
      </c>
      <c r="O160" s="74"/>
      <c r="P160" s="206">
        <f>O160*H160</f>
        <v>0</v>
      </c>
      <c r="Q160" s="206">
        <v>0.00814</v>
      </c>
      <c r="R160" s="206">
        <f>Q160*H160</f>
        <v>0.01628</v>
      </c>
      <c r="S160" s="206">
        <v>0</v>
      </c>
      <c r="T160" s="207">
        <f>S160*H160</f>
        <v>0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R160" s="208" t="s">
        <v>163</v>
      </c>
      <c r="AT160" s="208" t="s">
        <v>128</v>
      </c>
      <c r="AU160" s="208" t="s">
        <v>86</v>
      </c>
      <c r="AY160" s="3" t="s">
        <v>116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3" t="s">
        <v>86</v>
      </c>
      <c r="BK160" s="209">
        <f>ROUND(I160*H160,2)</f>
        <v>0</v>
      </c>
      <c r="BL160" s="3" t="s">
        <v>121</v>
      </c>
      <c r="BM160" s="208" t="s">
        <v>264</v>
      </c>
    </row>
    <row r="161" spans="1:65" s="31" customFormat="1" ht="33" customHeight="1">
      <c r="A161" s="24"/>
      <c r="B161" s="25"/>
      <c r="C161" s="198" t="s">
        <v>265</v>
      </c>
      <c r="D161" s="198" t="s">
        <v>117</v>
      </c>
      <c r="E161" s="199" t="s">
        <v>266</v>
      </c>
      <c r="F161" s="200" t="s">
        <v>253</v>
      </c>
      <c r="G161" s="201" t="s">
        <v>124</v>
      </c>
      <c r="H161" s="202">
        <v>70</v>
      </c>
      <c r="I161" s="203"/>
      <c r="J161" s="202">
        <f>ROUND(I161*H161,2)</f>
        <v>0</v>
      </c>
      <c r="K161" s="200" t="s">
        <v>125</v>
      </c>
      <c r="L161" s="30"/>
      <c r="M161" s="204"/>
      <c r="N161" s="205" t="s">
        <v>43</v>
      </c>
      <c r="O161" s="7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R161" s="208" t="s">
        <v>121</v>
      </c>
      <c r="AT161" s="208" t="s">
        <v>117</v>
      </c>
      <c r="AU161" s="208" t="s">
        <v>86</v>
      </c>
      <c r="AY161" s="3" t="s">
        <v>116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3" t="s">
        <v>86</v>
      </c>
      <c r="BK161" s="209">
        <f>ROUND(I161*H161,2)</f>
        <v>0</v>
      </c>
      <c r="BL161" s="3" t="s">
        <v>121</v>
      </c>
      <c r="BM161" s="208" t="s">
        <v>267</v>
      </c>
    </row>
    <row r="162" spans="1:65" s="31" customFormat="1" ht="24.15" customHeight="1">
      <c r="A162" s="24"/>
      <c r="B162" s="25"/>
      <c r="C162" s="210" t="s">
        <v>268</v>
      </c>
      <c r="D162" s="210" t="s">
        <v>128</v>
      </c>
      <c r="E162" s="211" t="s">
        <v>269</v>
      </c>
      <c r="F162" s="212" t="s">
        <v>270</v>
      </c>
      <c r="G162" s="213" t="s">
        <v>124</v>
      </c>
      <c r="H162" s="214">
        <v>70</v>
      </c>
      <c r="I162" s="215"/>
      <c r="J162" s="214">
        <f>ROUND(I162*H162,2)</f>
        <v>0</v>
      </c>
      <c r="K162" s="212" t="s">
        <v>125</v>
      </c>
      <c r="L162" s="216"/>
      <c r="M162" s="217"/>
      <c r="N162" s="218" t="s">
        <v>43</v>
      </c>
      <c r="O162" s="74"/>
      <c r="P162" s="206">
        <f>O162*H162</f>
        <v>0</v>
      </c>
      <c r="Q162" s="206">
        <v>0.00026</v>
      </c>
      <c r="R162" s="206">
        <f>Q162*H162</f>
        <v>0.0182</v>
      </c>
      <c r="S162" s="206">
        <v>0</v>
      </c>
      <c r="T162" s="207">
        <f>S162*H162</f>
        <v>0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R162" s="208" t="s">
        <v>163</v>
      </c>
      <c r="AT162" s="208" t="s">
        <v>128</v>
      </c>
      <c r="AU162" s="208" t="s">
        <v>86</v>
      </c>
      <c r="AY162" s="3" t="s">
        <v>116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3" t="s">
        <v>86</v>
      </c>
      <c r="BK162" s="209">
        <f>ROUND(I162*H162,2)</f>
        <v>0</v>
      </c>
      <c r="BL162" s="3" t="s">
        <v>121</v>
      </c>
      <c r="BM162" s="208" t="s">
        <v>271</v>
      </c>
    </row>
    <row r="163" spans="1:65" s="31" customFormat="1" ht="16.5" customHeight="1">
      <c r="A163" s="24"/>
      <c r="B163" s="25"/>
      <c r="C163" s="198" t="s">
        <v>272</v>
      </c>
      <c r="D163" s="198" t="s">
        <v>117</v>
      </c>
      <c r="E163" s="199" t="s">
        <v>273</v>
      </c>
      <c r="F163" s="200" t="s">
        <v>274</v>
      </c>
      <c r="G163" s="201" t="s">
        <v>124</v>
      </c>
      <c r="H163" s="202">
        <v>70</v>
      </c>
      <c r="I163" s="203"/>
      <c r="J163" s="202">
        <f>ROUND(I163*H163,2)</f>
        <v>0</v>
      </c>
      <c r="K163" s="200" t="s">
        <v>125</v>
      </c>
      <c r="L163" s="30"/>
      <c r="M163" s="204"/>
      <c r="N163" s="205" t="s">
        <v>43</v>
      </c>
      <c r="O163" s="74"/>
      <c r="P163" s="206">
        <f>O163*H163</f>
        <v>0</v>
      </c>
      <c r="Q163" s="206">
        <v>9E-05</v>
      </c>
      <c r="R163" s="206">
        <f>Q163*H163</f>
        <v>0.0063</v>
      </c>
      <c r="S163" s="206">
        <v>0</v>
      </c>
      <c r="T163" s="207">
        <f>S163*H163</f>
        <v>0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R163" s="208" t="s">
        <v>126</v>
      </c>
      <c r="AT163" s="208" t="s">
        <v>117</v>
      </c>
      <c r="AU163" s="208" t="s">
        <v>86</v>
      </c>
      <c r="AY163" s="3" t="s">
        <v>116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3" t="s">
        <v>86</v>
      </c>
      <c r="BK163" s="209">
        <f>ROUND(I163*H163,2)</f>
        <v>0</v>
      </c>
      <c r="BL163" s="3" t="s">
        <v>126</v>
      </c>
      <c r="BM163" s="208" t="s">
        <v>275</v>
      </c>
    </row>
    <row r="164" spans="1:65" s="31" customFormat="1" ht="16.5" customHeight="1">
      <c r="A164" s="24"/>
      <c r="B164" s="25"/>
      <c r="C164" s="210" t="s">
        <v>276</v>
      </c>
      <c r="D164" s="210" t="s">
        <v>128</v>
      </c>
      <c r="E164" s="211" t="s">
        <v>277</v>
      </c>
      <c r="F164" s="212" t="s">
        <v>278</v>
      </c>
      <c r="G164" s="213" t="s">
        <v>124</v>
      </c>
      <c r="H164" s="214">
        <v>70</v>
      </c>
      <c r="I164" s="215"/>
      <c r="J164" s="214">
        <f>ROUND(I164*H164,2)</f>
        <v>0</v>
      </c>
      <c r="K164" s="212" t="s">
        <v>125</v>
      </c>
      <c r="L164" s="216"/>
      <c r="M164" s="217"/>
      <c r="N164" s="218" t="s">
        <v>43</v>
      </c>
      <c r="O164" s="74"/>
      <c r="P164" s="206">
        <f>O164*H164</f>
        <v>0</v>
      </c>
      <c r="Q164" s="206">
        <v>0.00078</v>
      </c>
      <c r="R164" s="206">
        <f>Q164*H164</f>
        <v>0.0546</v>
      </c>
      <c r="S164" s="206">
        <v>0</v>
      </c>
      <c r="T164" s="207">
        <f>S164*H164</f>
        <v>0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R164" s="208" t="s">
        <v>132</v>
      </c>
      <c r="AT164" s="208" t="s">
        <v>128</v>
      </c>
      <c r="AU164" s="208" t="s">
        <v>86</v>
      </c>
      <c r="AY164" s="3" t="s">
        <v>116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3" t="s">
        <v>86</v>
      </c>
      <c r="BK164" s="209">
        <f>ROUND(I164*H164,2)</f>
        <v>0</v>
      </c>
      <c r="BL164" s="3" t="s">
        <v>126</v>
      </c>
      <c r="BM164" s="208" t="s">
        <v>279</v>
      </c>
    </row>
    <row r="165" spans="1:65" s="31" customFormat="1" ht="16.5" customHeight="1">
      <c r="A165" s="24"/>
      <c r="B165" s="25"/>
      <c r="C165" s="198" t="s">
        <v>280</v>
      </c>
      <c r="D165" s="198" t="s">
        <v>117</v>
      </c>
      <c r="E165" s="199" t="s">
        <v>281</v>
      </c>
      <c r="F165" s="200" t="s">
        <v>282</v>
      </c>
      <c r="G165" s="201" t="s">
        <v>120</v>
      </c>
      <c r="H165" s="202">
        <v>1</v>
      </c>
      <c r="I165" s="203"/>
      <c r="J165" s="202">
        <f>ROUND(I165*H165,2)</f>
        <v>0</v>
      </c>
      <c r="K165" s="200"/>
      <c r="L165" s="30"/>
      <c r="M165" s="204"/>
      <c r="N165" s="205" t="s">
        <v>43</v>
      </c>
      <c r="O165" s="7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R165" s="208" t="s">
        <v>126</v>
      </c>
      <c r="AT165" s="208" t="s">
        <v>117</v>
      </c>
      <c r="AU165" s="208" t="s">
        <v>86</v>
      </c>
      <c r="AY165" s="3" t="s">
        <v>116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3" t="s">
        <v>86</v>
      </c>
      <c r="BK165" s="209">
        <f>ROUND(I165*H165,2)</f>
        <v>0</v>
      </c>
      <c r="BL165" s="3" t="s">
        <v>126</v>
      </c>
      <c r="BM165" s="208" t="s">
        <v>283</v>
      </c>
    </row>
    <row r="166" spans="1:65" s="31" customFormat="1" ht="16.5" customHeight="1">
      <c r="A166" s="24"/>
      <c r="B166" s="25"/>
      <c r="C166" s="210" t="s">
        <v>284</v>
      </c>
      <c r="D166" s="210" t="s">
        <v>128</v>
      </c>
      <c r="E166" s="211" t="s">
        <v>285</v>
      </c>
      <c r="F166" s="212" t="s">
        <v>286</v>
      </c>
      <c r="G166" s="213" t="s">
        <v>120</v>
      </c>
      <c r="H166" s="214">
        <v>1</v>
      </c>
      <c r="I166" s="215"/>
      <c r="J166" s="214">
        <f>ROUND(I166*H166,2)</f>
        <v>0</v>
      </c>
      <c r="K166" s="212"/>
      <c r="L166" s="216"/>
      <c r="M166" s="217"/>
      <c r="N166" s="218" t="s">
        <v>43</v>
      </c>
      <c r="O166" s="74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R166" s="208" t="s">
        <v>132</v>
      </c>
      <c r="AT166" s="208" t="s">
        <v>128</v>
      </c>
      <c r="AU166" s="208" t="s">
        <v>86</v>
      </c>
      <c r="AY166" s="3" t="s">
        <v>116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3" t="s">
        <v>86</v>
      </c>
      <c r="BK166" s="209">
        <f>ROUND(I166*H166,2)</f>
        <v>0</v>
      </c>
      <c r="BL166" s="3" t="s">
        <v>126</v>
      </c>
      <c r="BM166" s="208" t="s">
        <v>287</v>
      </c>
    </row>
    <row r="167" spans="1:65" s="31" customFormat="1" ht="24.15" customHeight="1">
      <c r="A167" s="24"/>
      <c r="B167" s="25"/>
      <c r="C167" s="198" t="s">
        <v>288</v>
      </c>
      <c r="D167" s="198" t="s">
        <v>117</v>
      </c>
      <c r="E167" s="199" t="s">
        <v>289</v>
      </c>
      <c r="F167" s="200" t="s">
        <v>290</v>
      </c>
      <c r="G167" s="201" t="s">
        <v>124</v>
      </c>
      <c r="H167" s="202">
        <v>70</v>
      </c>
      <c r="I167" s="203"/>
      <c r="J167" s="202">
        <f>ROUND(I167*H167,2)</f>
        <v>0</v>
      </c>
      <c r="K167" s="200" t="s">
        <v>125</v>
      </c>
      <c r="L167" s="30"/>
      <c r="M167" s="204"/>
      <c r="N167" s="205" t="s">
        <v>43</v>
      </c>
      <c r="O167" s="74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R167" s="208" t="s">
        <v>121</v>
      </c>
      <c r="AT167" s="208" t="s">
        <v>117</v>
      </c>
      <c r="AU167" s="208" t="s">
        <v>86</v>
      </c>
      <c r="AY167" s="3" t="s">
        <v>116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3" t="s">
        <v>86</v>
      </c>
      <c r="BK167" s="209">
        <f>ROUND(I167*H167,2)</f>
        <v>0</v>
      </c>
      <c r="BL167" s="3" t="s">
        <v>121</v>
      </c>
      <c r="BM167" s="208" t="s">
        <v>291</v>
      </c>
    </row>
    <row r="168" spans="2:63" s="183" customFormat="1" ht="25.9" customHeight="1">
      <c r="B168" s="184"/>
      <c r="C168" s="185"/>
      <c r="D168" s="186" t="s">
        <v>77</v>
      </c>
      <c r="E168" s="187" t="s">
        <v>292</v>
      </c>
      <c r="F168" s="187" t="s">
        <v>293</v>
      </c>
      <c r="G168" s="185"/>
      <c r="H168" s="185"/>
      <c r="I168" s="188"/>
      <c r="J168" s="189">
        <f>BK168</f>
        <v>0</v>
      </c>
      <c r="K168" s="185"/>
      <c r="L168" s="190"/>
      <c r="M168" s="191"/>
      <c r="N168" s="192"/>
      <c r="O168" s="192"/>
      <c r="P168" s="193">
        <f>SUM(P169:P176)</f>
        <v>0</v>
      </c>
      <c r="Q168" s="192"/>
      <c r="R168" s="193">
        <f>SUM(R169:R176)</f>
        <v>0</v>
      </c>
      <c r="S168" s="192"/>
      <c r="T168" s="194">
        <f>SUM(T169:T176)</f>
        <v>0</v>
      </c>
      <c r="AR168" s="195" t="s">
        <v>137</v>
      </c>
      <c r="AT168" s="196" t="s">
        <v>77</v>
      </c>
      <c r="AU168" s="196" t="s">
        <v>78</v>
      </c>
      <c r="AY168" s="195" t="s">
        <v>116</v>
      </c>
      <c r="BK168" s="197">
        <f>SUM(BK169:BK176)</f>
        <v>0</v>
      </c>
    </row>
    <row r="169" spans="1:65" s="31" customFormat="1" ht="16.5" customHeight="1">
      <c r="A169" s="24"/>
      <c r="B169" s="25"/>
      <c r="C169" s="210" t="s">
        <v>294</v>
      </c>
      <c r="D169" s="210" t="s">
        <v>128</v>
      </c>
      <c r="E169" s="211" t="s">
        <v>295</v>
      </c>
      <c r="F169" s="212" t="s">
        <v>296</v>
      </c>
      <c r="G169" s="213" t="s">
        <v>297</v>
      </c>
      <c r="H169" s="215"/>
      <c r="I169" s="215"/>
      <c r="J169" s="214">
        <f>ROUND(I169*H169,2)</f>
        <v>0</v>
      </c>
      <c r="K169" s="212"/>
      <c r="L169" s="216"/>
      <c r="M169" s="217"/>
      <c r="N169" s="218" t="s">
        <v>43</v>
      </c>
      <c r="O169" s="74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R169" s="208" t="s">
        <v>132</v>
      </c>
      <c r="AT169" s="208" t="s">
        <v>128</v>
      </c>
      <c r="AU169" s="208" t="s">
        <v>86</v>
      </c>
      <c r="AY169" s="3" t="s">
        <v>116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3" t="s">
        <v>86</v>
      </c>
      <c r="BK169" s="209">
        <f>ROUND(I169*H169,2)</f>
        <v>0</v>
      </c>
      <c r="BL169" s="3" t="s">
        <v>126</v>
      </c>
      <c r="BM169" s="208" t="s">
        <v>298</v>
      </c>
    </row>
    <row r="170" spans="1:65" s="31" customFormat="1" ht="16.5" customHeight="1">
      <c r="A170" s="24"/>
      <c r="B170" s="25"/>
      <c r="C170" s="198" t="s">
        <v>239</v>
      </c>
      <c r="D170" s="198" t="s">
        <v>117</v>
      </c>
      <c r="E170" s="199" t="s">
        <v>299</v>
      </c>
      <c r="F170" s="200" t="s">
        <v>300</v>
      </c>
      <c r="G170" s="201" t="s">
        <v>120</v>
      </c>
      <c r="H170" s="202">
        <v>1</v>
      </c>
      <c r="I170" s="203"/>
      <c r="J170" s="202">
        <f>ROUND(I170*H170,2)</f>
        <v>0</v>
      </c>
      <c r="K170" s="200" t="s">
        <v>125</v>
      </c>
      <c r="L170" s="30"/>
      <c r="M170" s="204"/>
      <c r="N170" s="205" t="s">
        <v>43</v>
      </c>
      <c r="O170" s="74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R170" s="208" t="s">
        <v>301</v>
      </c>
      <c r="AT170" s="208" t="s">
        <v>117</v>
      </c>
      <c r="AU170" s="208" t="s">
        <v>86</v>
      </c>
      <c r="AY170" s="3" t="s">
        <v>116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3" t="s">
        <v>86</v>
      </c>
      <c r="BK170" s="209">
        <f>ROUND(I170*H170,2)</f>
        <v>0</v>
      </c>
      <c r="BL170" s="3" t="s">
        <v>301</v>
      </c>
      <c r="BM170" s="208" t="s">
        <v>302</v>
      </c>
    </row>
    <row r="171" spans="1:65" s="31" customFormat="1" ht="16.5" customHeight="1">
      <c r="A171" s="24"/>
      <c r="B171" s="25"/>
      <c r="C171" s="198" t="s">
        <v>303</v>
      </c>
      <c r="D171" s="198" t="s">
        <v>117</v>
      </c>
      <c r="E171" s="199" t="s">
        <v>304</v>
      </c>
      <c r="F171" s="200" t="s">
        <v>305</v>
      </c>
      <c r="G171" s="201" t="s">
        <v>297</v>
      </c>
      <c r="H171" s="203"/>
      <c r="I171" s="203"/>
      <c r="J171" s="202">
        <f>ROUND(I171*H171,2)</f>
        <v>0</v>
      </c>
      <c r="K171" s="200" t="s">
        <v>125</v>
      </c>
      <c r="L171" s="30"/>
      <c r="M171" s="204"/>
      <c r="N171" s="205" t="s">
        <v>43</v>
      </c>
      <c r="O171" s="74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R171" s="208" t="s">
        <v>301</v>
      </c>
      <c r="AT171" s="208" t="s">
        <v>117</v>
      </c>
      <c r="AU171" s="208" t="s">
        <v>86</v>
      </c>
      <c r="AY171" s="3" t="s">
        <v>116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3" t="s">
        <v>86</v>
      </c>
      <c r="BK171" s="209">
        <f>ROUND(I171*H171,2)</f>
        <v>0</v>
      </c>
      <c r="BL171" s="3" t="s">
        <v>301</v>
      </c>
      <c r="BM171" s="208" t="s">
        <v>306</v>
      </c>
    </row>
    <row r="172" spans="1:65" s="31" customFormat="1" ht="16.5" customHeight="1">
      <c r="A172" s="24"/>
      <c r="B172" s="25"/>
      <c r="C172" s="198" t="s">
        <v>247</v>
      </c>
      <c r="D172" s="198" t="s">
        <v>117</v>
      </c>
      <c r="E172" s="199" t="s">
        <v>307</v>
      </c>
      <c r="F172" s="200" t="s">
        <v>308</v>
      </c>
      <c r="G172" s="201" t="s">
        <v>297</v>
      </c>
      <c r="H172" s="203"/>
      <c r="I172" s="203"/>
      <c r="J172" s="202">
        <f>ROUND(I172*H172,2)</f>
        <v>0</v>
      </c>
      <c r="K172" s="200" t="s">
        <v>125</v>
      </c>
      <c r="L172" s="30"/>
      <c r="M172" s="204"/>
      <c r="N172" s="205" t="s">
        <v>43</v>
      </c>
      <c r="O172" s="74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R172" s="208" t="s">
        <v>301</v>
      </c>
      <c r="AT172" s="208" t="s">
        <v>117</v>
      </c>
      <c r="AU172" s="208" t="s">
        <v>86</v>
      </c>
      <c r="AY172" s="3" t="s">
        <v>116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3" t="s">
        <v>86</v>
      </c>
      <c r="BK172" s="209">
        <f>ROUND(I172*H172,2)</f>
        <v>0</v>
      </c>
      <c r="BL172" s="3" t="s">
        <v>301</v>
      </c>
      <c r="BM172" s="208" t="s">
        <v>309</v>
      </c>
    </row>
    <row r="173" spans="1:65" s="31" customFormat="1" ht="16.5" customHeight="1">
      <c r="A173" s="24"/>
      <c r="B173" s="25"/>
      <c r="C173" s="198" t="s">
        <v>310</v>
      </c>
      <c r="D173" s="198" t="s">
        <v>117</v>
      </c>
      <c r="E173" s="199" t="s">
        <v>311</v>
      </c>
      <c r="F173" s="200" t="s">
        <v>312</v>
      </c>
      <c r="G173" s="201" t="s">
        <v>297</v>
      </c>
      <c r="H173" s="203"/>
      <c r="I173" s="203"/>
      <c r="J173" s="202">
        <f>ROUND(I173*H173,2)</f>
        <v>0</v>
      </c>
      <c r="K173" s="200" t="s">
        <v>125</v>
      </c>
      <c r="L173" s="30"/>
      <c r="M173" s="204"/>
      <c r="N173" s="205" t="s">
        <v>43</v>
      </c>
      <c r="O173" s="74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R173" s="208" t="s">
        <v>301</v>
      </c>
      <c r="AT173" s="208" t="s">
        <v>117</v>
      </c>
      <c r="AU173" s="208" t="s">
        <v>86</v>
      </c>
      <c r="AY173" s="3" t="s">
        <v>116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3" t="s">
        <v>86</v>
      </c>
      <c r="BK173" s="209">
        <f>ROUND(I173*H173,2)</f>
        <v>0</v>
      </c>
      <c r="BL173" s="3" t="s">
        <v>301</v>
      </c>
      <c r="BM173" s="208" t="s">
        <v>313</v>
      </c>
    </row>
    <row r="174" spans="1:65" s="31" customFormat="1" ht="16.5" customHeight="1">
      <c r="A174" s="24"/>
      <c r="B174" s="25"/>
      <c r="C174" s="198" t="s">
        <v>243</v>
      </c>
      <c r="D174" s="198" t="s">
        <v>117</v>
      </c>
      <c r="E174" s="199" t="s">
        <v>314</v>
      </c>
      <c r="F174" s="200" t="s">
        <v>315</v>
      </c>
      <c r="G174" s="201" t="s">
        <v>297</v>
      </c>
      <c r="H174" s="203"/>
      <c r="I174" s="203"/>
      <c r="J174" s="202">
        <f>ROUND(I174*H174,2)</f>
        <v>0</v>
      </c>
      <c r="K174" s="200"/>
      <c r="L174" s="30"/>
      <c r="M174" s="204"/>
      <c r="N174" s="205" t="s">
        <v>43</v>
      </c>
      <c r="O174" s="74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R174" s="208" t="s">
        <v>126</v>
      </c>
      <c r="AT174" s="208" t="s">
        <v>117</v>
      </c>
      <c r="AU174" s="208" t="s">
        <v>86</v>
      </c>
      <c r="AY174" s="3" t="s">
        <v>116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3" t="s">
        <v>86</v>
      </c>
      <c r="BK174" s="209">
        <f>ROUND(I174*H174,2)</f>
        <v>0</v>
      </c>
      <c r="BL174" s="3" t="s">
        <v>126</v>
      </c>
      <c r="BM174" s="208" t="s">
        <v>316</v>
      </c>
    </row>
    <row r="175" spans="1:65" s="31" customFormat="1" ht="16.5" customHeight="1">
      <c r="A175" s="24"/>
      <c r="B175" s="25"/>
      <c r="C175" s="198" t="s">
        <v>317</v>
      </c>
      <c r="D175" s="198" t="s">
        <v>117</v>
      </c>
      <c r="E175" s="199" t="s">
        <v>318</v>
      </c>
      <c r="F175" s="200" t="s">
        <v>319</v>
      </c>
      <c r="G175" s="201" t="s">
        <v>297</v>
      </c>
      <c r="H175" s="203"/>
      <c r="I175" s="203"/>
      <c r="J175" s="202">
        <f>ROUND(I175*H175,2)</f>
        <v>0</v>
      </c>
      <c r="K175" s="200"/>
      <c r="L175" s="30"/>
      <c r="M175" s="204"/>
      <c r="N175" s="205" t="s">
        <v>43</v>
      </c>
      <c r="O175" s="74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R175" s="208" t="s">
        <v>126</v>
      </c>
      <c r="AT175" s="208" t="s">
        <v>117</v>
      </c>
      <c r="AU175" s="208" t="s">
        <v>86</v>
      </c>
      <c r="AY175" s="3" t="s">
        <v>116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3" t="s">
        <v>86</v>
      </c>
      <c r="BK175" s="209">
        <f>ROUND(I175*H175,2)</f>
        <v>0</v>
      </c>
      <c r="BL175" s="3" t="s">
        <v>126</v>
      </c>
      <c r="BM175" s="208" t="s">
        <v>320</v>
      </c>
    </row>
    <row r="176" spans="1:65" s="31" customFormat="1" ht="24.15" customHeight="1">
      <c r="A176" s="24"/>
      <c r="B176" s="25"/>
      <c r="C176" s="198" t="s">
        <v>267</v>
      </c>
      <c r="D176" s="198" t="s">
        <v>117</v>
      </c>
      <c r="E176" s="199" t="s">
        <v>321</v>
      </c>
      <c r="F176" s="200" t="s">
        <v>322</v>
      </c>
      <c r="G176" s="201" t="s">
        <v>120</v>
      </c>
      <c r="H176" s="202">
        <v>1</v>
      </c>
      <c r="I176" s="203"/>
      <c r="J176" s="202">
        <f>ROUND(I176*H176,2)</f>
        <v>0</v>
      </c>
      <c r="K176" s="200"/>
      <c r="L176" s="30"/>
      <c r="M176" s="219"/>
      <c r="N176" s="220" t="s">
        <v>43</v>
      </c>
      <c r="O176" s="22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R176" s="208" t="s">
        <v>126</v>
      </c>
      <c r="AT176" s="208" t="s">
        <v>117</v>
      </c>
      <c r="AU176" s="208" t="s">
        <v>86</v>
      </c>
      <c r="AY176" s="3" t="s">
        <v>116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3" t="s">
        <v>86</v>
      </c>
      <c r="BK176" s="209">
        <f>ROUND(I176*H176,2)</f>
        <v>0</v>
      </c>
      <c r="BL176" s="3" t="s">
        <v>126</v>
      </c>
      <c r="BM176" s="208" t="s">
        <v>323</v>
      </c>
    </row>
    <row r="177" spans="1:31" s="31" customFormat="1" ht="6.95" customHeight="1">
      <c r="A177" s="24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30"/>
      <c r="M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</sheetData>
  <sheetProtection password="CC35" sheet="1" objects="1" scenarios="1" formatColumns="0" formatRows="0" autoFilter="0"/>
  <autoFilter ref="C118:K176"/>
  <mergeCells count="9">
    <mergeCell ref="L2:V2"/>
    <mergeCell ref="E7:H7"/>
    <mergeCell ref="E9:H9"/>
    <mergeCell ref="E18:H18"/>
    <mergeCell ref="E27:H27"/>
    <mergeCell ref="E85:H85"/>
    <mergeCell ref="E87:H87"/>
    <mergeCell ref="E109:H109"/>
    <mergeCell ref="E111:H111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LibreOffice/7.0.2.2$Windows_X86_64 LibreOffice_project/8349ace3c3162073abd90d81fd06dcfb6b36b994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DESKTOP-SSUDDLJ\Adminn</dc:creator>
  <cp:keywords/>
  <dc:description/>
  <cp:lastModifiedBy>DESKTOP-SSUDDLJ\Adminn</cp:lastModifiedBy>
  <dcterms:created xsi:type="dcterms:W3CDTF">2021-09-01T20:47:05Z</dcterms:created>
  <dcterms:modified xsi:type="dcterms:W3CDTF">2021-09-01T20:47:06Z</dcterms:modified>
  <cp:category/>
  <cp:version/>
  <cp:contentType/>
  <cp:contentStatus/>
</cp:coreProperties>
</file>