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ASŘ" sheetId="2" r:id="rId2"/>
    <sheet name="02 - Elektroinstalace" sheetId="3" r:id="rId3"/>
    <sheet name="VORN - Vedlejší a ostatní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ASŘ'!$C$121:$K$210</definedName>
    <definedName name="_xlnm.Print_Area" localSheetId="1">'01 - ASŘ'!$C$4:$J$76,'01 - ASŘ'!$C$82:$J$103,'01 - ASŘ'!$C$109:$K$210</definedName>
    <definedName name="_xlnm.Print_Titles" localSheetId="1">'01 - ASŘ'!$121:$121</definedName>
    <definedName name="_xlnm._FilterDatabase" localSheetId="2" hidden="1">'02 - Elektroinstalace'!$C$133:$K$174</definedName>
    <definedName name="_xlnm.Print_Area" localSheetId="2">'02 - Elektroinstalace'!$C$4:$J$76,'02 - Elektroinstalace'!$C$82:$J$115,'02 - Elektroinstalace'!$C$121:$K$174</definedName>
    <definedName name="_xlnm.Print_Titles" localSheetId="2">'02 - Elektroinstalace'!$133:$133</definedName>
    <definedName name="_xlnm._FilterDatabase" localSheetId="3" hidden="1">'VORN - Vedlejší a ostatní...'!$C$120:$K$133</definedName>
    <definedName name="_xlnm.Print_Area" localSheetId="3">'VORN - Vedlejší a ostatní...'!$C$4:$J$76,'VORN - Vedlejší a ostatní...'!$C$82:$J$102,'VORN - Vedlejší a ostatní...'!$C$108:$K$133</definedName>
    <definedName name="_xlnm.Print_Titles" localSheetId="3">'VORN - Vedlejší a ostatní...'!$120:$120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33"/>
  <c r="BH133"/>
  <c r="BG133"/>
  <c r="BF133"/>
  <c r="T133"/>
  <c r="T132"/>
  <c r="R133"/>
  <c r="R132"/>
  <c r="P133"/>
  <c r="P132"/>
  <c r="BK133"/>
  <c r="BK132"/>
  <c r="J132"/>
  <c r="J133"/>
  <c r="BE133"/>
  <c r="J101"/>
  <c r="BI131"/>
  <c r="BH131"/>
  <c r="BG131"/>
  <c r="BF131"/>
  <c r="T131"/>
  <c r="T130"/>
  <c r="R131"/>
  <c r="R130"/>
  <c r="P131"/>
  <c r="P130"/>
  <c r="BK131"/>
  <c r="BK130"/>
  <c r="J130"/>
  <c r="J131"/>
  <c r="BE131"/>
  <c r="J100"/>
  <c r="BI129"/>
  <c r="BH129"/>
  <c r="BG129"/>
  <c r="BF129"/>
  <c r="T129"/>
  <c r="T128"/>
  <c r="R129"/>
  <c r="R128"/>
  <c r="P129"/>
  <c r="P128"/>
  <c r="BK129"/>
  <c r="BK128"/>
  <c r="J128"/>
  <c r="J129"/>
  <c r="BE129"/>
  <c r="J9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7"/>
  <c i="4" r="BH124"/>
  <c r="F36"/>
  <c i="1" r="BC97"/>
  <c i="4" r="BG124"/>
  <c r="F35"/>
  <c i="1" r="BB97"/>
  <c i="4" r="BF124"/>
  <c r="J34"/>
  <c i="1" r="AW97"/>
  <c i="4" r="F34"/>
  <c i="1" r="BA97"/>
  <c i="4" r="T124"/>
  <c r="T123"/>
  <c r="T122"/>
  <c r="T121"/>
  <c r="R124"/>
  <c r="R123"/>
  <c r="R122"/>
  <c r="R121"/>
  <c r="P124"/>
  <c r="P123"/>
  <c r="P122"/>
  <c r="P121"/>
  <c i="1" r="AU97"/>
  <c i="4" r="BK124"/>
  <c r="BK123"/>
  <c r="J123"/>
  <c r="BK122"/>
  <c r="J122"/>
  <c r="BK121"/>
  <c r="J121"/>
  <c r="J96"/>
  <c r="J30"/>
  <c i="1" r="AG97"/>
  <c i="4" r="J124"/>
  <c r="BE124"/>
  <c r="J33"/>
  <c i="1" r="AV97"/>
  <c i="4" r="F33"/>
  <c i="1" r="AZ97"/>
  <c i="4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3" r="J37"/>
  <c r="J36"/>
  <c i="1" r="AY96"/>
  <c i="3" r="J35"/>
  <c i="1" r="AX96"/>
  <c i="3"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14"/>
  <c r="BI170"/>
  <c r="BH170"/>
  <c r="BG170"/>
  <c r="BF170"/>
  <c r="T170"/>
  <c r="T169"/>
  <c r="R170"/>
  <c r="R169"/>
  <c r="P170"/>
  <c r="P169"/>
  <c r="BK170"/>
  <c r="BK169"/>
  <c r="J169"/>
  <c r="J170"/>
  <c r="BE170"/>
  <c r="J113"/>
  <c r="BI168"/>
  <c r="BH168"/>
  <c r="BG168"/>
  <c r="BF168"/>
  <c r="T168"/>
  <c r="T167"/>
  <c r="R168"/>
  <c r="R167"/>
  <c r="P168"/>
  <c r="P167"/>
  <c r="BK168"/>
  <c r="BK167"/>
  <c r="J167"/>
  <c r="J168"/>
  <c r="BE168"/>
  <c r="J112"/>
  <c r="BI166"/>
  <c r="BH166"/>
  <c r="BG166"/>
  <c r="BF166"/>
  <c r="T166"/>
  <c r="T165"/>
  <c r="R166"/>
  <c r="R165"/>
  <c r="P166"/>
  <c r="P165"/>
  <c r="BK166"/>
  <c r="BK165"/>
  <c r="J165"/>
  <c r="J166"/>
  <c r="BE166"/>
  <c r="J111"/>
  <c r="BI164"/>
  <c r="BH164"/>
  <c r="BG164"/>
  <c r="BF164"/>
  <c r="T164"/>
  <c r="T163"/>
  <c r="T162"/>
  <c r="R164"/>
  <c r="R163"/>
  <c r="R162"/>
  <c r="P164"/>
  <c r="P163"/>
  <c r="P162"/>
  <c r="BK164"/>
  <c r="BK163"/>
  <c r="J163"/>
  <c r="BK162"/>
  <c r="J162"/>
  <c r="J164"/>
  <c r="BE164"/>
  <c r="J110"/>
  <c r="J109"/>
  <c r="BI161"/>
  <c r="BH161"/>
  <c r="BG161"/>
  <c r="BF161"/>
  <c r="T161"/>
  <c r="T160"/>
  <c r="T159"/>
  <c r="R161"/>
  <c r="R160"/>
  <c r="R159"/>
  <c r="P161"/>
  <c r="P160"/>
  <c r="P159"/>
  <c r="BK161"/>
  <c r="BK160"/>
  <c r="J160"/>
  <c r="BK159"/>
  <c r="J159"/>
  <c r="J161"/>
  <c r="BE161"/>
  <c r="J108"/>
  <c r="J107"/>
  <c r="BI158"/>
  <c r="BH158"/>
  <c r="BG158"/>
  <c r="BF158"/>
  <c r="T158"/>
  <c r="T157"/>
  <c r="R158"/>
  <c r="R157"/>
  <c r="P158"/>
  <c r="P157"/>
  <c r="BK158"/>
  <c r="BK157"/>
  <c r="J157"/>
  <c r="J158"/>
  <c r="BE158"/>
  <c r="J106"/>
  <c r="BI156"/>
  <c r="BH156"/>
  <c r="BG156"/>
  <c r="BF156"/>
  <c r="T156"/>
  <c r="T155"/>
  <c r="R156"/>
  <c r="R155"/>
  <c r="P156"/>
  <c r="P155"/>
  <c r="BK156"/>
  <c r="BK155"/>
  <c r="J155"/>
  <c r="J156"/>
  <c r="BE156"/>
  <c r="J105"/>
  <c r="BI154"/>
  <c r="BH154"/>
  <c r="BG154"/>
  <c r="BF154"/>
  <c r="T154"/>
  <c r="T153"/>
  <c r="R154"/>
  <c r="R153"/>
  <c r="P154"/>
  <c r="P153"/>
  <c r="BK154"/>
  <c r="BK153"/>
  <c r="J153"/>
  <c r="J154"/>
  <c r="BE154"/>
  <c r="J104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T149"/>
  <c r="R150"/>
  <c r="R149"/>
  <c r="P150"/>
  <c r="P149"/>
  <c r="BK150"/>
  <c r="BK149"/>
  <c r="J149"/>
  <c r="J150"/>
  <c r="BE150"/>
  <c r="J102"/>
  <c r="BI148"/>
  <c r="BH148"/>
  <c r="BG148"/>
  <c r="BF148"/>
  <c r="T148"/>
  <c r="T147"/>
  <c r="R148"/>
  <c r="R147"/>
  <c r="P148"/>
  <c r="P147"/>
  <c r="BK148"/>
  <c r="BK147"/>
  <c r="J147"/>
  <c r="J148"/>
  <c r="BE148"/>
  <c r="J10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99"/>
  <c r="BI137"/>
  <c r="F37"/>
  <c i="1" r="BD96"/>
  <c i="3" r="BH137"/>
  <c r="F36"/>
  <c i="1" r="BC96"/>
  <c i="3" r="BG137"/>
  <c r="F35"/>
  <c i="1" r="BB96"/>
  <c i="3" r="BF137"/>
  <c r="J34"/>
  <c i="1" r="AW96"/>
  <c i="3" r="F34"/>
  <c i="1" r="BA96"/>
  <c i="3" r="T137"/>
  <c r="T136"/>
  <c r="T135"/>
  <c r="T134"/>
  <c r="R137"/>
  <c r="R136"/>
  <c r="R135"/>
  <c r="R134"/>
  <c r="P137"/>
  <c r="P136"/>
  <c r="P135"/>
  <c r="P134"/>
  <c i="1" r="AU96"/>
  <c i="3" r="BK137"/>
  <c r="BK136"/>
  <c r="J136"/>
  <c r="BK135"/>
  <c r="J135"/>
  <c r="BK134"/>
  <c r="J134"/>
  <c r="J96"/>
  <c r="J30"/>
  <c i="1" r="AG96"/>
  <c i="3" r="J137"/>
  <c r="BE137"/>
  <c r="J33"/>
  <c i="1" r="AV96"/>
  <c i="3" r="F33"/>
  <c i="1" r="AZ96"/>
  <c i="3" r="J98"/>
  <c r="J97"/>
  <c r="F128"/>
  <c r="E126"/>
  <c r="F89"/>
  <c r="E87"/>
  <c r="J39"/>
  <c r="J24"/>
  <c r="E24"/>
  <c r="J131"/>
  <c r="J92"/>
  <c r="J23"/>
  <c r="J21"/>
  <c r="E21"/>
  <c r="J130"/>
  <c r="J91"/>
  <c r="J20"/>
  <c r="J18"/>
  <c r="E18"/>
  <c r="F131"/>
  <c r="F92"/>
  <c r="J17"/>
  <c r="J15"/>
  <c r="E15"/>
  <c r="F130"/>
  <c r="F91"/>
  <c r="J14"/>
  <c r="J12"/>
  <c r="J128"/>
  <c r="J89"/>
  <c r="E7"/>
  <c r="E124"/>
  <c r="E85"/>
  <c i="2" r="J37"/>
  <c r="J36"/>
  <c i="1" r="AY95"/>
  <c i="2" r="J35"/>
  <c i="1" r="AX95"/>
  <c i="2" r="BI210"/>
  <c r="BH210"/>
  <c r="BG210"/>
  <c r="BF210"/>
  <c r="T210"/>
  <c r="R210"/>
  <c r="P210"/>
  <c r="BK210"/>
  <c r="J210"/>
  <c r="BE210"/>
  <c r="BI209"/>
  <c r="BH209"/>
  <c r="BG209"/>
  <c r="BF209"/>
  <c r="T209"/>
  <c r="T208"/>
  <c r="R209"/>
  <c r="R208"/>
  <c r="P209"/>
  <c r="P208"/>
  <c r="BK209"/>
  <c r="BK208"/>
  <c r="J208"/>
  <c r="J209"/>
  <c r="BE209"/>
  <c r="J102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101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0"/>
  <c r="BI167"/>
  <c r="BH167"/>
  <c r="BG167"/>
  <c r="BF167"/>
  <c r="T167"/>
  <c r="R167"/>
  <c r="P167"/>
  <c r="BK167"/>
  <c r="J167"/>
  <c r="BE167"/>
  <c r="BI162"/>
  <c r="BH162"/>
  <c r="BG162"/>
  <c r="BF162"/>
  <c r="T162"/>
  <c r="T161"/>
  <c r="R162"/>
  <c r="R161"/>
  <c r="P162"/>
  <c r="P161"/>
  <c r="BK162"/>
  <c r="BK161"/>
  <c r="J161"/>
  <c r="J162"/>
  <c r="BE162"/>
  <c r="J9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<sst xmlns="http://schemas.openxmlformats.org/spreadsheetml/2006/main">
  <si>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</si>
  <si>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</si>
  <si>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</si>
  <si>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</si>
  <si>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</si>
  <si>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{4c815024-b512-4c84-b5c2-1cac9f30dabf}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</si>
  <si>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</si>
  <si>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</si>
  <si>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</si>
  <si>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</si>
  <si>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</si>
  <si>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</si>
  <si>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</si>
  <si>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</si>
  <si>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221/2019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</si>
  <si>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</si>
  <si>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</si>
  <si>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Přechod pro chodce v ul. Sídliště Za Chlumem, Bílina</t>
  </si>
  <si>
    <t>KSO:</t>
  </si>
  <si>
    <t>CC-CZ:</t>
  </si>
  <si>
    <t>Místo:</t>
  </si>
  <si>
    <t>ul. Sídliště Za Chlumem</t>
  </si>
  <si>
    <t>Datum:</t>
  </si>
  <si>
    <t>27. 9. 2019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</si>
  <si>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</si>
  <si>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</si>
  <si>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</si>
  <si>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</si>
  <si>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</si>
  <si>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</si>
  <si>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</si>
  <si>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PS projekty spol. s r. o.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</si>
  <si>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</si>
  <si>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</si>
  <si>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</si>
  <si>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</si>
  <si>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</si>
  <si>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</si>
  <si>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</si>
  <si>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</si>
  <si>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</si>
  <si>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</si>
  <si>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</si>
  <si>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</si>
  <si>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</si>
  <si>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</si>
  <si>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</si>
  <si>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</si>
  <si>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</si>
  <si>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</si>
  <si>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</si>
  <si>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</si>
  <si>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</si>
  <si>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</si>
  <si>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</si>
  <si>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</si>
  <si>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</si>
  <si>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</si>
  <si>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</si>
  <si>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</si>
  <si>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</si>
  <si>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</si>
  <si>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</si>
  <si>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</si>
  <si>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</si>
  <si>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</si>
  <si>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</si>
  <si>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</si>
  <si>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</si>
  <si>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</si>
  <si>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</si>
  <si>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</si>
  <si>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</si>
  <si>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</si>
  <si>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</si>
  <si>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</si>
  <si>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</si>
  <si>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</si>
  <si>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</si>
  <si>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</si>
  <si>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</si>
  <si>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</si>
  <si>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</si>
  <si>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</si>
  <si>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</si>
  <si>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</si>
  <si>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</si>
  <si>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{1bc66436-f587-4e26-8a58-130ac2cdd213}</t>
  </si>
  <si>
    <t>2</t>
  </si>
  <si>
    <t>02</t>
  </si>
  <si>
    <t>Elektroinstalace</t>
  </si>
  <si>
    <t>{637ce4fb-a875-48c5-b520-276ebee1a336}</t>
  </si>
  <si>
    <t>VORN</t>
  </si>
  <si>
    <t>Vedlejší a ostatní rozpočtové náklady</t>
  </si>
  <si>
    <t>VON</t>
  </si>
  <si>
    <t>{df75db6e-d431-4107-b545-e5d02bdfd8e0}</t>
  </si>
  <si>
    <t>KRYCÍ LIST SOUPISU PRACÍ</t>
  </si>
  <si>
    <t>Objekt:</t>
  </si>
  <si>
    <t>01 -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</si>
  <si>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</si>
  <si>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</si>
  <si>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</si>
  <si>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</si>
  <si>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</si>
  <si>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</si>
  <si>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</si>
  <si>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</si>
  <si>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</si>
  <si>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</si>
  <si>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</si>
  <si>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</si>
  <si>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</si>
  <si>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</si>
  <si>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</si>
  <si>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</si>
  <si>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</si>
  <si>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</si>
  <si>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</si>
  <si>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</si>
  <si>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</si>
  <si>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</si>
  <si>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</si>
  <si>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</si>
  <si>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</si>
  <si>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</si>
  <si>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</si>
  <si>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</si>
  <si>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</si>
  <si>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</si>
  <si>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</si>
  <si>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</si>
  <si>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</si>
  <si>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</si>
  <si>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1027914065</t>
  </si>
  <si>
    <t>VV</t>
  </si>
  <si>
    <t>PŮVODNÍ ZÁMKOVÁ DLAŽBA CHODNÍKU</t>
  </si>
  <si>
    <t>"CHODNÍK VPRAVO" 11</t>
  </si>
  <si>
    <t>"CHODNÍK VLEVO" 3</t>
  </si>
  <si>
    <t>Součet</t>
  </si>
  <si>
    <t>113201112</t>
  </si>
  <si>
    <t>Vytrhání obrub silničních ležatých</t>
  </si>
  <si>
    <t>m</t>
  </si>
  <si>
    <t>-522146379</t>
  </si>
  <si>
    <t>DEMONTÁŽ PŮVODNÍCH OBRUBNÍKŮ</t>
  </si>
  <si>
    <t>"VLEVO" 11,5</t>
  </si>
  <si>
    <t>"VPRAVO" 8,5</t>
  </si>
  <si>
    <t>3</t>
  </si>
  <si>
    <t>122301101</t>
  </si>
  <si>
    <t>Odkopávky a prokopávky nezapažené v hornině tř. 4 objem do 100 m3</t>
  </si>
  <si>
    <t>m3</t>
  </si>
  <si>
    <t>1479744099</t>
  </si>
  <si>
    <t>"CHODNÍK VLEVO" 7,2*0,2</t>
  </si>
  <si>
    <t>122301109</t>
  </si>
  <si>
    <t>Příplatek za lepivost u odkopávek nezapažených v hornině tř. 4</t>
  </si>
  <si>
    <t>-736126104</t>
  </si>
  <si>
    <t>5</t>
  </si>
  <si>
    <t>132401101</t>
  </si>
  <si>
    <t>Hloubení rýh š do 600 mm v hornině tř. 5</t>
  </si>
  <si>
    <t>207911739</t>
  </si>
  <si>
    <t>PRO NOVÉ SILNOČNÍ OBRUBNÍKY</t>
  </si>
  <si>
    <t>"CHODNÍK VPRAVO" 11,5*0,15</t>
  </si>
  <si>
    <t>"CHODNÍK VLEVO" 8,5*0,15</t>
  </si>
  <si>
    <t>PRO ZAHRADNÍ OBRUBNÍK</t>
  </si>
  <si>
    <t>7,5*0,1*0,1</t>
  </si>
  <si>
    <t>6</t>
  </si>
  <si>
    <t>162201102</t>
  </si>
  <si>
    <t>Vodorovné přemístění do 50 m výkopku/sypaniny z horniny tř. 1 až 4</t>
  </si>
  <si>
    <t>-2044282133</t>
  </si>
  <si>
    <t>VNITROSTAVENIŠTNÍ PŘEMÍSTĚNÍ VYKOPANÉ ZEMINY</t>
  </si>
  <si>
    <t>"RÝHA PRO OBRUBNÍKY" 3,075</t>
  </si>
  <si>
    <t>"ODKOPÁVKY PRO NOVÝ CHODNÍK" 1,44</t>
  </si>
  <si>
    <t>7</t>
  </si>
  <si>
    <t>162701105</t>
  </si>
  <si>
    <t>Vodorovné přemístění do 10000 m výkopku/sypaniny z horniny tř. 1 až 4</t>
  </si>
  <si>
    <t>1969123215</t>
  </si>
  <si>
    <t>8</t>
  </si>
  <si>
    <t>166101101</t>
  </si>
  <si>
    <t>Přehození neulehlého výkopku z horniny tř. 1 až 4</t>
  </si>
  <si>
    <t>1250464852</t>
  </si>
  <si>
    <t>9</t>
  </si>
  <si>
    <t>167101101</t>
  </si>
  <si>
    <t>Nakládání výkopku z hornin tř. 1 až 4 do 100 m3</t>
  </si>
  <si>
    <t>57536379</t>
  </si>
  <si>
    <t>10</t>
  </si>
  <si>
    <t>171201201</t>
  </si>
  <si>
    <t>Uložení sypaniny na skládky</t>
  </si>
  <si>
    <t>1731351190</t>
  </si>
  <si>
    <t>11</t>
  </si>
  <si>
    <t>171201211</t>
  </si>
  <si>
    <t>Poplatek za uložení stavebního odpadu - zeminy a kameniva na skládce</t>
  </si>
  <si>
    <t>t</t>
  </si>
  <si>
    <t>-1339237725</t>
  </si>
  <si>
    <t>4,515*1,6 'Přepočtené koeficientem množství</t>
  </si>
  <si>
    <t>12</t>
  </si>
  <si>
    <t>181951104</t>
  </si>
  <si>
    <t>Úprava pláně v hornině tř. 5 až 7 se zhutněním</t>
  </si>
  <si>
    <t>-791448919</t>
  </si>
  <si>
    <t>"CHODNÍK VPRAVO" 15,3</t>
  </si>
  <si>
    <t>"CHODNÍK VLEVO" 8,6</t>
  </si>
  <si>
    <t>Komunikace pozemní</t>
  </si>
  <si>
    <t>13</t>
  </si>
  <si>
    <t>564851111</t>
  </si>
  <si>
    <t>Podklad ze štěrkodrtě ŠD tl 150 mm</t>
  </si>
  <si>
    <t>-665823914</t>
  </si>
  <si>
    <t>PODKLADNÍ VRSTVA POD NOOVU DLAŽBU</t>
  </si>
  <si>
    <t>14</t>
  </si>
  <si>
    <t>596211110</t>
  </si>
  <si>
    <t>Kladení zámkové dlažby komunikací pro pěší tl 60 mm skupiny A pl do 50 m2</t>
  </si>
  <si>
    <t>-553378567</t>
  </si>
  <si>
    <t>ZPĚTNÁ ZÁDLAŽBA CHODNÍKU - DLAŽBA POUŽITA STÁVAJÍCÍ</t>
  </si>
  <si>
    <t>7,2+6,9</t>
  </si>
  <si>
    <t>Ostatní konstrukce a práce, bourání</t>
  </si>
  <si>
    <t>914111121</t>
  </si>
  <si>
    <t>Montáž svislé dopravní značky do velikosti 2 m2 objímkami na sloupek nebo konzolu</t>
  </si>
  <si>
    <t>kus</t>
  </si>
  <si>
    <t>2140292291</t>
  </si>
  <si>
    <t>16</t>
  </si>
  <si>
    <t>M</t>
  </si>
  <si>
    <t>40444000</t>
  </si>
  <si>
    <t>značka dopravní svislá výstražná IP6</t>
  </si>
  <si>
    <t>746987105</t>
  </si>
  <si>
    <t>17</t>
  </si>
  <si>
    <t>915131111</t>
  </si>
  <si>
    <t>Vodorovné dopravní značení přechody pro chodce, šipky, symboly základní bílá barva</t>
  </si>
  <si>
    <t>-1671169032</t>
  </si>
  <si>
    <t>NÁSTŘIK DOPRAVNÍHO VODOROVNÉHO ZNAČENÍ "V7A" - PŘECHOD PRO CHODCE</t>
  </si>
  <si>
    <t>15,3</t>
  </si>
  <si>
    <t>18</t>
  </si>
  <si>
    <t>916131113</t>
  </si>
  <si>
    <t>Osazení silničního obrubníku betonového ležatého s boční opěrou do lože z betonu prostého</t>
  </si>
  <si>
    <t>1550967436</t>
  </si>
  <si>
    <t>NOVÉ OBRUBY</t>
  </si>
  <si>
    <t>11,5+8,5</t>
  </si>
  <si>
    <t>19</t>
  </si>
  <si>
    <t>59217031</t>
  </si>
  <si>
    <t>obrubník betonový silniční 1000x150x250mm</t>
  </si>
  <si>
    <t>-888786469</t>
  </si>
  <si>
    <t>20*1,15 'Přepočtené koeficientem množství</t>
  </si>
  <si>
    <t>20</t>
  </si>
  <si>
    <t>916331112</t>
  </si>
  <si>
    <t>Osazení zahradního obrubníku betonového do lože z betonu s boční opěrou</t>
  </si>
  <si>
    <t>43687651</t>
  </si>
  <si>
    <t>59217011</t>
  </si>
  <si>
    <t>obrubník betonový zahradní 500x50x200mm</t>
  </si>
  <si>
    <t>54524772</t>
  </si>
  <si>
    <t>7,5*1,15 'Přepočtené koeficientem množství</t>
  </si>
  <si>
    <t>22</t>
  </si>
  <si>
    <t>919731122</t>
  </si>
  <si>
    <t>Zarovnání styčné plochy podkladu nebo krytu živičného tl do 100 mm</t>
  </si>
  <si>
    <t>550662066</t>
  </si>
  <si>
    <t>PODÉL NOVÝCH SILNIČNÍCH OBRUB</t>
  </si>
  <si>
    <t>23</t>
  </si>
  <si>
    <t>919735112</t>
  </si>
  <si>
    <t>Řezání stávajícího živičného krytu hl do 100 mm</t>
  </si>
  <si>
    <t>692261274</t>
  </si>
  <si>
    <t>NAŘEZÁNÍ STÁVAJÍCÍ KRYTU</t>
  </si>
  <si>
    <t>24</t>
  </si>
  <si>
    <t>923929111.R01</t>
  </si>
  <si>
    <t>Varovný pás šířky 40 cm z dlaždic betonových (červený odstín) do štěrkového lože</t>
  </si>
  <si>
    <t>206070568</t>
  </si>
  <si>
    <t>"CHODNÍK VLEVO" 8</t>
  </si>
  <si>
    <t>25</t>
  </si>
  <si>
    <t>923929111.R02</t>
  </si>
  <si>
    <t>Signálnípás šířky 80 cm z dlaždic betonových (červený odstín) do štěrkového lože</t>
  </si>
  <si>
    <t>-486553452</t>
  </si>
  <si>
    <t>"CHODNÍK VLEVO" 2,1</t>
  </si>
  <si>
    <t>26</t>
  </si>
  <si>
    <t>979051121</t>
  </si>
  <si>
    <t xml:space="preserve">Očištění zámkových dlaždic se spárováním z kameniva těženého při překopech </t>
  </si>
  <si>
    <t>1845526232</t>
  </si>
  <si>
    <t>997</t>
  </si>
  <si>
    <t>Přesun sutě</t>
  </si>
  <si>
    <t>27</t>
  </si>
  <si>
    <t>997013111</t>
  </si>
  <si>
    <t>Vnitrostaveništní doprava suti a vybouraných hmot pro budovy v do 6 m s použitím mechanizace</t>
  </si>
  <si>
    <t>-1102075738</t>
  </si>
  <si>
    <t>28</t>
  </si>
  <si>
    <t>997013509</t>
  </si>
  <si>
    <t>Příplatek k odvozu suti a vybouraných hmot na skládku ZKD 1 km přes 1 km</t>
  </si>
  <si>
    <t>-301617309</t>
  </si>
  <si>
    <t>9,44*20 'Přepočtené koeficientem množství</t>
  </si>
  <si>
    <t>29</t>
  </si>
  <si>
    <t>997013511</t>
  </si>
  <si>
    <t>Odvoz suti a vybouraných hmot z meziskládky na skládku do 1 km s naložením a se složením</t>
  </si>
  <si>
    <t>-1277653195</t>
  </si>
  <si>
    <t>30</t>
  </si>
  <si>
    <t>997013831</t>
  </si>
  <si>
    <t>Poplatek za uložení na skládce (skládkovné) stavebního odpadu směsného kód odpadu 170 904</t>
  </si>
  <si>
    <t>554957523</t>
  </si>
  <si>
    <t>998</t>
  </si>
  <si>
    <t>Přesun hmot</t>
  </si>
  <si>
    <t>31</t>
  </si>
  <si>
    <t>998223011</t>
  </si>
  <si>
    <t>Přesun hmot pro pozemní komunikace s krytem dlážděným</t>
  </si>
  <si>
    <t>1304790507</t>
  </si>
  <si>
    <t>32</t>
  </si>
  <si>
    <t>998223091</t>
  </si>
  <si>
    <t>Příplatek k přesunu hmot pro pozemní komunikace s krytem dlážděným za zvětšený přesun do 1000 m</t>
  </si>
  <si>
    <t>-293442419</t>
  </si>
  <si>
    <t>02 - Elektroinstalace</t>
  </si>
  <si>
    <t xml:space="preserve"> </t>
  </si>
  <si>
    <t>D1 - Venkovní osvětlení</t>
  </si>
  <si>
    <t xml:space="preserve">    D2 - SVÍTIDLO VENKOVNÍ LED</t>
  </si>
  <si>
    <t xml:space="preserve">    D3 - STOŽÁR ULIČNÍ BEZPATICOVÝ</t>
  </si>
  <si>
    <t xml:space="preserve">    D4 - STOŽÁROVÁ VÝZBROJ</t>
  </si>
  <si>
    <t xml:space="preserve">    D5 - Montáž kabelů měděných bez ukončení do 1 kVuložených volně CYKY,NYM, NYY,YSLY, 750 V</t>
  </si>
  <si>
    <t xml:space="preserve">    D6 - OCELOVÝ DRÁT POZINKOVANÝ</t>
  </si>
  <si>
    <t xml:space="preserve">    D7 - STOŽÁROVÉ POUZDRO</t>
  </si>
  <si>
    <t xml:space="preserve">    D8 - Montáž elektrovýzbroje stožárů</t>
  </si>
  <si>
    <t xml:space="preserve">    D9 - Montáž výložníků osvětlení jednoramenných sloupových, hmotnosti</t>
  </si>
  <si>
    <t xml:space="preserve">    D10 - Montáž patic stožárů ostatních</t>
  </si>
  <si>
    <t>D12 - Revize elektro</t>
  </si>
  <si>
    <t xml:space="preserve">    D13 - Zkoušky a prohlídky elektrických rozvodů</t>
  </si>
  <si>
    <t>D15 - Zemní práce</t>
  </si>
  <si>
    <t xml:space="preserve">    D17 - JÁMA PRO STOŽÁRY VO </t>
  </si>
  <si>
    <t xml:space="preserve">    D18 - HLOUBENÍ KABELOVÉ RÝHY</t>
  </si>
  <si>
    <t xml:space="preserve">    D19 - ZŘÍZENÍ KABELOVÉHO LOŽE</t>
  </si>
  <si>
    <t xml:space="preserve">    D20 - FOLIE VÝSTRAŽNÁ Z PVC</t>
  </si>
  <si>
    <t xml:space="preserve">    D21 - ZÁHOZ KABELOVÉ RÝHY</t>
  </si>
  <si>
    <t>D1</t>
  </si>
  <si>
    <t>Venkovní osvětlení</t>
  </si>
  <si>
    <t>D2</t>
  </si>
  <si>
    <t>SVÍTIDLO VENKOVNÍ LED</t>
  </si>
  <si>
    <t>Pol1</t>
  </si>
  <si>
    <t>LED13N3051032-AMPERA MIDI ZEBRA/32LED/500mA/Neutral white/5145 pravá/51W/rovné sklo/univerzální uchycení O60mm/class I./AKZO 900</t>
  </si>
  <si>
    <t>ks</t>
  </si>
  <si>
    <t>D3</t>
  </si>
  <si>
    <t>STOŽÁR ULIČNÍ BEZPATICOVÝ</t>
  </si>
  <si>
    <t>Pol2</t>
  </si>
  <si>
    <t>PA6 -114/89/76</t>
  </si>
  <si>
    <t>Pol3</t>
  </si>
  <si>
    <t>PC6 -159/133/114</t>
  </si>
  <si>
    <t>Pol4</t>
  </si>
  <si>
    <t>VýložníkPD 1-1500/76</t>
  </si>
  <si>
    <t>Pol5</t>
  </si>
  <si>
    <t>VýložníkPD 1-3000/114</t>
  </si>
  <si>
    <t>D4</t>
  </si>
  <si>
    <t>STOŽÁROVÁ VÝZBROJ</t>
  </si>
  <si>
    <t>Pol6</t>
  </si>
  <si>
    <t>SV SV 6.16.4</t>
  </si>
  <si>
    <t>Pol7</t>
  </si>
  <si>
    <t>CYKY-J 3x1,5CYKY-J 3x1,5 ČERNÁ KARTON 100M</t>
  </si>
  <si>
    <t>Pol8</t>
  </si>
  <si>
    <t>KF 09063 TRUBKA KOPOFLEX 63</t>
  </si>
  <si>
    <t>D5</t>
  </si>
  <si>
    <t>Montáž kabelů měděných bez ukončení do 1 kVuložených volně CYKY,NYM, NYY,YSLY, 750 V</t>
  </si>
  <si>
    <t>Pol9</t>
  </si>
  <si>
    <t>3 x1,5 mm2</t>
  </si>
  <si>
    <t>D6</t>
  </si>
  <si>
    <t>OCELOVÝ DRÁT POZINKOVANÝ</t>
  </si>
  <si>
    <t>Pol10</t>
  </si>
  <si>
    <t>Drát 10 drát o 10mm(0,62kg/m), pevně</t>
  </si>
  <si>
    <t>D7</t>
  </si>
  <si>
    <t>STOŽÁROVÉ POUZDRO</t>
  </si>
  <si>
    <t>Pol11</t>
  </si>
  <si>
    <t>SP300/1000 stožárové pouzdro</t>
  </si>
  <si>
    <t>D8</t>
  </si>
  <si>
    <t>Montáž elektrovýzbroje stožárů</t>
  </si>
  <si>
    <t>Pol12</t>
  </si>
  <si>
    <t>1 okruh</t>
  </si>
  <si>
    <t>D9</t>
  </si>
  <si>
    <t>Montáž výložníků osvětlení jednoramenných sloupových, hmotnosti</t>
  </si>
  <si>
    <t>Pol13</t>
  </si>
  <si>
    <t>do 35 kg</t>
  </si>
  <si>
    <t>D10</t>
  </si>
  <si>
    <t>Montáž patic stožárů ostatních</t>
  </si>
  <si>
    <t>Pol14</t>
  </si>
  <si>
    <t>hliníkových</t>
  </si>
  <si>
    <t>D12</t>
  </si>
  <si>
    <t>Revize elektro</t>
  </si>
  <si>
    <t>D13</t>
  </si>
  <si>
    <t>Zkoušky a prohlídky elektrických rozvodů</t>
  </si>
  <si>
    <t>Pol15</t>
  </si>
  <si>
    <t>Zkoušky a prohlídky elektrických rozvodů a zařízení , celková prohlídka a vyhotovení revizní zprávy rozvodu do100 tis.Kč</t>
  </si>
  <si>
    <t>1728153353</t>
  </si>
  <si>
    <t>D15</t>
  </si>
  <si>
    <t>D17</t>
  </si>
  <si>
    <t xml:space="preserve">JÁMA PRO STOŽÁRY VO </t>
  </si>
  <si>
    <t>Pol16</t>
  </si>
  <si>
    <t>Zemina třídy3,ručně</t>
  </si>
  <si>
    <t>D18</t>
  </si>
  <si>
    <t>HLOUBENÍ KABELOVÉ RÝHY</t>
  </si>
  <si>
    <t>Pol17</t>
  </si>
  <si>
    <t>Zemina třídy3, šíře350mm, hloubka 500mm</t>
  </si>
  <si>
    <t>34</t>
  </si>
  <si>
    <t>D19</t>
  </si>
  <si>
    <t>ZŘÍZENÍ KABELOVÉHO LOŽE</t>
  </si>
  <si>
    <t>Pol18</t>
  </si>
  <si>
    <t>Z prosáté zeminy, se zakrytímkabelu cihlami-ve směrukabelu</t>
  </si>
  <si>
    <t>36</t>
  </si>
  <si>
    <t>D20</t>
  </si>
  <si>
    <t>FOLIE VÝSTRAŽNÁ Z PVC</t>
  </si>
  <si>
    <t>Pol19</t>
  </si>
  <si>
    <t>Do šířky 20cm</t>
  </si>
  <si>
    <t>38</t>
  </si>
  <si>
    <t>D21</t>
  </si>
  <si>
    <t>ZÁHOZ KABELOVÉ RÝHY</t>
  </si>
  <si>
    <t>Pol20</t>
  </si>
  <si>
    <t>Zemina třídy3, šíře350mm,hloubka 500mm</t>
  </si>
  <si>
    <t>40</t>
  </si>
  <si>
    <t>Pol21</t>
  </si>
  <si>
    <t>Protlak pod vozovkou</t>
  </si>
  <si>
    <t>42</t>
  </si>
  <si>
    <t>Pol22</t>
  </si>
  <si>
    <t>Startovací jáma</t>
  </si>
  <si>
    <t>44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</si>
  <si>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</si>
  <si>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</si>
  <si>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</si>
  <si>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</si>
  <si>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</si>
  <si>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</si>
  <si>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</si>
  <si>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</si>
  <si>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</si>
  <si>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</si>
  <si>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</si>
  <si>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sítí</t>
  </si>
  <si>
    <t>…</t>
  </si>
  <si>
    <t>1024</t>
  </si>
  <si>
    <t>-450712155</t>
  </si>
  <si>
    <t>012203000</t>
  </si>
  <si>
    <t>Geodetické práce při provádění stavby</t>
  </si>
  <si>
    <t>-726610340</t>
  </si>
  <si>
    <t>012303000</t>
  </si>
  <si>
    <t>Geodetické práce po výstavbě</t>
  </si>
  <si>
    <t>242011877</t>
  </si>
  <si>
    <t>013254000</t>
  </si>
  <si>
    <t>Dokumentace skutečného provedení stavby</t>
  </si>
  <si>
    <t>-1195840057</t>
  </si>
  <si>
    <t>VRN3</t>
  </si>
  <si>
    <t>Zařízení staveniště</t>
  </si>
  <si>
    <t>030001000</t>
  </si>
  <si>
    <t>-28944085</t>
  </si>
  <si>
    <t>VRN6</t>
  </si>
  <si>
    <t>Územní vlivy</t>
  </si>
  <si>
    <t>060001000</t>
  </si>
  <si>
    <t>1205827185</t>
  </si>
  <si>
    <t>VRN7</t>
  </si>
  <si>
    <t>Provozní vlivy</t>
  </si>
  <si>
    <t>070001000</t>
  </si>
  <si>
    <t>140373215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</si>
</sst>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36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53</v>
      </c>
      <c r="AI60" s="40"/>
      <c r="AJ60" s="40"/>
      <c r="AK60" s="40"/>
      <c r="AL60" s="40"/>
      <c r="AM60" s="59" t="s">
        <v>54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53</v>
      </c>
      <c r="AI75" s="40"/>
      <c r="AJ75" s="40"/>
      <c r="AK75" s="40"/>
      <c r="AL75" s="40"/>
      <c r="AM75" s="59" t="s">
        <v>54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221/2019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Přechod pro chodce v ul. Sídliště Za Chlumem, Bílina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ul. Sídliště Za Chlumem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27. 9. 2019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Město Bílina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PS projekty spol. s r. o.</v>
      </c>
      <c r="AN89" s="65"/>
      <c r="AO89" s="65"/>
      <c r="AP89" s="65"/>
      <c r="AQ89" s="38"/>
      <c r="AR89" s="42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Jan Petr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42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ROUND(SUM(AG95:AG97),2)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ROUND(SUM(AS95:AS97),2)</f>
        <v>0</v>
      </c>
      <c r="AT94" s="108">
        <f>ROUND(SUM(AV94:AW94),2)</f>
        <v>0</v>
      </c>
      <c r="AU94" s="109">
        <f>ROUND(SUM(AU95:AU97),5)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ROUND(SUM(AZ95:AZ97),2)</f>
        <v>0</v>
      </c>
      <c r="BA94" s="108">
        <f>ROUND(SUM(BA95:BA97),2)</f>
        <v>0</v>
      </c>
      <c r="BB94" s="108">
        <f>ROUND(SUM(BB95:BB97),2)</f>
        <v>0</v>
      </c>
      <c r="BC94" s="108">
        <f>ROUND(SUM(BC95:BC97),2)</f>
        <v>0</v>
      </c>
      <c r="BD94" s="110">
        <f>ROUND(SUM(BD95:BD97),2)</f>
        <v>0</v>
      </c>
      <c r="BS94" s="111" t="s">
        <v>77</v>
      </c>
      <c r="BT94" s="111" t="s">
        <v>78</v>
      </c>
      <c r="BU94" s="112" t="s">
        <v>79</v>
      </c>
      <c r="BV94" s="111" t="s">
        <v>80</v>
      </c>
      <c r="BW94" s="111" t="s">
        <v>5</v>
      </c>
      <c r="BX94" s="111" t="s">
        <v>81</v>
      </c>
      <c r="CL94" s="111" t="s">
        <v>1</v>
      </c>
    </row>
    <row r="95" s="6" customFormat="1" ht="16.5" customHeight="1">
      <c r="A95" s="113" t="s">
        <v>82</v>
      </c>
      <c r="B95" s="114"/>
      <c r="C95" s="115"/>
      <c r="D95" s="116" t="s">
        <v>83</v>
      </c>
      <c r="E95" s="116"/>
      <c r="F95" s="116"/>
      <c r="G95" s="116"/>
      <c r="H95" s="116"/>
      <c r="I95" s="117"/>
      <c r="J95" s="116" t="s">
        <v>84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'01 - ASŘ'!J30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85</v>
      </c>
      <c r="AR95" s="120"/>
      <c r="AS95" s="121">
        <v>0</v>
      </c>
      <c r="AT95" s="122">
        <f>ROUND(SUM(AV95:AW95),2)</f>
        <v>0</v>
      </c>
      <c r="AU95" s="123">
        <f>'01 - ASŘ'!P122</f>
        <v>0</v>
      </c>
      <c r="AV95" s="122">
        <f>'01 - ASŘ'!J33</f>
        <v>0</v>
      </c>
      <c r="AW95" s="122">
        <f>'01 - ASŘ'!J34</f>
        <v>0</v>
      </c>
      <c r="AX95" s="122">
        <f>'01 - ASŘ'!J35</f>
        <v>0</v>
      </c>
      <c r="AY95" s="122">
        <f>'01 - ASŘ'!J36</f>
        <v>0</v>
      </c>
      <c r="AZ95" s="122">
        <f>'01 - ASŘ'!F33</f>
        <v>0</v>
      </c>
      <c r="BA95" s="122">
        <f>'01 - ASŘ'!F34</f>
        <v>0</v>
      </c>
      <c r="BB95" s="122">
        <f>'01 - ASŘ'!F35</f>
        <v>0</v>
      </c>
      <c r="BC95" s="122">
        <f>'01 - ASŘ'!F36</f>
        <v>0</v>
      </c>
      <c r="BD95" s="124">
        <f>'01 - ASŘ'!F37</f>
        <v>0</v>
      </c>
      <c r="BT95" s="125" t="s">
        <v>86</v>
      </c>
      <c r="BV95" s="125" t="s">
        <v>80</v>
      </c>
      <c r="BW95" s="125" t="s">
        <v>87</v>
      </c>
      <c r="BX95" s="125" t="s">
        <v>5</v>
      </c>
      <c r="CL95" s="125" t="s">
        <v>1</v>
      </c>
      <c r="CM95" s="125" t="s">
        <v>88</v>
      </c>
    </row>
    <row r="96" s="6" customFormat="1" ht="16.5" customHeight="1">
      <c r="A96" s="113" t="s">
        <v>82</v>
      </c>
      <c r="B96" s="114"/>
      <c r="C96" s="115"/>
      <c r="D96" s="116" t="s">
        <v>89</v>
      </c>
      <c r="E96" s="116"/>
      <c r="F96" s="116"/>
      <c r="G96" s="116"/>
      <c r="H96" s="116"/>
      <c r="I96" s="117"/>
      <c r="J96" s="116" t="s">
        <v>90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'02 - Elektroinstalace'!J30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85</v>
      </c>
      <c r="AR96" s="120"/>
      <c r="AS96" s="121">
        <v>0</v>
      </c>
      <c r="AT96" s="122">
        <f>ROUND(SUM(AV96:AW96),2)</f>
        <v>0</v>
      </c>
      <c r="AU96" s="123">
        <f>'02 - Elektroinstalace'!P134</f>
        <v>0</v>
      </c>
      <c r="AV96" s="122">
        <f>'02 - Elektroinstalace'!J33</f>
        <v>0</v>
      </c>
      <c r="AW96" s="122">
        <f>'02 - Elektroinstalace'!J34</f>
        <v>0</v>
      </c>
      <c r="AX96" s="122">
        <f>'02 - Elektroinstalace'!J35</f>
        <v>0</v>
      </c>
      <c r="AY96" s="122">
        <f>'02 - Elektroinstalace'!J36</f>
        <v>0</v>
      </c>
      <c r="AZ96" s="122">
        <f>'02 - Elektroinstalace'!F33</f>
        <v>0</v>
      </c>
      <c r="BA96" s="122">
        <f>'02 - Elektroinstalace'!F34</f>
        <v>0</v>
      </c>
      <c r="BB96" s="122">
        <f>'02 - Elektroinstalace'!F35</f>
        <v>0</v>
      </c>
      <c r="BC96" s="122">
        <f>'02 - Elektroinstalace'!F36</f>
        <v>0</v>
      </c>
      <c r="BD96" s="124">
        <f>'02 - Elektroinstalace'!F37</f>
        <v>0</v>
      </c>
      <c r="BT96" s="125" t="s">
        <v>86</v>
      </c>
      <c r="BV96" s="125" t="s">
        <v>80</v>
      </c>
      <c r="BW96" s="125" t="s">
        <v>91</v>
      </c>
      <c r="BX96" s="125" t="s">
        <v>5</v>
      </c>
      <c r="CL96" s="125" t="s">
        <v>1</v>
      </c>
      <c r="CM96" s="125" t="s">
        <v>88</v>
      </c>
    </row>
    <row r="97" s="6" customFormat="1" ht="16.5" customHeight="1">
      <c r="A97" s="113" t="s">
        <v>82</v>
      </c>
      <c r="B97" s="114"/>
      <c r="C97" s="115"/>
      <c r="D97" s="116" t="s">
        <v>92</v>
      </c>
      <c r="E97" s="116"/>
      <c r="F97" s="116"/>
      <c r="G97" s="116"/>
      <c r="H97" s="116"/>
      <c r="I97" s="117"/>
      <c r="J97" s="116" t="s">
        <v>93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'VORN - Vedlejší a ostatní...'!J30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94</v>
      </c>
      <c r="AR97" s="120"/>
      <c r="AS97" s="126">
        <v>0</v>
      </c>
      <c r="AT97" s="127">
        <f>ROUND(SUM(AV97:AW97),2)</f>
        <v>0</v>
      </c>
      <c r="AU97" s="128">
        <f>'VORN - Vedlejší a ostatní...'!P121</f>
        <v>0</v>
      </c>
      <c r="AV97" s="127">
        <f>'VORN - Vedlejší a ostatní...'!J33</f>
        <v>0</v>
      </c>
      <c r="AW97" s="127">
        <f>'VORN - Vedlejší a ostatní...'!J34</f>
        <v>0</v>
      </c>
      <c r="AX97" s="127">
        <f>'VORN - Vedlejší a ostatní...'!J35</f>
        <v>0</v>
      </c>
      <c r="AY97" s="127">
        <f>'VORN - Vedlejší a ostatní...'!J36</f>
        <v>0</v>
      </c>
      <c r="AZ97" s="127">
        <f>'VORN - Vedlejší a ostatní...'!F33</f>
        <v>0</v>
      </c>
      <c r="BA97" s="127">
        <f>'VORN - Vedlejší a ostatní...'!F34</f>
        <v>0</v>
      </c>
      <c r="BB97" s="127">
        <f>'VORN - Vedlejší a ostatní...'!F35</f>
        <v>0</v>
      </c>
      <c r="BC97" s="127">
        <f>'VORN - Vedlejší a ostatní...'!F36</f>
        <v>0</v>
      </c>
      <c r="BD97" s="129">
        <f>'VORN - Vedlejší a ostatní...'!F37</f>
        <v>0</v>
      </c>
      <c r="BT97" s="125" t="s">
        <v>86</v>
      </c>
      <c r="BV97" s="125" t="s">
        <v>80</v>
      </c>
      <c r="BW97" s="125" t="s">
        <v>95</v>
      </c>
      <c r="BX97" s="125" t="s">
        <v>5</v>
      </c>
      <c r="CL97" s="125" t="s">
        <v>1</v>
      </c>
      <c r="CM97" s="125" t="s">
        <v>88</v>
      </c>
    </row>
    <row r="98" s="1" customFormat="1" ht="30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</row>
    <row r="99" s="1" customFormat="1" ht="6.96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42"/>
    </row>
  </sheetData>
  <sheetProtection sheet="1" formatColumns="0" formatRows="0" objects="1" scenarios="1" spinCount="100000" saltValue="CnJTRk6bO2O6l69+916/XXrXv8mWWuFvTS/y2D12EX5Ht+aBQjkeFN2ogqksxywYfLoSJz6CMY9qPmqEJMZYZw==" hashValue="3Nw4h1WMeUCR8fhMpzE113ZC4bJIEIXtYaDDgX4sIO6a+qVCeDfT7EzCnaFGJzxspR6MUmJGvrceegQo5zGsV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01 - ASŘ'!C2" display="/"/>
    <hyperlink ref="A96" location="'02 - Elektroinstalace'!C2" display="/"/>
    <hyperlink ref="A97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96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Přechod pro chodce v ul. Sídliště Za Chlumem, Bílina</v>
      </c>
      <c r="F7" s="136"/>
      <c r="G7" s="136"/>
      <c r="H7" s="136"/>
      <c r="L7" s="19"/>
    </row>
    <row r="8" s="1" customFormat="1" ht="12" customHeight="1">
      <c r="B8" s="42"/>
      <c r="D8" s="136" t="s">
        <v>97</v>
      </c>
      <c r="I8" s="138"/>
      <c r="L8" s="42"/>
    </row>
    <row r="9" s="1" customFormat="1" ht="36.96" customHeight="1">
      <c r="B9" s="42"/>
      <c r="E9" s="139" t="s">
        <v>98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27. 9. 2019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ROUND(J122,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ROUND((SUM(BE122:BE210)),  2)</f>
        <v>0</v>
      </c>
      <c r="I33" s="153">
        <v>0.20999999999999999</v>
      </c>
      <c r="J33" s="152">
        <f>ROUND(((SUM(BE122:BE210))*I33),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ROUND((SUM(BF122:BF210)),  2)</f>
        <v>0</v>
      </c>
      <c r="I34" s="153">
        <v>0.14999999999999999</v>
      </c>
      <c r="J34" s="152">
        <f>ROUND(((SUM(BF122:BF210))*I34),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ROUND((SUM(BG122:BG210)),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ROUND((SUM(BH122:BH210)),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ROUND((SUM(BI122:BI210)),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99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Přechod pro chodce v ul. Sídliště Za Chlumem, Bílina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97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01 - ASŘ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ul. Sídliště Za Chlumem</v>
      </c>
      <c r="G89" s="38"/>
      <c r="H89" s="38"/>
      <c r="I89" s="141" t="s">
        <v>22</v>
      </c>
      <c r="J89" s="73" t="str">
        <f>IF(J12="","",J12)</f>
        <v>27. 9. 2019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Město Bílina</v>
      </c>
      <c r="G91" s="38"/>
      <c r="H91" s="38"/>
      <c r="I91" s="141" t="s">
        <v>30</v>
      </c>
      <c r="J91" s="35" t="str">
        <f>E21</f>
        <v>PS projekty spol. s r. o.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100</v>
      </c>
      <c r="D94" s="178"/>
      <c r="E94" s="178"/>
      <c r="F94" s="178"/>
      <c r="G94" s="178"/>
      <c r="H94" s="178"/>
      <c r="I94" s="179"/>
      <c r="J94" s="180" t="s">
        <v>101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102</v>
      </c>
      <c r="D96" s="38"/>
      <c r="E96" s="38"/>
      <c r="F96" s="38"/>
      <c r="G96" s="38"/>
      <c r="H96" s="38"/>
      <c r="I96" s="138"/>
      <c r="J96" s="104">
        <f>J122</f>
        <v>0</v>
      </c>
      <c r="K96" s="38"/>
      <c r="L96" s="42"/>
      <c r="AU96" s="16" t="s">
        <v>103</v>
      </c>
    </row>
    <row r="97" s="8" customFormat="1" ht="24.96" customHeight="1">
      <c r="B97" s="182"/>
      <c r="C97" s="183"/>
      <c r="D97" s="184" t="s">
        <v>104</v>
      </c>
      <c r="E97" s="185"/>
      <c r="F97" s="185"/>
      <c r="G97" s="185"/>
      <c r="H97" s="185"/>
      <c r="I97" s="186"/>
      <c r="J97" s="187">
        <f>J123</f>
        <v>0</v>
      </c>
      <c r="K97" s="183"/>
      <c r="L97" s="188"/>
    </row>
    <row r="98" s="9" customFormat="1" ht="19.92" customHeight="1">
      <c r="B98" s="189"/>
      <c r="C98" s="190"/>
      <c r="D98" s="191" t="s">
        <v>105</v>
      </c>
      <c r="E98" s="192"/>
      <c r="F98" s="192"/>
      <c r="G98" s="192"/>
      <c r="H98" s="192"/>
      <c r="I98" s="193"/>
      <c r="J98" s="194">
        <f>J124</f>
        <v>0</v>
      </c>
      <c r="K98" s="190"/>
      <c r="L98" s="195"/>
    </row>
    <row r="99" s="9" customFormat="1" ht="19.92" customHeight="1">
      <c r="B99" s="189"/>
      <c r="C99" s="190"/>
      <c r="D99" s="191" t="s">
        <v>106</v>
      </c>
      <c r="E99" s="192"/>
      <c r="F99" s="192"/>
      <c r="G99" s="192"/>
      <c r="H99" s="192"/>
      <c r="I99" s="193"/>
      <c r="J99" s="194">
        <f>J161</f>
        <v>0</v>
      </c>
      <c r="K99" s="190"/>
      <c r="L99" s="195"/>
    </row>
    <row r="100" s="9" customFormat="1" ht="19.92" customHeight="1">
      <c r="B100" s="189"/>
      <c r="C100" s="190"/>
      <c r="D100" s="191" t="s">
        <v>107</v>
      </c>
      <c r="E100" s="192"/>
      <c r="F100" s="192"/>
      <c r="G100" s="192"/>
      <c r="H100" s="192"/>
      <c r="I100" s="193"/>
      <c r="J100" s="194">
        <f>J171</f>
        <v>0</v>
      </c>
      <c r="K100" s="190"/>
      <c r="L100" s="195"/>
    </row>
    <row r="101" s="9" customFormat="1" ht="19.92" customHeight="1">
      <c r="B101" s="189"/>
      <c r="C101" s="190"/>
      <c r="D101" s="191" t="s">
        <v>108</v>
      </c>
      <c r="E101" s="192"/>
      <c r="F101" s="192"/>
      <c r="G101" s="192"/>
      <c r="H101" s="192"/>
      <c r="I101" s="193"/>
      <c r="J101" s="194">
        <f>J202</f>
        <v>0</v>
      </c>
      <c r="K101" s="190"/>
      <c r="L101" s="195"/>
    </row>
    <row r="102" s="9" customFormat="1" ht="19.92" customHeight="1">
      <c r="B102" s="189"/>
      <c r="C102" s="190"/>
      <c r="D102" s="191" t="s">
        <v>109</v>
      </c>
      <c r="E102" s="192"/>
      <c r="F102" s="192"/>
      <c r="G102" s="192"/>
      <c r="H102" s="192"/>
      <c r="I102" s="193"/>
      <c r="J102" s="194">
        <f>J208</f>
        <v>0</v>
      </c>
      <c r="K102" s="190"/>
      <c r="L102" s="195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72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75"/>
      <c r="J108" s="63"/>
      <c r="K108" s="63"/>
      <c r="L108" s="42"/>
    </row>
    <row r="109" s="1" customFormat="1" ht="24.96" customHeight="1">
      <c r="B109" s="37"/>
      <c r="C109" s="22" t="s">
        <v>110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6.5" customHeight="1">
      <c r="B112" s="37"/>
      <c r="C112" s="38"/>
      <c r="D112" s="38"/>
      <c r="E112" s="176" t="str">
        <f>E7</f>
        <v>Přechod pro chodce v ul. Sídliště Za Chlumem, Bílina</v>
      </c>
      <c r="F112" s="31"/>
      <c r="G112" s="31"/>
      <c r="H112" s="31"/>
      <c r="I112" s="138"/>
      <c r="J112" s="38"/>
      <c r="K112" s="38"/>
      <c r="L112" s="42"/>
    </row>
    <row r="113" s="1" customFormat="1" ht="12" customHeight="1">
      <c r="B113" s="37"/>
      <c r="C113" s="31" t="s">
        <v>97</v>
      </c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E9</f>
        <v>01 - ASŘ</v>
      </c>
      <c r="F114" s="38"/>
      <c r="G114" s="38"/>
      <c r="H114" s="38"/>
      <c r="I114" s="13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F12</f>
        <v>ul. Sídliště Za Chlumem</v>
      </c>
      <c r="G116" s="38"/>
      <c r="H116" s="38"/>
      <c r="I116" s="141" t="s">
        <v>22</v>
      </c>
      <c r="J116" s="73" t="str">
        <f>IF(J12="","",J12)</f>
        <v>27. 9. 2019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" customFormat="1" ht="27.9" customHeight="1">
      <c r="B118" s="37"/>
      <c r="C118" s="31" t="s">
        <v>24</v>
      </c>
      <c r="D118" s="38"/>
      <c r="E118" s="38"/>
      <c r="F118" s="26" t="str">
        <f>E15</f>
        <v>Město Bílina</v>
      </c>
      <c r="G118" s="38"/>
      <c r="H118" s="38"/>
      <c r="I118" s="141" t="s">
        <v>30</v>
      </c>
      <c r="J118" s="35" t="str">
        <f>E21</f>
        <v>PS projekty spol. s r. o.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IF(E18="","",E18)</f>
        <v>Vyplň údaj</v>
      </c>
      <c r="G119" s="38"/>
      <c r="H119" s="38"/>
      <c r="I119" s="141" t="s">
        <v>33</v>
      </c>
      <c r="J119" s="35" t="str">
        <f>E24</f>
        <v>Jan Petr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8"/>
      <c r="J120" s="38"/>
      <c r="K120" s="38"/>
      <c r="L120" s="42"/>
    </row>
    <row r="121" s="10" customFormat="1" ht="29.28" customHeight="1">
      <c r="B121" s="196"/>
      <c r="C121" s="197" t="s">
        <v>111</v>
      </c>
      <c r="D121" s="198" t="s">
        <v>63</v>
      </c>
      <c r="E121" s="198" t="s">
        <v>59</v>
      </c>
      <c r="F121" s="198" t="s">
        <v>60</v>
      </c>
      <c r="G121" s="198" t="s">
        <v>112</v>
      </c>
      <c r="H121" s="198" t="s">
        <v>113</v>
      </c>
      <c r="I121" s="199" t="s">
        <v>114</v>
      </c>
      <c r="J121" s="198" t="s">
        <v>101</v>
      </c>
      <c r="K121" s="200" t="s">
        <v>115</v>
      </c>
      <c r="L121" s="201"/>
      <c r="M121" s="94" t="s">
        <v>1</v>
      </c>
      <c r="N121" s="95" t="s">
        <v>42</v>
      </c>
      <c r="O121" s="95" t="s">
        <v>116</v>
      </c>
      <c r="P121" s="95" t="s">
        <v>117</v>
      </c>
      <c r="Q121" s="95" t="s">
        <v>118</v>
      </c>
      <c r="R121" s="95" t="s">
        <v>119</v>
      </c>
      <c r="S121" s="95" t="s">
        <v>120</v>
      </c>
      <c r="T121" s="96" t="s">
        <v>121</v>
      </c>
    </row>
    <row r="122" s="1" customFormat="1" ht="22.8" customHeight="1">
      <c r="B122" s="37"/>
      <c r="C122" s="101" t="s">
        <v>122</v>
      </c>
      <c r="D122" s="38"/>
      <c r="E122" s="38"/>
      <c r="F122" s="38"/>
      <c r="G122" s="38"/>
      <c r="H122" s="38"/>
      <c r="I122" s="138"/>
      <c r="J122" s="202">
        <f>BK122</f>
        <v>0</v>
      </c>
      <c r="K122" s="38"/>
      <c r="L122" s="42"/>
      <c r="M122" s="97"/>
      <c r="N122" s="98"/>
      <c r="O122" s="98"/>
      <c r="P122" s="203">
        <f>P123</f>
        <v>0</v>
      </c>
      <c r="Q122" s="98"/>
      <c r="R122" s="203">
        <f>R123</f>
        <v>16.260487000000001</v>
      </c>
      <c r="S122" s="98"/>
      <c r="T122" s="204">
        <f>T123</f>
        <v>9.4399999999999995</v>
      </c>
      <c r="AT122" s="16" t="s">
        <v>77</v>
      </c>
      <c r="AU122" s="16" t="s">
        <v>103</v>
      </c>
      <c r="BK122" s="205">
        <f>BK123</f>
        <v>0</v>
      </c>
    </row>
    <row r="123" s="11" customFormat="1" ht="25.92" customHeight="1">
      <c r="B123" s="206"/>
      <c r="C123" s="207"/>
      <c r="D123" s="208" t="s">
        <v>77</v>
      </c>
      <c r="E123" s="209" t="s">
        <v>123</v>
      </c>
      <c r="F123" s="209" t="s">
        <v>124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P124+P161+P171+P202+P208</f>
        <v>0</v>
      </c>
      <c r="Q123" s="214"/>
      <c r="R123" s="215">
        <f>R124+R161+R171+R202+R208</f>
        <v>16.260487000000001</v>
      </c>
      <c r="S123" s="214"/>
      <c r="T123" s="216">
        <f>T124+T161+T171+T202+T208</f>
        <v>9.4399999999999995</v>
      </c>
      <c r="AR123" s="217" t="s">
        <v>86</v>
      </c>
      <c r="AT123" s="218" t="s">
        <v>77</v>
      </c>
      <c r="AU123" s="218" t="s">
        <v>78</v>
      </c>
      <c r="AY123" s="217" t="s">
        <v>125</v>
      </c>
      <c r="BK123" s="219">
        <f>BK124+BK161+BK171+BK202+BK208</f>
        <v>0</v>
      </c>
    </row>
    <row r="124" s="11" customFormat="1" ht="22.8" customHeight="1">
      <c r="B124" s="206"/>
      <c r="C124" s="207"/>
      <c r="D124" s="208" t="s">
        <v>77</v>
      </c>
      <c r="E124" s="220" t="s">
        <v>86</v>
      </c>
      <c r="F124" s="220" t="s">
        <v>126</v>
      </c>
      <c r="G124" s="207"/>
      <c r="H124" s="207"/>
      <c r="I124" s="210"/>
      <c r="J124" s="221">
        <f>BK124</f>
        <v>0</v>
      </c>
      <c r="K124" s="207"/>
      <c r="L124" s="212"/>
      <c r="M124" s="213"/>
      <c r="N124" s="214"/>
      <c r="O124" s="214"/>
      <c r="P124" s="215">
        <f>SUM(P125:P160)</f>
        <v>0</v>
      </c>
      <c r="Q124" s="214"/>
      <c r="R124" s="215">
        <f>SUM(R125:R160)</f>
        <v>0</v>
      </c>
      <c r="S124" s="214"/>
      <c r="T124" s="216">
        <f>SUM(T125:T160)</f>
        <v>9.4399999999999995</v>
      </c>
      <c r="AR124" s="217" t="s">
        <v>86</v>
      </c>
      <c r="AT124" s="218" t="s">
        <v>77</v>
      </c>
      <c r="AU124" s="218" t="s">
        <v>86</v>
      </c>
      <c r="AY124" s="217" t="s">
        <v>125</v>
      </c>
      <c r="BK124" s="219">
        <f>SUM(BK125:BK160)</f>
        <v>0</v>
      </c>
    </row>
    <row r="125" s="1" customFormat="1" ht="24" customHeight="1">
      <c r="B125" s="37"/>
      <c r="C125" s="222" t="s">
        <v>86</v>
      </c>
      <c r="D125" s="222" t="s">
        <v>127</v>
      </c>
      <c r="E125" s="223" t="s">
        <v>128</v>
      </c>
      <c r="F125" s="224" t="s">
        <v>129</v>
      </c>
      <c r="G125" s="225" t="s">
        <v>130</v>
      </c>
      <c r="H125" s="226">
        <v>14</v>
      </c>
      <c r="I125" s="227"/>
      <c r="J125" s="228">
        <f>ROUND(I125*H125,2)</f>
        <v>0</v>
      </c>
      <c r="K125" s="224" t="s">
        <v>131</v>
      </c>
      <c r="L125" s="42"/>
      <c r="M125" s="229" t="s">
        <v>1</v>
      </c>
      <c r="N125" s="230" t="s">
        <v>43</v>
      </c>
      <c r="O125" s="85"/>
      <c r="P125" s="231">
        <f>O125*H125</f>
        <v>0</v>
      </c>
      <c r="Q125" s="231">
        <v>0</v>
      </c>
      <c r="R125" s="231">
        <f>Q125*H125</f>
        <v>0</v>
      </c>
      <c r="S125" s="231">
        <v>0.26000000000000001</v>
      </c>
      <c r="T125" s="232">
        <f>S125*H125</f>
        <v>3.6400000000000001</v>
      </c>
      <c r="AR125" s="233" t="s">
        <v>132</v>
      </c>
      <c r="AT125" s="233" t="s">
        <v>127</v>
      </c>
      <c r="AU125" s="233" t="s">
        <v>88</v>
      </c>
      <c r="AY125" s="16" t="s">
        <v>125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86</v>
      </c>
      <c r="BK125" s="234">
        <f>ROUND(I125*H125,2)</f>
        <v>0</v>
      </c>
      <c r="BL125" s="16" t="s">
        <v>132</v>
      </c>
      <c r="BM125" s="233" t="s">
        <v>133</v>
      </c>
    </row>
    <row r="126" s="12" customFormat="1">
      <c r="B126" s="235"/>
      <c r="C126" s="236"/>
      <c r="D126" s="237" t="s">
        <v>134</v>
      </c>
      <c r="E126" s="238" t="s">
        <v>1</v>
      </c>
      <c r="F126" s="239" t="s">
        <v>135</v>
      </c>
      <c r="G126" s="236"/>
      <c r="H126" s="238" t="s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134</v>
      </c>
      <c r="AU126" s="245" t="s">
        <v>88</v>
      </c>
      <c r="AV126" s="12" t="s">
        <v>86</v>
      </c>
      <c r="AW126" s="12" t="s">
        <v>32</v>
      </c>
      <c r="AX126" s="12" t="s">
        <v>78</v>
      </c>
      <c r="AY126" s="245" t="s">
        <v>125</v>
      </c>
    </row>
    <row r="127" s="13" customFormat="1">
      <c r="B127" s="246"/>
      <c r="C127" s="247"/>
      <c r="D127" s="237" t="s">
        <v>134</v>
      </c>
      <c r="E127" s="248" t="s">
        <v>1</v>
      </c>
      <c r="F127" s="249" t="s">
        <v>136</v>
      </c>
      <c r="G127" s="247"/>
      <c r="H127" s="250">
        <v>11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134</v>
      </c>
      <c r="AU127" s="256" t="s">
        <v>88</v>
      </c>
      <c r="AV127" s="13" t="s">
        <v>88</v>
      </c>
      <c r="AW127" s="13" t="s">
        <v>32</v>
      </c>
      <c r="AX127" s="13" t="s">
        <v>78</v>
      </c>
      <c r="AY127" s="256" t="s">
        <v>125</v>
      </c>
    </row>
    <row r="128" s="13" customFormat="1">
      <c r="B128" s="246"/>
      <c r="C128" s="247"/>
      <c r="D128" s="237" t="s">
        <v>134</v>
      </c>
      <c r="E128" s="248" t="s">
        <v>1</v>
      </c>
      <c r="F128" s="249" t="s">
        <v>137</v>
      </c>
      <c r="G128" s="247"/>
      <c r="H128" s="250">
        <v>3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134</v>
      </c>
      <c r="AU128" s="256" t="s">
        <v>88</v>
      </c>
      <c r="AV128" s="13" t="s">
        <v>88</v>
      </c>
      <c r="AW128" s="13" t="s">
        <v>32</v>
      </c>
      <c r="AX128" s="13" t="s">
        <v>78</v>
      </c>
      <c r="AY128" s="256" t="s">
        <v>125</v>
      </c>
    </row>
    <row r="129" s="14" customFormat="1">
      <c r="B129" s="257"/>
      <c r="C129" s="258"/>
      <c r="D129" s="237" t="s">
        <v>134</v>
      </c>
      <c r="E129" s="259" t="s">
        <v>1</v>
      </c>
      <c r="F129" s="260" t="s">
        <v>138</v>
      </c>
      <c r="G129" s="258"/>
      <c r="H129" s="261">
        <v>14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AT129" s="267" t="s">
        <v>134</v>
      </c>
      <c r="AU129" s="267" t="s">
        <v>88</v>
      </c>
      <c r="AV129" s="14" t="s">
        <v>132</v>
      </c>
      <c r="AW129" s="14" t="s">
        <v>32</v>
      </c>
      <c r="AX129" s="14" t="s">
        <v>86</v>
      </c>
      <c r="AY129" s="267" t="s">
        <v>125</v>
      </c>
    </row>
    <row r="130" s="1" customFormat="1" ht="16.5" customHeight="1">
      <c r="B130" s="37"/>
      <c r="C130" s="222" t="s">
        <v>88</v>
      </c>
      <c r="D130" s="222" t="s">
        <v>127</v>
      </c>
      <c r="E130" s="223" t="s">
        <v>139</v>
      </c>
      <c r="F130" s="224" t="s">
        <v>140</v>
      </c>
      <c r="G130" s="225" t="s">
        <v>141</v>
      </c>
      <c r="H130" s="226">
        <v>20</v>
      </c>
      <c r="I130" s="227"/>
      <c r="J130" s="228">
        <f>ROUND(I130*H130,2)</f>
        <v>0</v>
      </c>
      <c r="K130" s="224" t="s">
        <v>131</v>
      </c>
      <c r="L130" s="42"/>
      <c r="M130" s="229" t="s">
        <v>1</v>
      </c>
      <c r="N130" s="230" t="s">
        <v>43</v>
      </c>
      <c r="O130" s="85"/>
      <c r="P130" s="231">
        <f>O130*H130</f>
        <v>0</v>
      </c>
      <c r="Q130" s="231">
        <v>0</v>
      </c>
      <c r="R130" s="231">
        <f>Q130*H130</f>
        <v>0</v>
      </c>
      <c r="S130" s="231">
        <v>0.28999999999999998</v>
      </c>
      <c r="T130" s="232">
        <f>S130*H130</f>
        <v>5.7999999999999998</v>
      </c>
      <c r="AR130" s="233" t="s">
        <v>132</v>
      </c>
      <c r="AT130" s="233" t="s">
        <v>127</v>
      </c>
      <c r="AU130" s="233" t="s">
        <v>88</v>
      </c>
      <c r="AY130" s="16" t="s">
        <v>125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6" t="s">
        <v>86</v>
      </c>
      <c r="BK130" s="234">
        <f>ROUND(I130*H130,2)</f>
        <v>0</v>
      </c>
      <c r="BL130" s="16" t="s">
        <v>132</v>
      </c>
      <c r="BM130" s="233" t="s">
        <v>142</v>
      </c>
    </row>
    <row r="131" s="12" customFormat="1">
      <c r="B131" s="235"/>
      <c r="C131" s="236"/>
      <c r="D131" s="237" t="s">
        <v>134</v>
      </c>
      <c r="E131" s="238" t="s">
        <v>1</v>
      </c>
      <c r="F131" s="239" t="s">
        <v>143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134</v>
      </c>
      <c r="AU131" s="245" t="s">
        <v>88</v>
      </c>
      <c r="AV131" s="12" t="s">
        <v>86</v>
      </c>
      <c r="AW131" s="12" t="s">
        <v>32</v>
      </c>
      <c r="AX131" s="12" t="s">
        <v>78</v>
      </c>
      <c r="AY131" s="245" t="s">
        <v>125</v>
      </c>
    </row>
    <row r="132" s="13" customFormat="1">
      <c r="B132" s="246"/>
      <c r="C132" s="247"/>
      <c r="D132" s="237" t="s">
        <v>134</v>
      </c>
      <c r="E132" s="248" t="s">
        <v>1</v>
      </c>
      <c r="F132" s="249" t="s">
        <v>144</v>
      </c>
      <c r="G132" s="247"/>
      <c r="H132" s="250">
        <v>11.5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134</v>
      </c>
      <c r="AU132" s="256" t="s">
        <v>88</v>
      </c>
      <c r="AV132" s="13" t="s">
        <v>88</v>
      </c>
      <c r="AW132" s="13" t="s">
        <v>32</v>
      </c>
      <c r="AX132" s="13" t="s">
        <v>78</v>
      </c>
      <c r="AY132" s="256" t="s">
        <v>125</v>
      </c>
    </row>
    <row r="133" s="13" customFormat="1">
      <c r="B133" s="246"/>
      <c r="C133" s="247"/>
      <c r="D133" s="237" t="s">
        <v>134</v>
      </c>
      <c r="E133" s="248" t="s">
        <v>1</v>
      </c>
      <c r="F133" s="249" t="s">
        <v>145</v>
      </c>
      <c r="G133" s="247"/>
      <c r="H133" s="250">
        <v>8.5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134</v>
      </c>
      <c r="AU133" s="256" t="s">
        <v>88</v>
      </c>
      <c r="AV133" s="13" t="s">
        <v>88</v>
      </c>
      <c r="AW133" s="13" t="s">
        <v>32</v>
      </c>
      <c r="AX133" s="13" t="s">
        <v>78</v>
      </c>
      <c r="AY133" s="256" t="s">
        <v>125</v>
      </c>
    </row>
    <row r="134" s="14" customFormat="1">
      <c r="B134" s="257"/>
      <c r="C134" s="258"/>
      <c r="D134" s="237" t="s">
        <v>134</v>
      </c>
      <c r="E134" s="259" t="s">
        <v>1</v>
      </c>
      <c r="F134" s="260" t="s">
        <v>138</v>
      </c>
      <c r="G134" s="258"/>
      <c r="H134" s="261">
        <v>20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AT134" s="267" t="s">
        <v>134</v>
      </c>
      <c r="AU134" s="267" t="s">
        <v>88</v>
      </c>
      <c r="AV134" s="14" t="s">
        <v>132</v>
      </c>
      <c r="AW134" s="14" t="s">
        <v>32</v>
      </c>
      <c r="AX134" s="14" t="s">
        <v>86</v>
      </c>
      <c r="AY134" s="267" t="s">
        <v>125</v>
      </c>
    </row>
    <row r="135" s="1" customFormat="1" ht="24" customHeight="1">
      <c r="B135" s="37"/>
      <c r="C135" s="222" t="s">
        <v>146</v>
      </c>
      <c r="D135" s="222" t="s">
        <v>127</v>
      </c>
      <c r="E135" s="223" t="s">
        <v>147</v>
      </c>
      <c r="F135" s="224" t="s">
        <v>148</v>
      </c>
      <c r="G135" s="225" t="s">
        <v>149</v>
      </c>
      <c r="H135" s="226">
        <v>1.44</v>
      </c>
      <c r="I135" s="227"/>
      <c r="J135" s="228">
        <f>ROUND(I135*H135,2)</f>
        <v>0</v>
      </c>
      <c r="K135" s="224" t="s">
        <v>131</v>
      </c>
      <c r="L135" s="42"/>
      <c r="M135" s="229" t="s">
        <v>1</v>
      </c>
      <c r="N135" s="230" t="s">
        <v>43</v>
      </c>
      <c r="O135" s="85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AR135" s="233" t="s">
        <v>132</v>
      </c>
      <c r="AT135" s="233" t="s">
        <v>127</v>
      </c>
      <c r="AU135" s="233" t="s">
        <v>88</v>
      </c>
      <c r="AY135" s="16" t="s">
        <v>125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6" t="s">
        <v>86</v>
      </c>
      <c r="BK135" s="234">
        <f>ROUND(I135*H135,2)</f>
        <v>0</v>
      </c>
      <c r="BL135" s="16" t="s">
        <v>132</v>
      </c>
      <c r="BM135" s="233" t="s">
        <v>150</v>
      </c>
    </row>
    <row r="136" s="13" customFormat="1">
      <c r="B136" s="246"/>
      <c r="C136" s="247"/>
      <c r="D136" s="237" t="s">
        <v>134</v>
      </c>
      <c r="E136" s="248" t="s">
        <v>1</v>
      </c>
      <c r="F136" s="249" t="s">
        <v>151</v>
      </c>
      <c r="G136" s="247"/>
      <c r="H136" s="250">
        <v>1.44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134</v>
      </c>
      <c r="AU136" s="256" t="s">
        <v>88</v>
      </c>
      <c r="AV136" s="13" t="s">
        <v>88</v>
      </c>
      <c r="AW136" s="13" t="s">
        <v>32</v>
      </c>
      <c r="AX136" s="13" t="s">
        <v>78</v>
      </c>
      <c r="AY136" s="256" t="s">
        <v>125</v>
      </c>
    </row>
    <row r="137" s="14" customFormat="1">
      <c r="B137" s="257"/>
      <c r="C137" s="258"/>
      <c r="D137" s="237" t="s">
        <v>134</v>
      </c>
      <c r="E137" s="259" t="s">
        <v>1</v>
      </c>
      <c r="F137" s="260" t="s">
        <v>138</v>
      </c>
      <c r="G137" s="258"/>
      <c r="H137" s="261">
        <v>1.44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AT137" s="267" t="s">
        <v>134</v>
      </c>
      <c r="AU137" s="267" t="s">
        <v>88</v>
      </c>
      <c r="AV137" s="14" t="s">
        <v>132</v>
      </c>
      <c r="AW137" s="14" t="s">
        <v>32</v>
      </c>
      <c r="AX137" s="14" t="s">
        <v>86</v>
      </c>
      <c r="AY137" s="267" t="s">
        <v>125</v>
      </c>
    </row>
    <row r="138" s="1" customFormat="1" ht="24" customHeight="1">
      <c r="B138" s="37"/>
      <c r="C138" s="222" t="s">
        <v>132</v>
      </c>
      <c r="D138" s="222" t="s">
        <v>127</v>
      </c>
      <c r="E138" s="223" t="s">
        <v>152</v>
      </c>
      <c r="F138" s="224" t="s">
        <v>153</v>
      </c>
      <c r="G138" s="225" t="s">
        <v>149</v>
      </c>
      <c r="H138" s="226">
        <v>1.44</v>
      </c>
      <c r="I138" s="227"/>
      <c r="J138" s="228">
        <f>ROUND(I138*H138,2)</f>
        <v>0</v>
      </c>
      <c r="K138" s="224" t="s">
        <v>131</v>
      </c>
      <c r="L138" s="42"/>
      <c r="M138" s="229" t="s">
        <v>1</v>
      </c>
      <c r="N138" s="230" t="s">
        <v>43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132</v>
      </c>
      <c r="AT138" s="233" t="s">
        <v>127</v>
      </c>
      <c r="AU138" s="233" t="s">
        <v>88</v>
      </c>
      <c r="AY138" s="16" t="s">
        <v>125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86</v>
      </c>
      <c r="BK138" s="234">
        <f>ROUND(I138*H138,2)</f>
        <v>0</v>
      </c>
      <c r="BL138" s="16" t="s">
        <v>132</v>
      </c>
      <c r="BM138" s="233" t="s">
        <v>154</v>
      </c>
    </row>
    <row r="139" s="1" customFormat="1" ht="16.5" customHeight="1">
      <c r="B139" s="37"/>
      <c r="C139" s="222" t="s">
        <v>155</v>
      </c>
      <c r="D139" s="222" t="s">
        <v>127</v>
      </c>
      <c r="E139" s="223" t="s">
        <v>156</v>
      </c>
      <c r="F139" s="224" t="s">
        <v>157</v>
      </c>
      <c r="G139" s="225" t="s">
        <v>149</v>
      </c>
      <c r="H139" s="226">
        <v>3.0750000000000002</v>
      </c>
      <c r="I139" s="227"/>
      <c r="J139" s="228">
        <f>ROUND(I139*H139,2)</f>
        <v>0</v>
      </c>
      <c r="K139" s="224" t="s">
        <v>131</v>
      </c>
      <c r="L139" s="42"/>
      <c r="M139" s="229" t="s">
        <v>1</v>
      </c>
      <c r="N139" s="230" t="s">
        <v>43</v>
      </c>
      <c r="O139" s="85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33" t="s">
        <v>132</v>
      </c>
      <c r="AT139" s="233" t="s">
        <v>127</v>
      </c>
      <c r="AU139" s="233" t="s">
        <v>88</v>
      </c>
      <c r="AY139" s="16" t="s">
        <v>125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6" t="s">
        <v>86</v>
      </c>
      <c r="BK139" s="234">
        <f>ROUND(I139*H139,2)</f>
        <v>0</v>
      </c>
      <c r="BL139" s="16" t="s">
        <v>132</v>
      </c>
      <c r="BM139" s="233" t="s">
        <v>158</v>
      </c>
    </row>
    <row r="140" s="12" customFormat="1">
      <c r="B140" s="235"/>
      <c r="C140" s="236"/>
      <c r="D140" s="237" t="s">
        <v>134</v>
      </c>
      <c r="E140" s="238" t="s">
        <v>1</v>
      </c>
      <c r="F140" s="239" t="s">
        <v>159</v>
      </c>
      <c r="G140" s="236"/>
      <c r="H140" s="238" t="s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134</v>
      </c>
      <c r="AU140" s="245" t="s">
        <v>88</v>
      </c>
      <c r="AV140" s="12" t="s">
        <v>86</v>
      </c>
      <c r="AW140" s="12" t="s">
        <v>32</v>
      </c>
      <c r="AX140" s="12" t="s">
        <v>78</v>
      </c>
      <c r="AY140" s="245" t="s">
        <v>125</v>
      </c>
    </row>
    <row r="141" s="13" customFormat="1">
      <c r="B141" s="246"/>
      <c r="C141" s="247"/>
      <c r="D141" s="237" t="s">
        <v>134</v>
      </c>
      <c r="E141" s="248" t="s">
        <v>1</v>
      </c>
      <c r="F141" s="249" t="s">
        <v>160</v>
      </c>
      <c r="G141" s="247"/>
      <c r="H141" s="250">
        <v>1.7250000000000001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134</v>
      </c>
      <c r="AU141" s="256" t="s">
        <v>88</v>
      </c>
      <c r="AV141" s="13" t="s">
        <v>88</v>
      </c>
      <c r="AW141" s="13" t="s">
        <v>32</v>
      </c>
      <c r="AX141" s="13" t="s">
        <v>78</v>
      </c>
      <c r="AY141" s="256" t="s">
        <v>125</v>
      </c>
    </row>
    <row r="142" s="13" customFormat="1">
      <c r="B142" s="246"/>
      <c r="C142" s="247"/>
      <c r="D142" s="237" t="s">
        <v>134</v>
      </c>
      <c r="E142" s="248" t="s">
        <v>1</v>
      </c>
      <c r="F142" s="249" t="s">
        <v>161</v>
      </c>
      <c r="G142" s="247"/>
      <c r="H142" s="250">
        <v>1.2749999999999999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134</v>
      </c>
      <c r="AU142" s="256" t="s">
        <v>88</v>
      </c>
      <c r="AV142" s="13" t="s">
        <v>88</v>
      </c>
      <c r="AW142" s="13" t="s">
        <v>32</v>
      </c>
      <c r="AX142" s="13" t="s">
        <v>78</v>
      </c>
      <c r="AY142" s="256" t="s">
        <v>125</v>
      </c>
    </row>
    <row r="143" s="12" customFormat="1">
      <c r="B143" s="235"/>
      <c r="C143" s="236"/>
      <c r="D143" s="237" t="s">
        <v>134</v>
      </c>
      <c r="E143" s="238" t="s">
        <v>1</v>
      </c>
      <c r="F143" s="239" t="s">
        <v>162</v>
      </c>
      <c r="G143" s="236"/>
      <c r="H143" s="238" t="s">
        <v>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134</v>
      </c>
      <c r="AU143" s="245" t="s">
        <v>88</v>
      </c>
      <c r="AV143" s="12" t="s">
        <v>86</v>
      </c>
      <c r="AW143" s="12" t="s">
        <v>32</v>
      </c>
      <c r="AX143" s="12" t="s">
        <v>78</v>
      </c>
      <c r="AY143" s="245" t="s">
        <v>125</v>
      </c>
    </row>
    <row r="144" s="13" customFormat="1">
      <c r="B144" s="246"/>
      <c r="C144" s="247"/>
      <c r="D144" s="237" t="s">
        <v>134</v>
      </c>
      <c r="E144" s="248" t="s">
        <v>1</v>
      </c>
      <c r="F144" s="249" t="s">
        <v>163</v>
      </c>
      <c r="G144" s="247"/>
      <c r="H144" s="250">
        <v>0.074999999999999997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134</v>
      </c>
      <c r="AU144" s="256" t="s">
        <v>88</v>
      </c>
      <c r="AV144" s="13" t="s">
        <v>88</v>
      </c>
      <c r="AW144" s="13" t="s">
        <v>32</v>
      </c>
      <c r="AX144" s="13" t="s">
        <v>78</v>
      </c>
      <c r="AY144" s="256" t="s">
        <v>125</v>
      </c>
    </row>
    <row r="145" s="14" customFormat="1">
      <c r="B145" s="257"/>
      <c r="C145" s="258"/>
      <c r="D145" s="237" t="s">
        <v>134</v>
      </c>
      <c r="E145" s="259" t="s">
        <v>1</v>
      </c>
      <c r="F145" s="260" t="s">
        <v>138</v>
      </c>
      <c r="G145" s="258"/>
      <c r="H145" s="261">
        <v>3.0750000000000002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AT145" s="267" t="s">
        <v>134</v>
      </c>
      <c r="AU145" s="267" t="s">
        <v>88</v>
      </c>
      <c r="AV145" s="14" t="s">
        <v>132</v>
      </c>
      <c r="AW145" s="14" t="s">
        <v>32</v>
      </c>
      <c r="AX145" s="14" t="s">
        <v>86</v>
      </c>
      <c r="AY145" s="267" t="s">
        <v>125</v>
      </c>
    </row>
    <row r="146" s="1" customFormat="1" ht="24" customHeight="1">
      <c r="B146" s="37"/>
      <c r="C146" s="222" t="s">
        <v>164</v>
      </c>
      <c r="D146" s="222" t="s">
        <v>127</v>
      </c>
      <c r="E146" s="223" t="s">
        <v>165</v>
      </c>
      <c r="F146" s="224" t="s">
        <v>166</v>
      </c>
      <c r="G146" s="225" t="s">
        <v>149</v>
      </c>
      <c r="H146" s="226">
        <v>4.5149999999999997</v>
      </c>
      <c r="I146" s="227"/>
      <c r="J146" s="228">
        <f>ROUND(I146*H146,2)</f>
        <v>0</v>
      </c>
      <c r="K146" s="224" t="s">
        <v>131</v>
      </c>
      <c r="L146" s="42"/>
      <c r="M146" s="229" t="s">
        <v>1</v>
      </c>
      <c r="N146" s="230" t="s">
        <v>43</v>
      </c>
      <c r="O146" s="85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33" t="s">
        <v>132</v>
      </c>
      <c r="AT146" s="233" t="s">
        <v>127</v>
      </c>
      <c r="AU146" s="233" t="s">
        <v>88</v>
      </c>
      <c r="AY146" s="16" t="s">
        <v>125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86</v>
      </c>
      <c r="BK146" s="234">
        <f>ROUND(I146*H146,2)</f>
        <v>0</v>
      </c>
      <c r="BL146" s="16" t="s">
        <v>132</v>
      </c>
      <c r="BM146" s="233" t="s">
        <v>167</v>
      </c>
    </row>
    <row r="147" s="12" customFormat="1">
      <c r="B147" s="235"/>
      <c r="C147" s="236"/>
      <c r="D147" s="237" t="s">
        <v>134</v>
      </c>
      <c r="E147" s="238" t="s">
        <v>1</v>
      </c>
      <c r="F147" s="239" t="s">
        <v>168</v>
      </c>
      <c r="G147" s="236"/>
      <c r="H147" s="238" t="s">
        <v>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134</v>
      </c>
      <c r="AU147" s="245" t="s">
        <v>88</v>
      </c>
      <c r="AV147" s="12" t="s">
        <v>86</v>
      </c>
      <c r="AW147" s="12" t="s">
        <v>32</v>
      </c>
      <c r="AX147" s="12" t="s">
        <v>78</v>
      </c>
      <c r="AY147" s="245" t="s">
        <v>125</v>
      </c>
    </row>
    <row r="148" s="13" customFormat="1">
      <c r="B148" s="246"/>
      <c r="C148" s="247"/>
      <c r="D148" s="237" t="s">
        <v>134</v>
      </c>
      <c r="E148" s="248" t="s">
        <v>1</v>
      </c>
      <c r="F148" s="249" t="s">
        <v>169</v>
      </c>
      <c r="G148" s="247"/>
      <c r="H148" s="250">
        <v>3.0750000000000002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134</v>
      </c>
      <c r="AU148" s="256" t="s">
        <v>88</v>
      </c>
      <c r="AV148" s="13" t="s">
        <v>88</v>
      </c>
      <c r="AW148" s="13" t="s">
        <v>32</v>
      </c>
      <c r="AX148" s="13" t="s">
        <v>78</v>
      </c>
      <c r="AY148" s="256" t="s">
        <v>125</v>
      </c>
    </row>
    <row r="149" s="13" customFormat="1">
      <c r="B149" s="246"/>
      <c r="C149" s="247"/>
      <c r="D149" s="237" t="s">
        <v>134</v>
      </c>
      <c r="E149" s="248" t="s">
        <v>1</v>
      </c>
      <c r="F149" s="249" t="s">
        <v>170</v>
      </c>
      <c r="G149" s="247"/>
      <c r="H149" s="250">
        <v>1.44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134</v>
      </c>
      <c r="AU149" s="256" t="s">
        <v>88</v>
      </c>
      <c r="AV149" s="13" t="s">
        <v>88</v>
      </c>
      <c r="AW149" s="13" t="s">
        <v>32</v>
      </c>
      <c r="AX149" s="13" t="s">
        <v>78</v>
      </c>
      <c r="AY149" s="256" t="s">
        <v>125</v>
      </c>
    </row>
    <row r="150" s="14" customFormat="1">
      <c r="B150" s="257"/>
      <c r="C150" s="258"/>
      <c r="D150" s="237" t="s">
        <v>134</v>
      </c>
      <c r="E150" s="259" t="s">
        <v>1</v>
      </c>
      <c r="F150" s="260" t="s">
        <v>138</v>
      </c>
      <c r="G150" s="258"/>
      <c r="H150" s="261">
        <v>4.5150000000000006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AT150" s="267" t="s">
        <v>134</v>
      </c>
      <c r="AU150" s="267" t="s">
        <v>88</v>
      </c>
      <c r="AV150" s="14" t="s">
        <v>132</v>
      </c>
      <c r="AW150" s="14" t="s">
        <v>32</v>
      </c>
      <c r="AX150" s="14" t="s">
        <v>86</v>
      </c>
      <c r="AY150" s="267" t="s">
        <v>125</v>
      </c>
    </row>
    <row r="151" s="1" customFormat="1" ht="24" customHeight="1">
      <c r="B151" s="37"/>
      <c r="C151" s="222" t="s">
        <v>171</v>
      </c>
      <c r="D151" s="222" t="s">
        <v>127</v>
      </c>
      <c r="E151" s="223" t="s">
        <v>172</v>
      </c>
      <c r="F151" s="224" t="s">
        <v>173</v>
      </c>
      <c r="G151" s="225" t="s">
        <v>149</v>
      </c>
      <c r="H151" s="226">
        <v>4.5149999999999997</v>
      </c>
      <c r="I151" s="227"/>
      <c r="J151" s="228">
        <f>ROUND(I151*H151,2)</f>
        <v>0</v>
      </c>
      <c r="K151" s="224" t="s">
        <v>131</v>
      </c>
      <c r="L151" s="42"/>
      <c r="M151" s="229" t="s">
        <v>1</v>
      </c>
      <c r="N151" s="230" t="s">
        <v>43</v>
      </c>
      <c r="O151" s="85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132</v>
      </c>
      <c r="AT151" s="233" t="s">
        <v>127</v>
      </c>
      <c r="AU151" s="233" t="s">
        <v>88</v>
      </c>
      <c r="AY151" s="16" t="s">
        <v>125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86</v>
      </c>
      <c r="BK151" s="234">
        <f>ROUND(I151*H151,2)</f>
        <v>0</v>
      </c>
      <c r="BL151" s="16" t="s">
        <v>132</v>
      </c>
      <c r="BM151" s="233" t="s">
        <v>174</v>
      </c>
    </row>
    <row r="152" s="1" customFormat="1" ht="16.5" customHeight="1">
      <c r="B152" s="37"/>
      <c r="C152" s="222" t="s">
        <v>175</v>
      </c>
      <c r="D152" s="222" t="s">
        <v>127</v>
      </c>
      <c r="E152" s="223" t="s">
        <v>176</v>
      </c>
      <c r="F152" s="224" t="s">
        <v>177</v>
      </c>
      <c r="G152" s="225" t="s">
        <v>149</v>
      </c>
      <c r="H152" s="226">
        <v>4.5149999999999997</v>
      </c>
      <c r="I152" s="227"/>
      <c r="J152" s="228">
        <f>ROUND(I152*H152,2)</f>
        <v>0</v>
      </c>
      <c r="K152" s="224" t="s">
        <v>131</v>
      </c>
      <c r="L152" s="42"/>
      <c r="M152" s="229" t="s">
        <v>1</v>
      </c>
      <c r="N152" s="230" t="s">
        <v>43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132</v>
      </c>
      <c r="AT152" s="233" t="s">
        <v>127</v>
      </c>
      <c r="AU152" s="233" t="s">
        <v>88</v>
      </c>
      <c r="AY152" s="16" t="s">
        <v>125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86</v>
      </c>
      <c r="BK152" s="234">
        <f>ROUND(I152*H152,2)</f>
        <v>0</v>
      </c>
      <c r="BL152" s="16" t="s">
        <v>132</v>
      </c>
      <c r="BM152" s="233" t="s">
        <v>178</v>
      </c>
    </row>
    <row r="153" s="1" customFormat="1" ht="16.5" customHeight="1">
      <c r="B153" s="37"/>
      <c r="C153" s="222" t="s">
        <v>179</v>
      </c>
      <c r="D153" s="222" t="s">
        <v>127</v>
      </c>
      <c r="E153" s="223" t="s">
        <v>180</v>
      </c>
      <c r="F153" s="224" t="s">
        <v>181</v>
      </c>
      <c r="G153" s="225" t="s">
        <v>149</v>
      </c>
      <c r="H153" s="226">
        <v>4.5149999999999997</v>
      </c>
      <c r="I153" s="227"/>
      <c r="J153" s="228">
        <f>ROUND(I153*H153,2)</f>
        <v>0</v>
      </c>
      <c r="K153" s="224" t="s">
        <v>131</v>
      </c>
      <c r="L153" s="42"/>
      <c r="M153" s="229" t="s">
        <v>1</v>
      </c>
      <c r="N153" s="230" t="s">
        <v>43</v>
      </c>
      <c r="O153" s="85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AR153" s="233" t="s">
        <v>132</v>
      </c>
      <c r="AT153" s="233" t="s">
        <v>127</v>
      </c>
      <c r="AU153" s="233" t="s">
        <v>88</v>
      </c>
      <c r="AY153" s="16" t="s">
        <v>125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6" t="s">
        <v>86</v>
      </c>
      <c r="BK153" s="234">
        <f>ROUND(I153*H153,2)</f>
        <v>0</v>
      </c>
      <c r="BL153" s="16" t="s">
        <v>132</v>
      </c>
      <c r="BM153" s="233" t="s">
        <v>182</v>
      </c>
    </row>
    <row r="154" s="1" customFormat="1" ht="16.5" customHeight="1">
      <c r="B154" s="37"/>
      <c r="C154" s="222" t="s">
        <v>183</v>
      </c>
      <c r="D154" s="222" t="s">
        <v>127</v>
      </c>
      <c r="E154" s="223" t="s">
        <v>184</v>
      </c>
      <c r="F154" s="224" t="s">
        <v>185</v>
      </c>
      <c r="G154" s="225" t="s">
        <v>149</v>
      </c>
      <c r="H154" s="226">
        <v>4.5149999999999997</v>
      </c>
      <c r="I154" s="227"/>
      <c r="J154" s="228">
        <f>ROUND(I154*H154,2)</f>
        <v>0</v>
      </c>
      <c r="K154" s="224" t="s">
        <v>131</v>
      </c>
      <c r="L154" s="42"/>
      <c r="M154" s="229" t="s">
        <v>1</v>
      </c>
      <c r="N154" s="230" t="s">
        <v>43</v>
      </c>
      <c r="O154" s="85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33" t="s">
        <v>132</v>
      </c>
      <c r="AT154" s="233" t="s">
        <v>127</v>
      </c>
      <c r="AU154" s="233" t="s">
        <v>88</v>
      </c>
      <c r="AY154" s="16" t="s">
        <v>125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6" t="s">
        <v>86</v>
      </c>
      <c r="BK154" s="234">
        <f>ROUND(I154*H154,2)</f>
        <v>0</v>
      </c>
      <c r="BL154" s="16" t="s">
        <v>132</v>
      </c>
      <c r="BM154" s="233" t="s">
        <v>186</v>
      </c>
    </row>
    <row r="155" s="1" customFormat="1" ht="24" customHeight="1">
      <c r="B155" s="37"/>
      <c r="C155" s="222" t="s">
        <v>187</v>
      </c>
      <c r="D155" s="222" t="s">
        <v>127</v>
      </c>
      <c r="E155" s="223" t="s">
        <v>188</v>
      </c>
      <c r="F155" s="224" t="s">
        <v>189</v>
      </c>
      <c r="G155" s="225" t="s">
        <v>190</v>
      </c>
      <c r="H155" s="226">
        <v>7.2240000000000002</v>
      </c>
      <c r="I155" s="227"/>
      <c r="J155" s="228">
        <f>ROUND(I155*H155,2)</f>
        <v>0</v>
      </c>
      <c r="K155" s="224" t="s">
        <v>131</v>
      </c>
      <c r="L155" s="42"/>
      <c r="M155" s="229" t="s">
        <v>1</v>
      </c>
      <c r="N155" s="230" t="s">
        <v>43</v>
      </c>
      <c r="O155" s="85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132</v>
      </c>
      <c r="AT155" s="233" t="s">
        <v>127</v>
      </c>
      <c r="AU155" s="233" t="s">
        <v>88</v>
      </c>
      <c r="AY155" s="16" t="s">
        <v>125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86</v>
      </c>
      <c r="BK155" s="234">
        <f>ROUND(I155*H155,2)</f>
        <v>0</v>
      </c>
      <c r="BL155" s="16" t="s">
        <v>132</v>
      </c>
      <c r="BM155" s="233" t="s">
        <v>191</v>
      </c>
    </row>
    <row r="156" s="13" customFormat="1">
      <c r="B156" s="246"/>
      <c r="C156" s="247"/>
      <c r="D156" s="237" t="s">
        <v>134</v>
      </c>
      <c r="E156" s="247"/>
      <c r="F156" s="249" t="s">
        <v>192</v>
      </c>
      <c r="G156" s="247"/>
      <c r="H156" s="250">
        <v>7.2240000000000002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AT156" s="256" t="s">
        <v>134</v>
      </c>
      <c r="AU156" s="256" t="s">
        <v>88</v>
      </c>
      <c r="AV156" s="13" t="s">
        <v>88</v>
      </c>
      <c r="AW156" s="13" t="s">
        <v>4</v>
      </c>
      <c r="AX156" s="13" t="s">
        <v>86</v>
      </c>
      <c r="AY156" s="256" t="s">
        <v>125</v>
      </c>
    </row>
    <row r="157" s="1" customFormat="1" ht="16.5" customHeight="1">
      <c r="B157" s="37"/>
      <c r="C157" s="222" t="s">
        <v>193</v>
      </c>
      <c r="D157" s="222" t="s">
        <v>127</v>
      </c>
      <c r="E157" s="223" t="s">
        <v>194</v>
      </c>
      <c r="F157" s="224" t="s">
        <v>195</v>
      </c>
      <c r="G157" s="225" t="s">
        <v>130</v>
      </c>
      <c r="H157" s="226">
        <v>23.899999999999999</v>
      </c>
      <c r="I157" s="227"/>
      <c r="J157" s="228">
        <f>ROUND(I157*H157,2)</f>
        <v>0</v>
      </c>
      <c r="K157" s="224" t="s">
        <v>131</v>
      </c>
      <c r="L157" s="42"/>
      <c r="M157" s="229" t="s">
        <v>1</v>
      </c>
      <c r="N157" s="230" t="s">
        <v>43</v>
      </c>
      <c r="O157" s="85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132</v>
      </c>
      <c r="AT157" s="233" t="s">
        <v>127</v>
      </c>
      <c r="AU157" s="233" t="s">
        <v>88</v>
      </c>
      <c r="AY157" s="16" t="s">
        <v>125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86</v>
      </c>
      <c r="BK157" s="234">
        <f>ROUND(I157*H157,2)</f>
        <v>0</v>
      </c>
      <c r="BL157" s="16" t="s">
        <v>132</v>
      </c>
      <c r="BM157" s="233" t="s">
        <v>196</v>
      </c>
    </row>
    <row r="158" s="13" customFormat="1">
      <c r="B158" s="246"/>
      <c r="C158" s="247"/>
      <c r="D158" s="237" t="s">
        <v>134</v>
      </c>
      <c r="E158" s="248" t="s">
        <v>1</v>
      </c>
      <c r="F158" s="249" t="s">
        <v>197</v>
      </c>
      <c r="G158" s="247"/>
      <c r="H158" s="250">
        <v>15.300000000000001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134</v>
      </c>
      <c r="AU158" s="256" t="s">
        <v>88</v>
      </c>
      <c r="AV158" s="13" t="s">
        <v>88</v>
      </c>
      <c r="AW158" s="13" t="s">
        <v>32</v>
      </c>
      <c r="AX158" s="13" t="s">
        <v>78</v>
      </c>
      <c r="AY158" s="256" t="s">
        <v>125</v>
      </c>
    </row>
    <row r="159" s="13" customFormat="1">
      <c r="B159" s="246"/>
      <c r="C159" s="247"/>
      <c r="D159" s="237" t="s">
        <v>134</v>
      </c>
      <c r="E159" s="248" t="s">
        <v>1</v>
      </c>
      <c r="F159" s="249" t="s">
        <v>198</v>
      </c>
      <c r="G159" s="247"/>
      <c r="H159" s="250">
        <v>8.5999999999999996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134</v>
      </c>
      <c r="AU159" s="256" t="s">
        <v>88</v>
      </c>
      <c r="AV159" s="13" t="s">
        <v>88</v>
      </c>
      <c r="AW159" s="13" t="s">
        <v>32</v>
      </c>
      <c r="AX159" s="13" t="s">
        <v>78</v>
      </c>
      <c r="AY159" s="256" t="s">
        <v>125</v>
      </c>
    </row>
    <row r="160" s="14" customFormat="1">
      <c r="B160" s="257"/>
      <c r="C160" s="258"/>
      <c r="D160" s="237" t="s">
        <v>134</v>
      </c>
      <c r="E160" s="259" t="s">
        <v>1</v>
      </c>
      <c r="F160" s="260" t="s">
        <v>138</v>
      </c>
      <c r="G160" s="258"/>
      <c r="H160" s="261">
        <v>23.899999999999999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AT160" s="267" t="s">
        <v>134</v>
      </c>
      <c r="AU160" s="267" t="s">
        <v>88</v>
      </c>
      <c r="AV160" s="14" t="s">
        <v>132</v>
      </c>
      <c r="AW160" s="14" t="s">
        <v>32</v>
      </c>
      <c r="AX160" s="14" t="s">
        <v>86</v>
      </c>
      <c r="AY160" s="267" t="s">
        <v>125</v>
      </c>
    </row>
    <row r="161" s="11" customFormat="1" ht="22.8" customHeight="1">
      <c r="B161" s="206"/>
      <c r="C161" s="207"/>
      <c r="D161" s="208" t="s">
        <v>77</v>
      </c>
      <c r="E161" s="220" t="s">
        <v>155</v>
      </c>
      <c r="F161" s="220" t="s">
        <v>199</v>
      </c>
      <c r="G161" s="207"/>
      <c r="H161" s="207"/>
      <c r="I161" s="210"/>
      <c r="J161" s="221">
        <f>BK161</f>
        <v>0</v>
      </c>
      <c r="K161" s="207"/>
      <c r="L161" s="212"/>
      <c r="M161" s="213"/>
      <c r="N161" s="214"/>
      <c r="O161" s="214"/>
      <c r="P161" s="215">
        <f>SUM(P162:P170)</f>
        <v>0</v>
      </c>
      <c r="Q161" s="214"/>
      <c r="R161" s="215">
        <f>SUM(R162:R170)</f>
        <v>7.8784910000000004</v>
      </c>
      <c r="S161" s="214"/>
      <c r="T161" s="216">
        <f>SUM(T162:T170)</f>
        <v>0</v>
      </c>
      <c r="AR161" s="217" t="s">
        <v>86</v>
      </c>
      <c r="AT161" s="218" t="s">
        <v>77</v>
      </c>
      <c r="AU161" s="218" t="s">
        <v>86</v>
      </c>
      <c r="AY161" s="217" t="s">
        <v>125</v>
      </c>
      <c r="BK161" s="219">
        <f>SUM(BK162:BK170)</f>
        <v>0</v>
      </c>
    </row>
    <row r="162" s="1" customFormat="1" ht="16.5" customHeight="1">
      <c r="B162" s="37"/>
      <c r="C162" s="222" t="s">
        <v>200</v>
      </c>
      <c r="D162" s="222" t="s">
        <v>127</v>
      </c>
      <c r="E162" s="223" t="s">
        <v>201</v>
      </c>
      <c r="F162" s="224" t="s">
        <v>202</v>
      </c>
      <c r="G162" s="225" t="s">
        <v>130</v>
      </c>
      <c r="H162" s="226">
        <v>23.899999999999999</v>
      </c>
      <c r="I162" s="227"/>
      <c r="J162" s="228">
        <f>ROUND(I162*H162,2)</f>
        <v>0</v>
      </c>
      <c r="K162" s="224" t="s">
        <v>131</v>
      </c>
      <c r="L162" s="42"/>
      <c r="M162" s="229" t="s">
        <v>1</v>
      </c>
      <c r="N162" s="230" t="s">
        <v>43</v>
      </c>
      <c r="O162" s="85"/>
      <c r="P162" s="231">
        <f>O162*H162</f>
        <v>0</v>
      </c>
      <c r="Q162" s="231">
        <v>0.27994000000000002</v>
      </c>
      <c r="R162" s="231">
        <f>Q162*H162</f>
        <v>6.6905660000000005</v>
      </c>
      <c r="S162" s="231">
        <v>0</v>
      </c>
      <c r="T162" s="232">
        <f>S162*H162</f>
        <v>0</v>
      </c>
      <c r="AR162" s="233" t="s">
        <v>132</v>
      </c>
      <c r="AT162" s="233" t="s">
        <v>127</v>
      </c>
      <c r="AU162" s="233" t="s">
        <v>88</v>
      </c>
      <c r="AY162" s="16" t="s">
        <v>125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86</v>
      </c>
      <c r="BK162" s="234">
        <f>ROUND(I162*H162,2)</f>
        <v>0</v>
      </c>
      <c r="BL162" s="16" t="s">
        <v>132</v>
      </c>
      <c r="BM162" s="233" t="s">
        <v>203</v>
      </c>
    </row>
    <row r="163" s="12" customFormat="1">
      <c r="B163" s="235"/>
      <c r="C163" s="236"/>
      <c r="D163" s="237" t="s">
        <v>134</v>
      </c>
      <c r="E163" s="238" t="s">
        <v>1</v>
      </c>
      <c r="F163" s="239" t="s">
        <v>204</v>
      </c>
      <c r="G163" s="236"/>
      <c r="H163" s="238" t="s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134</v>
      </c>
      <c r="AU163" s="245" t="s">
        <v>88</v>
      </c>
      <c r="AV163" s="12" t="s">
        <v>86</v>
      </c>
      <c r="AW163" s="12" t="s">
        <v>32</v>
      </c>
      <c r="AX163" s="12" t="s">
        <v>78</v>
      </c>
      <c r="AY163" s="245" t="s">
        <v>125</v>
      </c>
    </row>
    <row r="164" s="13" customFormat="1">
      <c r="B164" s="246"/>
      <c r="C164" s="247"/>
      <c r="D164" s="237" t="s">
        <v>134</v>
      </c>
      <c r="E164" s="248" t="s">
        <v>1</v>
      </c>
      <c r="F164" s="249" t="s">
        <v>197</v>
      </c>
      <c r="G164" s="247"/>
      <c r="H164" s="250">
        <v>15.300000000000001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134</v>
      </c>
      <c r="AU164" s="256" t="s">
        <v>88</v>
      </c>
      <c r="AV164" s="13" t="s">
        <v>88</v>
      </c>
      <c r="AW164" s="13" t="s">
        <v>32</v>
      </c>
      <c r="AX164" s="13" t="s">
        <v>78</v>
      </c>
      <c r="AY164" s="256" t="s">
        <v>125</v>
      </c>
    </row>
    <row r="165" s="13" customFormat="1">
      <c r="B165" s="246"/>
      <c r="C165" s="247"/>
      <c r="D165" s="237" t="s">
        <v>134</v>
      </c>
      <c r="E165" s="248" t="s">
        <v>1</v>
      </c>
      <c r="F165" s="249" t="s">
        <v>198</v>
      </c>
      <c r="G165" s="247"/>
      <c r="H165" s="250">
        <v>8.5999999999999996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AT165" s="256" t="s">
        <v>134</v>
      </c>
      <c r="AU165" s="256" t="s">
        <v>88</v>
      </c>
      <c r="AV165" s="13" t="s">
        <v>88</v>
      </c>
      <c r="AW165" s="13" t="s">
        <v>32</v>
      </c>
      <c r="AX165" s="13" t="s">
        <v>78</v>
      </c>
      <c r="AY165" s="256" t="s">
        <v>125</v>
      </c>
    </row>
    <row r="166" s="14" customFormat="1">
      <c r="B166" s="257"/>
      <c r="C166" s="258"/>
      <c r="D166" s="237" t="s">
        <v>134</v>
      </c>
      <c r="E166" s="259" t="s">
        <v>1</v>
      </c>
      <c r="F166" s="260" t="s">
        <v>138</v>
      </c>
      <c r="G166" s="258"/>
      <c r="H166" s="261">
        <v>23.899999999999999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AT166" s="267" t="s">
        <v>134</v>
      </c>
      <c r="AU166" s="267" t="s">
        <v>88</v>
      </c>
      <c r="AV166" s="14" t="s">
        <v>132</v>
      </c>
      <c r="AW166" s="14" t="s">
        <v>32</v>
      </c>
      <c r="AX166" s="14" t="s">
        <v>86</v>
      </c>
      <c r="AY166" s="267" t="s">
        <v>125</v>
      </c>
    </row>
    <row r="167" s="1" customFormat="1" ht="24" customHeight="1">
      <c r="B167" s="37"/>
      <c r="C167" s="222" t="s">
        <v>205</v>
      </c>
      <c r="D167" s="222" t="s">
        <v>127</v>
      </c>
      <c r="E167" s="223" t="s">
        <v>206</v>
      </c>
      <c r="F167" s="224" t="s">
        <v>207</v>
      </c>
      <c r="G167" s="225" t="s">
        <v>130</v>
      </c>
      <c r="H167" s="226">
        <v>14.1</v>
      </c>
      <c r="I167" s="227"/>
      <c r="J167" s="228">
        <f>ROUND(I167*H167,2)</f>
        <v>0</v>
      </c>
      <c r="K167" s="224" t="s">
        <v>131</v>
      </c>
      <c r="L167" s="42"/>
      <c r="M167" s="229" t="s">
        <v>1</v>
      </c>
      <c r="N167" s="230" t="s">
        <v>43</v>
      </c>
      <c r="O167" s="85"/>
      <c r="P167" s="231">
        <f>O167*H167</f>
        <v>0</v>
      </c>
      <c r="Q167" s="231">
        <v>0.084250000000000005</v>
      </c>
      <c r="R167" s="231">
        <f>Q167*H167</f>
        <v>1.1879250000000001</v>
      </c>
      <c r="S167" s="231">
        <v>0</v>
      </c>
      <c r="T167" s="232">
        <f>S167*H167</f>
        <v>0</v>
      </c>
      <c r="AR167" s="233" t="s">
        <v>132</v>
      </c>
      <c r="AT167" s="233" t="s">
        <v>127</v>
      </c>
      <c r="AU167" s="233" t="s">
        <v>88</v>
      </c>
      <c r="AY167" s="16" t="s">
        <v>125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86</v>
      </c>
      <c r="BK167" s="234">
        <f>ROUND(I167*H167,2)</f>
        <v>0</v>
      </c>
      <c r="BL167" s="16" t="s">
        <v>132</v>
      </c>
      <c r="BM167" s="233" t="s">
        <v>208</v>
      </c>
    </row>
    <row r="168" s="12" customFormat="1">
      <c r="B168" s="235"/>
      <c r="C168" s="236"/>
      <c r="D168" s="237" t="s">
        <v>134</v>
      </c>
      <c r="E168" s="238" t="s">
        <v>1</v>
      </c>
      <c r="F168" s="239" t="s">
        <v>209</v>
      </c>
      <c r="G168" s="236"/>
      <c r="H168" s="238" t="s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134</v>
      </c>
      <c r="AU168" s="245" t="s">
        <v>88</v>
      </c>
      <c r="AV168" s="12" t="s">
        <v>86</v>
      </c>
      <c r="AW168" s="12" t="s">
        <v>32</v>
      </c>
      <c r="AX168" s="12" t="s">
        <v>78</v>
      </c>
      <c r="AY168" s="245" t="s">
        <v>125</v>
      </c>
    </row>
    <row r="169" s="13" customFormat="1">
      <c r="B169" s="246"/>
      <c r="C169" s="247"/>
      <c r="D169" s="237" t="s">
        <v>134</v>
      </c>
      <c r="E169" s="248" t="s">
        <v>1</v>
      </c>
      <c r="F169" s="249" t="s">
        <v>210</v>
      </c>
      <c r="G169" s="247"/>
      <c r="H169" s="250">
        <v>14.1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134</v>
      </c>
      <c r="AU169" s="256" t="s">
        <v>88</v>
      </c>
      <c r="AV169" s="13" t="s">
        <v>88</v>
      </c>
      <c r="AW169" s="13" t="s">
        <v>32</v>
      </c>
      <c r="AX169" s="13" t="s">
        <v>78</v>
      </c>
      <c r="AY169" s="256" t="s">
        <v>125</v>
      </c>
    </row>
    <row r="170" s="14" customFormat="1">
      <c r="B170" s="257"/>
      <c r="C170" s="258"/>
      <c r="D170" s="237" t="s">
        <v>134</v>
      </c>
      <c r="E170" s="259" t="s">
        <v>1</v>
      </c>
      <c r="F170" s="260" t="s">
        <v>138</v>
      </c>
      <c r="G170" s="258"/>
      <c r="H170" s="261">
        <v>14.1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AT170" s="267" t="s">
        <v>134</v>
      </c>
      <c r="AU170" s="267" t="s">
        <v>88</v>
      </c>
      <c r="AV170" s="14" t="s">
        <v>132</v>
      </c>
      <c r="AW170" s="14" t="s">
        <v>32</v>
      </c>
      <c r="AX170" s="14" t="s">
        <v>86</v>
      </c>
      <c r="AY170" s="267" t="s">
        <v>125</v>
      </c>
    </row>
    <row r="171" s="11" customFormat="1" ht="22.8" customHeight="1">
      <c r="B171" s="206"/>
      <c r="C171" s="207"/>
      <c r="D171" s="208" t="s">
        <v>77</v>
      </c>
      <c r="E171" s="220" t="s">
        <v>179</v>
      </c>
      <c r="F171" s="220" t="s">
        <v>211</v>
      </c>
      <c r="G171" s="207"/>
      <c r="H171" s="207"/>
      <c r="I171" s="210"/>
      <c r="J171" s="221">
        <f>BK171</f>
        <v>0</v>
      </c>
      <c r="K171" s="207"/>
      <c r="L171" s="212"/>
      <c r="M171" s="213"/>
      <c r="N171" s="214"/>
      <c r="O171" s="214"/>
      <c r="P171" s="215">
        <f>SUM(P172:P201)</f>
        <v>0</v>
      </c>
      <c r="Q171" s="214"/>
      <c r="R171" s="215">
        <f>SUM(R172:R201)</f>
        <v>8.3819960000000009</v>
      </c>
      <c r="S171" s="214"/>
      <c r="T171" s="216">
        <f>SUM(T172:T201)</f>
        <v>0</v>
      </c>
      <c r="AR171" s="217" t="s">
        <v>86</v>
      </c>
      <c r="AT171" s="218" t="s">
        <v>77</v>
      </c>
      <c r="AU171" s="218" t="s">
        <v>86</v>
      </c>
      <c r="AY171" s="217" t="s">
        <v>125</v>
      </c>
      <c r="BK171" s="219">
        <f>SUM(BK172:BK201)</f>
        <v>0</v>
      </c>
    </row>
    <row r="172" s="1" customFormat="1" ht="24" customHeight="1">
      <c r="B172" s="37"/>
      <c r="C172" s="222" t="s">
        <v>8</v>
      </c>
      <c r="D172" s="222" t="s">
        <v>127</v>
      </c>
      <c r="E172" s="223" t="s">
        <v>212</v>
      </c>
      <c r="F172" s="224" t="s">
        <v>213</v>
      </c>
      <c r="G172" s="225" t="s">
        <v>214</v>
      </c>
      <c r="H172" s="226">
        <v>2</v>
      </c>
      <c r="I172" s="227"/>
      <c r="J172" s="228">
        <f>ROUND(I172*H172,2)</f>
        <v>0</v>
      </c>
      <c r="K172" s="224" t="s">
        <v>131</v>
      </c>
      <c r="L172" s="42"/>
      <c r="M172" s="229" t="s">
        <v>1</v>
      </c>
      <c r="N172" s="230" t="s">
        <v>43</v>
      </c>
      <c r="O172" s="85"/>
      <c r="P172" s="231">
        <f>O172*H172</f>
        <v>0</v>
      </c>
      <c r="Q172" s="231">
        <v>0.0010499999999999999</v>
      </c>
      <c r="R172" s="231">
        <f>Q172*H172</f>
        <v>0.0020999999999999999</v>
      </c>
      <c r="S172" s="231">
        <v>0</v>
      </c>
      <c r="T172" s="232">
        <f>S172*H172</f>
        <v>0</v>
      </c>
      <c r="AR172" s="233" t="s">
        <v>132</v>
      </c>
      <c r="AT172" s="233" t="s">
        <v>127</v>
      </c>
      <c r="AU172" s="233" t="s">
        <v>88</v>
      </c>
      <c r="AY172" s="16" t="s">
        <v>125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6" t="s">
        <v>86</v>
      </c>
      <c r="BK172" s="234">
        <f>ROUND(I172*H172,2)</f>
        <v>0</v>
      </c>
      <c r="BL172" s="16" t="s">
        <v>132</v>
      </c>
      <c r="BM172" s="233" t="s">
        <v>215</v>
      </c>
    </row>
    <row r="173" s="1" customFormat="1" ht="16.5" customHeight="1">
      <c r="B173" s="37"/>
      <c r="C173" s="268" t="s">
        <v>216</v>
      </c>
      <c r="D173" s="268" t="s">
        <v>217</v>
      </c>
      <c r="E173" s="269" t="s">
        <v>218</v>
      </c>
      <c r="F173" s="270" t="s">
        <v>219</v>
      </c>
      <c r="G173" s="271" t="s">
        <v>214</v>
      </c>
      <c r="H173" s="272">
        <v>2</v>
      </c>
      <c r="I173" s="273"/>
      <c r="J173" s="274">
        <f>ROUND(I173*H173,2)</f>
        <v>0</v>
      </c>
      <c r="K173" s="270" t="s">
        <v>131</v>
      </c>
      <c r="L173" s="275"/>
      <c r="M173" s="276" t="s">
        <v>1</v>
      </c>
      <c r="N173" s="277" t="s">
        <v>43</v>
      </c>
      <c r="O173" s="85"/>
      <c r="P173" s="231">
        <f>O173*H173</f>
        <v>0</v>
      </c>
      <c r="Q173" s="231">
        <v>0.0040000000000000001</v>
      </c>
      <c r="R173" s="231">
        <f>Q173*H173</f>
        <v>0.0080000000000000002</v>
      </c>
      <c r="S173" s="231">
        <v>0</v>
      </c>
      <c r="T173" s="232">
        <f>S173*H173</f>
        <v>0</v>
      </c>
      <c r="AR173" s="233" t="s">
        <v>175</v>
      </c>
      <c r="AT173" s="233" t="s">
        <v>217</v>
      </c>
      <c r="AU173" s="233" t="s">
        <v>88</v>
      </c>
      <c r="AY173" s="16" t="s">
        <v>125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6" t="s">
        <v>86</v>
      </c>
      <c r="BK173" s="234">
        <f>ROUND(I173*H173,2)</f>
        <v>0</v>
      </c>
      <c r="BL173" s="16" t="s">
        <v>132</v>
      </c>
      <c r="BM173" s="233" t="s">
        <v>220</v>
      </c>
    </row>
    <row r="174" s="1" customFormat="1" ht="24" customHeight="1">
      <c r="B174" s="37"/>
      <c r="C174" s="222" t="s">
        <v>221</v>
      </c>
      <c r="D174" s="222" t="s">
        <v>127</v>
      </c>
      <c r="E174" s="223" t="s">
        <v>222</v>
      </c>
      <c r="F174" s="224" t="s">
        <v>223</v>
      </c>
      <c r="G174" s="225" t="s">
        <v>130</v>
      </c>
      <c r="H174" s="226">
        <v>15.300000000000001</v>
      </c>
      <c r="I174" s="227"/>
      <c r="J174" s="228">
        <f>ROUND(I174*H174,2)</f>
        <v>0</v>
      </c>
      <c r="K174" s="224" t="s">
        <v>131</v>
      </c>
      <c r="L174" s="42"/>
      <c r="M174" s="229" t="s">
        <v>1</v>
      </c>
      <c r="N174" s="230" t="s">
        <v>43</v>
      </c>
      <c r="O174" s="85"/>
      <c r="P174" s="231">
        <f>O174*H174</f>
        <v>0</v>
      </c>
      <c r="Q174" s="231">
        <v>0.00059999999999999995</v>
      </c>
      <c r="R174" s="231">
        <f>Q174*H174</f>
        <v>0.0091799999999999989</v>
      </c>
      <c r="S174" s="231">
        <v>0</v>
      </c>
      <c r="T174" s="232">
        <f>S174*H174</f>
        <v>0</v>
      </c>
      <c r="AR174" s="233" t="s">
        <v>132</v>
      </c>
      <c r="AT174" s="233" t="s">
        <v>127</v>
      </c>
      <c r="AU174" s="233" t="s">
        <v>88</v>
      </c>
      <c r="AY174" s="16" t="s">
        <v>125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86</v>
      </c>
      <c r="BK174" s="234">
        <f>ROUND(I174*H174,2)</f>
        <v>0</v>
      </c>
      <c r="BL174" s="16" t="s">
        <v>132</v>
      </c>
      <c r="BM174" s="233" t="s">
        <v>224</v>
      </c>
    </row>
    <row r="175" s="12" customFormat="1">
      <c r="B175" s="235"/>
      <c r="C175" s="236"/>
      <c r="D175" s="237" t="s">
        <v>134</v>
      </c>
      <c r="E175" s="238" t="s">
        <v>1</v>
      </c>
      <c r="F175" s="239" t="s">
        <v>225</v>
      </c>
      <c r="G175" s="236"/>
      <c r="H175" s="238" t="s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134</v>
      </c>
      <c r="AU175" s="245" t="s">
        <v>88</v>
      </c>
      <c r="AV175" s="12" t="s">
        <v>86</v>
      </c>
      <c r="AW175" s="12" t="s">
        <v>32</v>
      </c>
      <c r="AX175" s="12" t="s">
        <v>78</v>
      </c>
      <c r="AY175" s="245" t="s">
        <v>125</v>
      </c>
    </row>
    <row r="176" s="13" customFormat="1">
      <c r="B176" s="246"/>
      <c r="C176" s="247"/>
      <c r="D176" s="237" t="s">
        <v>134</v>
      </c>
      <c r="E176" s="248" t="s">
        <v>1</v>
      </c>
      <c r="F176" s="249" t="s">
        <v>226</v>
      </c>
      <c r="G176" s="247"/>
      <c r="H176" s="250">
        <v>15.300000000000001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134</v>
      </c>
      <c r="AU176" s="256" t="s">
        <v>88</v>
      </c>
      <c r="AV176" s="13" t="s">
        <v>88</v>
      </c>
      <c r="AW176" s="13" t="s">
        <v>32</v>
      </c>
      <c r="AX176" s="13" t="s">
        <v>78</v>
      </c>
      <c r="AY176" s="256" t="s">
        <v>125</v>
      </c>
    </row>
    <row r="177" s="14" customFormat="1">
      <c r="B177" s="257"/>
      <c r="C177" s="258"/>
      <c r="D177" s="237" t="s">
        <v>134</v>
      </c>
      <c r="E177" s="259" t="s">
        <v>1</v>
      </c>
      <c r="F177" s="260" t="s">
        <v>138</v>
      </c>
      <c r="G177" s="258"/>
      <c r="H177" s="261">
        <v>15.300000000000001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AT177" s="267" t="s">
        <v>134</v>
      </c>
      <c r="AU177" s="267" t="s">
        <v>88</v>
      </c>
      <c r="AV177" s="14" t="s">
        <v>132</v>
      </c>
      <c r="AW177" s="14" t="s">
        <v>32</v>
      </c>
      <c r="AX177" s="14" t="s">
        <v>86</v>
      </c>
      <c r="AY177" s="267" t="s">
        <v>125</v>
      </c>
    </row>
    <row r="178" s="1" customFormat="1" ht="24" customHeight="1">
      <c r="B178" s="37"/>
      <c r="C178" s="222" t="s">
        <v>227</v>
      </c>
      <c r="D178" s="222" t="s">
        <v>127</v>
      </c>
      <c r="E178" s="223" t="s">
        <v>228</v>
      </c>
      <c r="F178" s="224" t="s">
        <v>229</v>
      </c>
      <c r="G178" s="225" t="s">
        <v>141</v>
      </c>
      <c r="H178" s="226">
        <v>20</v>
      </c>
      <c r="I178" s="227"/>
      <c r="J178" s="228">
        <f>ROUND(I178*H178,2)</f>
        <v>0</v>
      </c>
      <c r="K178" s="224" t="s">
        <v>131</v>
      </c>
      <c r="L178" s="42"/>
      <c r="M178" s="229" t="s">
        <v>1</v>
      </c>
      <c r="N178" s="230" t="s">
        <v>43</v>
      </c>
      <c r="O178" s="85"/>
      <c r="P178" s="231">
        <f>O178*H178</f>
        <v>0</v>
      </c>
      <c r="Q178" s="231">
        <v>0.20219000000000001</v>
      </c>
      <c r="R178" s="231">
        <f>Q178*H178</f>
        <v>4.0438000000000001</v>
      </c>
      <c r="S178" s="231">
        <v>0</v>
      </c>
      <c r="T178" s="232">
        <f>S178*H178</f>
        <v>0</v>
      </c>
      <c r="AR178" s="233" t="s">
        <v>132</v>
      </c>
      <c r="AT178" s="233" t="s">
        <v>127</v>
      </c>
      <c r="AU178" s="233" t="s">
        <v>88</v>
      </c>
      <c r="AY178" s="16" t="s">
        <v>125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86</v>
      </c>
      <c r="BK178" s="234">
        <f>ROUND(I178*H178,2)</f>
        <v>0</v>
      </c>
      <c r="BL178" s="16" t="s">
        <v>132</v>
      </c>
      <c r="BM178" s="233" t="s">
        <v>230</v>
      </c>
    </row>
    <row r="179" s="12" customFormat="1">
      <c r="B179" s="235"/>
      <c r="C179" s="236"/>
      <c r="D179" s="237" t="s">
        <v>134</v>
      </c>
      <c r="E179" s="238" t="s">
        <v>1</v>
      </c>
      <c r="F179" s="239" t="s">
        <v>231</v>
      </c>
      <c r="G179" s="236"/>
      <c r="H179" s="238" t="s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134</v>
      </c>
      <c r="AU179" s="245" t="s">
        <v>88</v>
      </c>
      <c r="AV179" s="12" t="s">
        <v>86</v>
      </c>
      <c r="AW179" s="12" t="s">
        <v>32</v>
      </c>
      <c r="AX179" s="12" t="s">
        <v>78</v>
      </c>
      <c r="AY179" s="245" t="s">
        <v>125</v>
      </c>
    </row>
    <row r="180" s="13" customFormat="1">
      <c r="B180" s="246"/>
      <c r="C180" s="247"/>
      <c r="D180" s="237" t="s">
        <v>134</v>
      </c>
      <c r="E180" s="248" t="s">
        <v>1</v>
      </c>
      <c r="F180" s="249" t="s">
        <v>232</v>
      </c>
      <c r="G180" s="247"/>
      <c r="H180" s="250">
        <v>20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134</v>
      </c>
      <c r="AU180" s="256" t="s">
        <v>88</v>
      </c>
      <c r="AV180" s="13" t="s">
        <v>88</v>
      </c>
      <c r="AW180" s="13" t="s">
        <v>32</v>
      </c>
      <c r="AX180" s="13" t="s">
        <v>78</v>
      </c>
      <c r="AY180" s="256" t="s">
        <v>125</v>
      </c>
    </row>
    <row r="181" s="14" customFormat="1">
      <c r="B181" s="257"/>
      <c r="C181" s="258"/>
      <c r="D181" s="237" t="s">
        <v>134</v>
      </c>
      <c r="E181" s="259" t="s">
        <v>1</v>
      </c>
      <c r="F181" s="260" t="s">
        <v>138</v>
      </c>
      <c r="G181" s="258"/>
      <c r="H181" s="261">
        <v>20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AT181" s="267" t="s">
        <v>134</v>
      </c>
      <c r="AU181" s="267" t="s">
        <v>88</v>
      </c>
      <c r="AV181" s="14" t="s">
        <v>132</v>
      </c>
      <c r="AW181" s="14" t="s">
        <v>32</v>
      </c>
      <c r="AX181" s="14" t="s">
        <v>86</v>
      </c>
      <c r="AY181" s="267" t="s">
        <v>125</v>
      </c>
    </row>
    <row r="182" s="1" customFormat="1" ht="16.5" customHeight="1">
      <c r="B182" s="37"/>
      <c r="C182" s="268" t="s">
        <v>233</v>
      </c>
      <c r="D182" s="268" t="s">
        <v>217</v>
      </c>
      <c r="E182" s="269" t="s">
        <v>234</v>
      </c>
      <c r="F182" s="270" t="s">
        <v>235</v>
      </c>
      <c r="G182" s="271" t="s">
        <v>141</v>
      </c>
      <c r="H182" s="272">
        <v>23</v>
      </c>
      <c r="I182" s="273"/>
      <c r="J182" s="274">
        <f>ROUND(I182*H182,2)</f>
        <v>0</v>
      </c>
      <c r="K182" s="270" t="s">
        <v>131</v>
      </c>
      <c r="L182" s="275"/>
      <c r="M182" s="276" t="s">
        <v>1</v>
      </c>
      <c r="N182" s="277" t="s">
        <v>43</v>
      </c>
      <c r="O182" s="85"/>
      <c r="P182" s="231">
        <f>O182*H182</f>
        <v>0</v>
      </c>
      <c r="Q182" s="231">
        <v>0.081000000000000003</v>
      </c>
      <c r="R182" s="231">
        <f>Q182*H182</f>
        <v>1.863</v>
      </c>
      <c r="S182" s="231">
        <v>0</v>
      </c>
      <c r="T182" s="232">
        <f>S182*H182</f>
        <v>0</v>
      </c>
      <c r="AR182" s="233" t="s">
        <v>175</v>
      </c>
      <c r="AT182" s="233" t="s">
        <v>217</v>
      </c>
      <c r="AU182" s="233" t="s">
        <v>88</v>
      </c>
      <c r="AY182" s="16" t="s">
        <v>125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6" t="s">
        <v>86</v>
      </c>
      <c r="BK182" s="234">
        <f>ROUND(I182*H182,2)</f>
        <v>0</v>
      </c>
      <c r="BL182" s="16" t="s">
        <v>132</v>
      </c>
      <c r="BM182" s="233" t="s">
        <v>236</v>
      </c>
    </row>
    <row r="183" s="13" customFormat="1">
      <c r="B183" s="246"/>
      <c r="C183" s="247"/>
      <c r="D183" s="237" t="s">
        <v>134</v>
      </c>
      <c r="E183" s="247"/>
      <c r="F183" s="249" t="s">
        <v>237</v>
      </c>
      <c r="G183" s="247"/>
      <c r="H183" s="250">
        <v>23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134</v>
      </c>
      <c r="AU183" s="256" t="s">
        <v>88</v>
      </c>
      <c r="AV183" s="13" t="s">
        <v>88</v>
      </c>
      <c r="AW183" s="13" t="s">
        <v>4</v>
      </c>
      <c r="AX183" s="13" t="s">
        <v>86</v>
      </c>
      <c r="AY183" s="256" t="s">
        <v>125</v>
      </c>
    </row>
    <row r="184" s="1" customFormat="1" ht="24" customHeight="1">
      <c r="B184" s="37"/>
      <c r="C184" s="222" t="s">
        <v>238</v>
      </c>
      <c r="D184" s="222" t="s">
        <v>127</v>
      </c>
      <c r="E184" s="223" t="s">
        <v>239</v>
      </c>
      <c r="F184" s="224" t="s">
        <v>240</v>
      </c>
      <c r="G184" s="225" t="s">
        <v>141</v>
      </c>
      <c r="H184" s="226">
        <v>7.5</v>
      </c>
      <c r="I184" s="227"/>
      <c r="J184" s="228">
        <f>ROUND(I184*H184,2)</f>
        <v>0</v>
      </c>
      <c r="K184" s="224" t="s">
        <v>131</v>
      </c>
      <c r="L184" s="42"/>
      <c r="M184" s="229" t="s">
        <v>1</v>
      </c>
      <c r="N184" s="230" t="s">
        <v>43</v>
      </c>
      <c r="O184" s="85"/>
      <c r="P184" s="231">
        <f>O184*H184</f>
        <v>0</v>
      </c>
      <c r="Q184" s="231">
        <v>0.10095</v>
      </c>
      <c r="R184" s="231">
        <f>Q184*H184</f>
        <v>0.75712499999999994</v>
      </c>
      <c r="S184" s="231">
        <v>0</v>
      </c>
      <c r="T184" s="232">
        <f>S184*H184</f>
        <v>0</v>
      </c>
      <c r="AR184" s="233" t="s">
        <v>132</v>
      </c>
      <c r="AT184" s="233" t="s">
        <v>127</v>
      </c>
      <c r="AU184" s="233" t="s">
        <v>88</v>
      </c>
      <c r="AY184" s="16" t="s">
        <v>125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6" t="s">
        <v>86</v>
      </c>
      <c r="BK184" s="234">
        <f>ROUND(I184*H184,2)</f>
        <v>0</v>
      </c>
      <c r="BL184" s="16" t="s">
        <v>132</v>
      </c>
      <c r="BM184" s="233" t="s">
        <v>241</v>
      </c>
    </row>
    <row r="185" s="1" customFormat="1" ht="16.5" customHeight="1">
      <c r="B185" s="37"/>
      <c r="C185" s="268" t="s">
        <v>7</v>
      </c>
      <c r="D185" s="268" t="s">
        <v>217</v>
      </c>
      <c r="E185" s="269" t="s">
        <v>242</v>
      </c>
      <c r="F185" s="270" t="s">
        <v>243</v>
      </c>
      <c r="G185" s="271" t="s">
        <v>141</v>
      </c>
      <c r="H185" s="272">
        <v>8.625</v>
      </c>
      <c r="I185" s="273"/>
      <c r="J185" s="274">
        <f>ROUND(I185*H185,2)</f>
        <v>0</v>
      </c>
      <c r="K185" s="270" t="s">
        <v>131</v>
      </c>
      <c r="L185" s="275"/>
      <c r="M185" s="276" t="s">
        <v>1</v>
      </c>
      <c r="N185" s="277" t="s">
        <v>43</v>
      </c>
      <c r="O185" s="85"/>
      <c r="P185" s="231">
        <f>O185*H185</f>
        <v>0</v>
      </c>
      <c r="Q185" s="231">
        <v>0.021999999999999999</v>
      </c>
      <c r="R185" s="231">
        <f>Q185*H185</f>
        <v>0.18975</v>
      </c>
      <c r="S185" s="231">
        <v>0</v>
      </c>
      <c r="T185" s="232">
        <f>S185*H185</f>
        <v>0</v>
      </c>
      <c r="AR185" s="233" t="s">
        <v>175</v>
      </c>
      <c r="AT185" s="233" t="s">
        <v>217</v>
      </c>
      <c r="AU185" s="233" t="s">
        <v>88</v>
      </c>
      <c r="AY185" s="16" t="s">
        <v>125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6" t="s">
        <v>86</v>
      </c>
      <c r="BK185" s="234">
        <f>ROUND(I185*H185,2)</f>
        <v>0</v>
      </c>
      <c r="BL185" s="16" t="s">
        <v>132</v>
      </c>
      <c r="BM185" s="233" t="s">
        <v>244</v>
      </c>
    </row>
    <row r="186" s="13" customFormat="1">
      <c r="B186" s="246"/>
      <c r="C186" s="247"/>
      <c r="D186" s="237" t="s">
        <v>134</v>
      </c>
      <c r="E186" s="247"/>
      <c r="F186" s="249" t="s">
        <v>245</v>
      </c>
      <c r="G186" s="247"/>
      <c r="H186" s="250">
        <v>8.625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134</v>
      </c>
      <c r="AU186" s="256" t="s">
        <v>88</v>
      </c>
      <c r="AV186" s="13" t="s">
        <v>88</v>
      </c>
      <c r="AW186" s="13" t="s">
        <v>4</v>
      </c>
      <c r="AX186" s="13" t="s">
        <v>86</v>
      </c>
      <c r="AY186" s="256" t="s">
        <v>125</v>
      </c>
    </row>
    <row r="187" s="1" customFormat="1" ht="24" customHeight="1">
      <c r="B187" s="37"/>
      <c r="C187" s="222" t="s">
        <v>246</v>
      </c>
      <c r="D187" s="222" t="s">
        <v>127</v>
      </c>
      <c r="E187" s="223" t="s">
        <v>247</v>
      </c>
      <c r="F187" s="224" t="s">
        <v>248</v>
      </c>
      <c r="G187" s="225" t="s">
        <v>141</v>
      </c>
      <c r="H187" s="226">
        <v>20</v>
      </c>
      <c r="I187" s="227"/>
      <c r="J187" s="228">
        <f>ROUND(I187*H187,2)</f>
        <v>0</v>
      </c>
      <c r="K187" s="224" t="s">
        <v>131</v>
      </c>
      <c r="L187" s="42"/>
      <c r="M187" s="229" t="s">
        <v>1</v>
      </c>
      <c r="N187" s="230" t="s">
        <v>43</v>
      </c>
      <c r="O187" s="85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AR187" s="233" t="s">
        <v>132</v>
      </c>
      <c r="AT187" s="233" t="s">
        <v>127</v>
      </c>
      <c r="AU187" s="233" t="s">
        <v>88</v>
      </c>
      <c r="AY187" s="16" t="s">
        <v>125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6" t="s">
        <v>86</v>
      </c>
      <c r="BK187" s="234">
        <f>ROUND(I187*H187,2)</f>
        <v>0</v>
      </c>
      <c r="BL187" s="16" t="s">
        <v>132</v>
      </c>
      <c r="BM187" s="233" t="s">
        <v>249</v>
      </c>
    </row>
    <row r="188" s="12" customFormat="1">
      <c r="B188" s="235"/>
      <c r="C188" s="236"/>
      <c r="D188" s="237" t="s">
        <v>134</v>
      </c>
      <c r="E188" s="238" t="s">
        <v>1</v>
      </c>
      <c r="F188" s="239" t="s">
        <v>250</v>
      </c>
      <c r="G188" s="236"/>
      <c r="H188" s="238" t="s">
        <v>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134</v>
      </c>
      <c r="AU188" s="245" t="s">
        <v>88</v>
      </c>
      <c r="AV188" s="12" t="s">
        <v>86</v>
      </c>
      <c r="AW188" s="12" t="s">
        <v>32</v>
      </c>
      <c r="AX188" s="12" t="s">
        <v>78</v>
      </c>
      <c r="AY188" s="245" t="s">
        <v>125</v>
      </c>
    </row>
    <row r="189" s="13" customFormat="1">
      <c r="B189" s="246"/>
      <c r="C189" s="247"/>
      <c r="D189" s="237" t="s">
        <v>134</v>
      </c>
      <c r="E189" s="248" t="s">
        <v>1</v>
      </c>
      <c r="F189" s="249" t="s">
        <v>232</v>
      </c>
      <c r="G189" s="247"/>
      <c r="H189" s="250">
        <v>20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134</v>
      </c>
      <c r="AU189" s="256" t="s">
        <v>88</v>
      </c>
      <c r="AV189" s="13" t="s">
        <v>88</v>
      </c>
      <c r="AW189" s="13" t="s">
        <v>32</v>
      </c>
      <c r="AX189" s="13" t="s">
        <v>78</v>
      </c>
      <c r="AY189" s="256" t="s">
        <v>125</v>
      </c>
    </row>
    <row r="190" s="14" customFormat="1">
      <c r="B190" s="257"/>
      <c r="C190" s="258"/>
      <c r="D190" s="237" t="s">
        <v>134</v>
      </c>
      <c r="E190" s="259" t="s">
        <v>1</v>
      </c>
      <c r="F190" s="260" t="s">
        <v>138</v>
      </c>
      <c r="G190" s="258"/>
      <c r="H190" s="261">
        <v>20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AT190" s="267" t="s">
        <v>134</v>
      </c>
      <c r="AU190" s="267" t="s">
        <v>88</v>
      </c>
      <c r="AV190" s="14" t="s">
        <v>132</v>
      </c>
      <c r="AW190" s="14" t="s">
        <v>32</v>
      </c>
      <c r="AX190" s="14" t="s">
        <v>86</v>
      </c>
      <c r="AY190" s="267" t="s">
        <v>125</v>
      </c>
    </row>
    <row r="191" s="1" customFormat="1" ht="16.5" customHeight="1">
      <c r="B191" s="37"/>
      <c r="C191" s="222" t="s">
        <v>251</v>
      </c>
      <c r="D191" s="222" t="s">
        <v>127</v>
      </c>
      <c r="E191" s="223" t="s">
        <v>252</v>
      </c>
      <c r="F191" s="224" t="s">
        <v>253</v>
      </c>
      <c r="G191" s="225" t="s">
        <v>141</v>
      </c>
      <c r="H191" s="226">
        <v>20</v>
      </c>
      <c r="I191" s="227"/>
      <c r="J191" s="228">
        <f>ROUND(I191*H191,2)</f>
        <v>0</v>
      </c>
      <c r="K191" s="224" t="s">
        <v>131</v>
      </c>
      <c r="L191" s="42"/>
      <c r="M191" s="229" t="s">
        <v>1</v>
      </c>
      <c r="N191" s="230" t="s">
        <v>43</v>
      </c>
      <c r="O191" s="85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AR191" s="233" t="s">
        <v>132</v>
      </c>
      <c r="AT191" s="233" t="s">
        <v>127</v>
      </c>
      <c r="AU191" s="233" t="s">
        <v>88</v>
      </c>
      <c r="AY191" s="16" t="s">
        <v>125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6" t="s">
        <v>86</v>
      </c>
      <c r="BK191" s="234">
        <f>ROUND(I191*H191,2)</f>
        <v>0</v>
      </c>
      <c r="BL191" s="16" t="s">
        <v>132</v>
      </c>
      <c r="BM191" s="233" t="s">
        <v>254</v>
      </c>
    </row>
    <row r="192" s="12" customFormat="1">
      <c r="B192" s="235"/>
      <c r="C192" s="236"/>
      <c r="D192" s="237" t="s">
        <v>134</v>
      </c>
      <c r="E192" s="238" t="s">
        <v>1</v>
      </c>
      <c r="F192" s="239" t="s">
        <v>255</v>
      </c>
      <c r="G192" s="236"/>
      <c r="H192" s="238" t="s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134</v>
      </c>
      <c r="AU192" s="245" t="s">
        <v>88</v>
      </c>
      <c r="AV192" s="12" t="s">
        <v>86</v>
      </c>
      <c r="AW192" s="12" t="s">
        <v>32</v>
      </c>
      <c r="AX192" s="12" t="s">
        <v>78</v>
      </c>
      <c r="AY192" s="245" t="s">
        <v>125</v>
      </c>
    </row>
    <row r="193" s="13" customFormat="1">
      <c r="B193" s="246"/>
      <c r="C193" s="247"/>
      <c r="D193" s="237" t="s">
        <v>134</v>
      </c>
      <c r="E193" s="248" t="s">
        <v>1</v>
      </c>
      <c r="F193" s="249" t="s">
        <v>232</v>
      </c>
      <c r="G193" s="247"/>
      <c r="H193" s="250">
        <v>20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AT193" s="256" t="s">
        <v>134</v>
      </c>
      <c r="AU193" s="256" t="s">
        <v>88</v>
      </c>
      <c r="AV193" s="13" t="s">
        <v>88</v>
      </c>
      <c r="AW193" s="13" t="s">
        <v>32</v>
      </c>
      <c r="AX193" s="13" t="s">
        <v>78</v>
      </c>
      <c r="AY193" s="256" t="s">
        <v>125</v>
      </c>
    </row>
    <row r="194" s="14" customFormat="1">
      <c r="B194" s="257"/>
      <c r="C194" s="258"/>
      <c r="D194" s="237" t="s">
        <v>134</v>
      </c>
      <c r="E194" s="259" t="s">
        <v>1</v>
      </c>
      <c r="F194" s="260" t="s">
        <v>138</v>
      </c>
      <c r="G194" s="258"/>
      <c r="H194" s="261">
        <v>20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AT194" s="267" t="s">
        <v>134</v>
      </c>
      <c r="AU194" s="267" t="s">
        <v>88</v>
      </c>
      <c r="AV194" s="14" t="s">
        <v>132</v>
      </c>
      <c r="AW194" s="14" t="s">
        <v>32</v>
      </c>
      <c r="AX194" s="14" t="s">
        <v>86</v>
      </c>
      <c r="AY194" s="267" t="s">
        <v>125</v>
      </c>
    </row>
    <row r="195" s="1" customFormat="1" ht="24" customHeight="1">
      <c r="B195" s="37"/>
      <c r="C195" s="222" t="s">
        <v>256</v>
      </c>
      <c r="D195" s="222" t="s">
        <v>127</v>
      </c>
      <c r="E195" s="223" t="s">
        <v>257</v>
      </c>
      <c r="F195" s="224" t="s">
        <v>258</v>
      </c>
      <c r="G195" s="225" t="s">
        <v>141</v>
      </c>
      <c r="H195" s="226">
        <v>8</v>
      </c>
      <c r="I195" s="227"/>
      <c r="J195" s="228">
        <f>ROUND(I195*H195,2)</f>
        <v>0</v>
      </c>
      <c r="K195" s="224" t="s">
        <v>1</v>
      </c>
      <c r="L195" s="42"/>
      <c r="M195" s="229" t="s">
        <v>1</v>
      </c>
      <c r="N195" s="230" t="s">
        <v>43</v>
      </c>
      <c r="O195" s="85"/>
      <c r="P195" s="231">
        <f>O195*H195</f>
        <v>0</v>
      </c>
      <c r="Q195" s="231">
        <v>0.14940999999999999</v>
      </c>
      <c r="R195" s="231">
        <f>Q195*H195</f>
        <v>1.1952799999999999</v>
      </c>
      <c r="S195" s="231">
        <v>0</v>
      </c>
      <c r="T195" s="232">
        <f>S195*H195</f>
        <v>0</v>
      </c>
      <c r="AR195" s="233" t="s">
        <v>132</v>
      </c>
      <c r="AT195" s="233" t="s">
        <v>127</v>
      </c>
      <c r="AU195" s="233" t="s">
        <v>88</v>
      </c>
      <c r="AY195" s="16" t="s">
        <v>125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86</v>
      </c>
      <c r="BK195" s="234">
        <f>ROUND(I195*H195,2)</f>
        <v>0</v>
      </c>
      <c r="BL195" s="16" t="s">
        <v>132</v>
      </c>
      <c r="BM195" s="233" t="s">
        <v>259</v>
      </c>
    </row>
    <row r="196" s="13" customFormat="1">
      <c r="B196" s="246"/>
      <c r="C196" s="247"/>
      <c r="D196" s="237" t="s">
        <v>134</v>
      </c>
      <c r="E196" s="248" t="s">
        <v>1</v>
      </c>
      <c r="F196" s="249" t="s">
        <v>260</v>
      </c>
      <c r="G196" s="247"/>
      <c r="H196" s="250">
        <v>8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AT196" s="256" t="s">
        <v>134</v>
      </c>
      <c r="AU196" s="256" t="s">
        <v>88</v>
      </c>
      <c r="AV196" s="13" t="s">
        <v>88</v>
      </c>
      <c r="AW196" s="13" t="s">
        <v>32</v>
      </c>
      <c r="AX196" s="13" t="s">
        <v>78</v>
      </c>
      <c r="AY196" s="256" t="s">
        <v>125</v>
      </c>
    </row>
    <row r="197" s="14" customFormat="1">
      <c r="B197" s="257"/>
      <c r="C197" s="258"/>
      <c r="D197" s="237" t="s">
        <v>134</v>
      </c>
      <c r="E197" s="259" t="s">
        <v>1</v>
      </c>
      <c r="F197" s="260" t="s">
        <v>138</v>
      </c>
      <c r="G197" s="258"/>
      <c r="H197" s="261">
        <v>8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AT197" s="267" t="s">
        <v>134</v>
      </c>
      <c r="AU197" s="267" t="s">
        <v>88</v>
      </c>
      <c r="AV197" s="14" t="s">
        <v>132</v>
      </c>
      <c r="AW197" s="14" t="s">
        <v>32</v>
      </c>
      <c r="AX197" s="14" t="s">
        <v>86</v>
      </c>
      <c r="AY197" s="267" t="s">
        <v>125</v>
      </c>
    </row>
    <row r="198" s="1" customFormat="1" ht="24" customHeight="1">
      <c r="B198" s="37"/>
      <c r="C198" s="222" t="s">
        <v>261</v>
      </c>
      <c r="D198" s="222" t="s">
        <v>127</v>
      </c>
      <c r="E198" s="223" t="s">
        <v>262</v>
      </c>
      <c r="F198" s="224" t="s">
        <v>263</v>
      </c>
      <c r="G198" s="225" t="s">
        <v>141</v>
      </c>
      <c r="H198" s="226">
        <v>2.1000000000000001</v>
      </c>
      <c r="I198" s="227"/>
      <c r="J198" s="228">
        <f>ROUND(I198*H198,2)</f>
        <v>0</v>
      </c>
      <c r="K198" s="224" t="s">
        <v>1</v>
      </c>
      <c r="L198" s="42"/>
      <c r="M198" s="229" t="s">
        <v>1</v>
      </c>
      <c r="N198" s="230" t="s">
        <v>43</v>
      </c>
      <c r="O198" s="85"/>
      <c r="P198" s="231">
        <f>O198*H198</f>
        <v>0</v>
      </c>
      <c r="Q198" s="231">
        <v>0.14940999999999999</v>
      </c>
      <c r="R198" s="231">
        <f>Q198*H198</f>
        <v>0.31376100000000001</v>
      </c>
      <c r="S198" s="231">
        <v>0</v>
      </c>
      <c r="T198" s="232">
        <f>S198*H198</f>
        <v>0</v>
      </c>
      <c r="AR198" s="233" t="s">
        <v>132</v>
      </c>
      <c r="AT198" s="233" t="s">
        <v>127</v>
      </c>
      <c r="AU198" s="233" t="s">
        <v>88</v>
      </c>
      <c r="AY198" s="16" t="s">
        <v>125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6" t="s">
        <v>86</v>
      </c>
      <c r="BK198" s="234">
        <f>ROUND(I198*H198,2)</f>
        <v>0</v>
      </c>
      <c r="BL198" s="16" t="s">
        <v>132</v>
      </c>
      <c r="BM198" s="233" t="s">
        <v>264</v>
      </c>
    </row>
    <row r="199" s="13" customFormat="1">
      <c r="B199" s="246"/>
      <c r="C199" s="247"/>
      <c r="D199" s="237" t="s">
        <v>134</v>
      </c>
      <c r="E199" s="248" t="s">
        <v>1</v>
      </c>
      <c r="F199" s="249" t="s">
        <v>265</v>
      </c>
      <c r="G199" s="247"/>
      <c r="H199" s="250">
        <v>2.1000000000000001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134</v>
      </c>
      <c r="AU199" s="256" t="s">
        <v>88</v>
      </c>
      <c r="AV199" s="13" t="s">
        <v>88</v>
      </c>
      <c r="AW199" s="13" t="s">
        <v>32</v>
      </c>
      <c r="AX199" s="13" t="s">
        <v>78</v>
      </c>
      <c r="AY199" s="256" t="s">
        <v>125</v>
      </c>
    </row>
    <row r="200" s="14" customFormat="1">
      <c r="B200" s="257"/>
      <c r="C200" s="258"/>
      <c r="D200" s="237" t="s">
        <v>134</v>
      </c>
      <c r="E200" s="259" t="s">
        <v>1</v>
      </c>
      <c r="F200" s="260" t="s">
        <v>138</v>
      </c>
      <c r="G200" s="258"/>
      <c r="H200" s="261">
        <v>2.1000000000000001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AT200" s="267" t="s">
        <v>134</v>
      </c>
      <c r="AU200" s="267" t="s">
        <v>88</v>
      </c>
      <c r="AV200" s="14" t="s">
        <v>132</v>
      </c>
      <c r="AW200" s="14" t="s">
        <v>32</v>
      </c>
      <c r="AX200" s="14" t="s">
        <v>86</v>
      </c>
      <c r="AY200" s="267" t="s">
        <v>125</v>
      </c>
    </row>
    <row r="201" s="1" customFormat="1" ht="24" customHeight="1">
      <c r="B201" s="37"/>
      <c r="C201" s="222" t="s">
        <v>266</v>
      </c>
      <c r="D201" s="222" t="s">
        <v>127</v>
      </c>
      <c r="E201" s="223" t="s">
        <v>267</v>
      </c>
      <c r="F201" s="224" t="s">
        <v>268</v>
      </c>
      <c r="G201" s="225" t="s">
        <v>130</v>
      </c>
      <c r="H201" s="226">
        <v>14</v>
      </c>
      <c r="I201" s="227"/>
      <c r="J201" s="228">
        <f>ROUND(I201*H201,2)</f>
        <v>0</v>
      </c>
      <c r="K201" s="224" t="s">
        <v>131</v>
      </c>
      <c r="L201" s="42"/>
      <c r="M201" s="229" t="s">
        <v>1</v>
      </c>
      <c r="N201" s="230" t="s">
        <v>43</v>
      </c>
      <c r="O201" s="85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AR201" s="233" t="s">
        <v>132</v>
      </c>
      <c r="AT201" s="233" t="s">
        <v>127</v>
      </c>
      <c r="AU201" s="233" t="s">
        <v>88</v>
      </c>
      <c r="AY201" s="16" t="s">
        <v>125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6" t="s">
        <v>86</v>
      </c>
      <c r="BK201" s="234">
        <f>ROUND(I201*H201,2)</f>
        <v>0</v>
      </c>
      <c r="BL201" s="16" t="s">
        <v>132</v>
      </c>
      <c r="BM201" s="233" t="s">
        <v>269</v>
      </c>
    </row>
    <row r="202" s="11" customFormat="1" ht="22.8" customHeight="1">
      <c r="B202" s="206"/>
      <c r="C202" s="207"/>
      <c r="D202" s="208" t="s">
        <v>77</v>
      </c>
      <c r="E202" s="220" t="s">
        <v>270</v>
      </c>
      <c r="F202" s="220" t="s">
        <v>271</v>
      </c>
      <c r="G202" s="207"/>
      <c r="H202" s="207"/>
      <c r="I202" s="210"/>
      <c r="J202" s="221">
        <f>BK202</f>
        <v>0</v>
      </c>
      <c r="K202" s="207"/>
      <c r="L202" s="212"/>
      <c r="M202" s="213"/>
      <c r="N202" s="214"/>
      <c r="O202" s="214"/>
      <c r="P202" s="215">
        <f>SUM(P203:P207)</f>
        <v>0</v>
      </c>
      <c r="Q202" s="214"/>
      <c r="R202" s="215">
        <f>SUM(R203:R207)</f>
        <v>0</v>
      </c>
      <c r="S202" s="214"/>
      <c r="T202" s="216">
        <f>SUM(T203:T207)</f>
        <v>0</v>
      </c>
      <c r="AR202" s="217" t="s">
        <v>86</v>
      </c>
      <c r="AT202" s="218" t="s">
        <v>77</v>
      </c>
      <c r="AU202" s="218" t="s">
        <v>86</v>
      </c>
      <c r="AY202" s="217" t="s">
        <v>125</v>
      </c>
      <c r="BK202" s="219">
        <f>SUM(BK203:BK207)</f>
        <v>0</v>
      </c>
    </row>
    <row r="203" s="1" customFormat="1" ht="24" customHeight="1">
      <c r="B203" s="37"/>
      <c r="C203" s="222" t="s">
        <v>272</v>
      </c>
      <c r="D203" s="222" t="s">
        <v>127</v>
      </c>
      <c r="E203" s="223" t="s">
        <v>273</v>
      </c>
      <c r="F203" s="224" t="s">
        <v>274</v>
      </c>
      <c r="G203" s="225" t="s">
        <v>190</v>
      </c>
      <c r="H203" s="226">
        <v>9.4399999999999995</v>
      </c>
      <c r="I203" s="227"/>
      <c r="J203" s="228">
        <f>ROUND(I203*H203,2)</f>
        <v>0</v>
      </c>
      <c r="K203" s="224" t="s">
        <v>131</v>
      </c>
      <c r="L203" s="42"/>
      <c r="M203" s="229" t="s">
        <v>1</v>
      </c>
      <c r="N203" s="230" t="s">
        <v>43</v>
      </c>
      <c r="O203" s="85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AR203" s="233" t="s">
        <v>132</v>
      </c>
      <c r="AT203" s="233" t="s">
        <v>127</v>
      </c>
      <c r="AU203" s="233" t="s">
        <v>88</v>
      </c>
      <c r="AY203" s="16" t="s">
        <v>125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86</v>
      </c>
      <c r="BK203" s="234">
        <f>ROUND(I203*H203,2)</f>
        <v>0</v>
      </c>
      <c r="BL203" s="16" t="s">
        <v>132</v>
      </c>
      <c r="BM203" s="233" t="s">
        <v>275</v>
      </c>
    </row>
    <row r="204" s="1" customFormat="1" ht="24" customHeight="1">
      <c r="B204" s="37"/>
      <c r="C204" s="222" t="s">
        <v>276</v>
      </c>
      <c r="D204" s="222" t="s">
        <v>127</v>
      </c>
      <c r="E204" s="223" t="s">
        <v>277</v>
      </c>
      <c r="F204" s="224" t="s">
        <v>278</v>
      </c>
      <c r="G204" s="225" t="s">
        <v>190</v>
      </c>
      <c r="H204" s="226">
        <v>188.80000000000001</v>
      </c>
      <c r="I204" s="227"/>
      <c r="J204" s="228">
        <f>ROUND(I204*H204,2)</f>
        <v>0</v>
      </c>
      <c r="K204" s="224" t="s">
        <v>131</v>
      </c>
      <c r="L204" s="42"/>
      <c r="M204" s="229" t="s">
        <v>1</v>
      </c>
      <c r="N204" s="230" t="s">
        <v>43</v>
      </c>
      <c r="O204" s="85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AR204" s="233" t="s">
        <v>132</v>
      </c>
      <c r="AT204" s="233" t="s">
        <v>127</v>
      </c>
      <c r="AU204" s="233" t="s">
        <v>88</v>
      </c>
      <c r="AY204" s="16" t="s">
        <v>125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6" t="s">
        <v>86</v>
      </c>
      <c r="BK204" s="234">
        <f>ROUND(I204*H204,2)</f>
        <v>0</v>
      </c>
      <c r="BL204" s="16" t="s">
        <v>132</v>
      </c>
      <c r="BM204" s="233" t="s">
        <v>279</v>
      </c>
    </row>
    <row r="205" s="13" customFormat="1">
      <c r="B205" s="246"/>
      <c r="C205" s="247"/>
      <c r="D205" s="237" t="s">
        <v>134</v>
      </c>
      <c r="E205" s="247"/>
      <c r="F205" s="249" t="s">
        <v>280</v>
      </c>
      <c r="G205" s="247"/>
      <c r="H205" s="250">
        <v>188.80000000000001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134</v>
      </c>
      <c r="AU205" s="256" t="s">
        <v>88</v>
      </c>
      <c r="AV205" s="13" t="s">
        <v>88</v>
      </c>
      <c r="AW205" s="13" t="s">
        <v>4</v>
      </c>
      <c r="AX205" s="13" t="s">
        <v>86</v>
      </c>
      <c r="AY205" s="256" t="s">
        <v>125</v>
      </c>
    </row>
    <row r="206" s="1" customFormat="1" ht="24" customHeight="1">
      <c r="B206" s="37"/>
      <c r="C206" s="222" t="s">
        <v>281</v>
      </c>
      <c r="D206" s="222" t="s">
        <v>127</v>
      </c>
      <c r="E206" s="223" t="s">
        <v>282</v>
      </c>
      <c r="F206" s="224" t="s">
        <v>283</v>
      </c>
      <c r="G206" s="225" t="s">
        <v>190</v>
      </c>
      <c r="H206" s="226">
        <v>9.4399999999999995</v>
      </c>
      <c r="I206" s="227"/>
      <c r="J206" s="228">
        <f>ROUND(I206*H206,2)</f>
        <v>0</v>
      </c>
      <c r="K206" s="224" t="s">
        <v>131</v>
      </c>
      <c r="L206" s="42"/>
      <c r="M206" s="229" t="s">
        <v>1</v>
      </c>
      <c r="N206" s="230" t="s">
        <v>43</v>
      </c>
      <c r="O206" s="85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AR206" s="233" t="s">
        <v>132</v>
      </c>
      <c r="AT206" s="233" t="s">
        <v>127</v>
      </c>
      <c r="AU206" s="233" t="s">
        <v>88</v>
      </c>
      <c r="AY206" s="16" t="s">
        <v>125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6" t="s">
        <v>86</v>
      </c>
      <c r="BK206" s="234">
        <f>ROUND(I206*H206,2)</f>
        <v>0</v>
      </c>
      <c r="BL206" s="16" t="s">
        <v>132</v>
      </c>
      <c r="BM206" s="233" t="s">
        <v>284</v>
      </c>
    </row>
    <row r="207" s="1" customFormat="1" ht="24" customHeight="1">
      <c r="B207" s="37"/>
      <c r="C207" s="222" t="s">
        <v>285</v>
      </c>
      <c r="D207" s="222" t="s">
        <v>127</v>
      </c>
      <c r="E207" s="223" t="s">
        <v>286</v>
      </c>
      <c r="F207" s="224" t="s">
        <v>287</v>
      </c>
      <c r="G207" s="225" t="s">
        <v>190</v>
      </c>
      <c r="H207" s="226">
        <v>9.4399999999999995</v>
      </c>
      <c r="I207" s="227"/>
      <c r="J207" s="228">
        <f>ROUND(I207*H207,2)</f>
        <v>0</v>
      </c>
      <c r="K207" s="224" t="s">
        <v>131</v>
      </c>
      <c r="L207" s="42"/>
      <c r="M207" s="229" t="s">
        <v>1</v>
      </c>
      <c r="N207" s="230" t="s">
        <v>43</v>
      </c>
      <c r="O207" s="85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AR207" s="233" t="s">
        <v>132</v>
      </c>
      <c r="AT207" s="233" t="s">
        <v>127</v>
      </c>
      <c r="AU207" s="233" t="s">
        <v>88</v>
      </c>
      <c r="AY207" s="16" t="s">
        <v>125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6" t="s">
        <v>86</v>
      </c>
      <c r="BK207" s="234">
        <f>ROUND(I207*H207,2)</f>
        <v>0</v>
      </c>
      <c r="BL207" s="16" t="s">
        <v>132</v>
      </c>
      <c r="BM207" s="233" t="s">
        <v>288</v>
      </c>
    </row>
    <row r="208" s="11" customFormat="1" ht="22.8" customHeight="1">
      <c r="B208" s="206"/>
      <c r="C208" s="207"/>
      <c r="D208" s="208" t="s">
        <v>77</v>
      </c>
      <c r="E208" s="220" t="s">
        <v>289</v>
      </c>
      <c r="F208" s="220" t="s">
        <v>290</v>
      </c>
      <c r="G208" s="207"/>
      <c r="H208" s="207"/>
      <c r="I208" s="210"/>
      <c r="J208" s="221">
        <f>BK208</f>
        <v>0</v>
      </c>
      <c r="K208" s="207"/>
      <c r="L208" s="212"/>
      <c r="M208" s="213"/>
      <c r="N208" s="214"/>
      <c r="O208" s="214"/>
      <c r="P208" s="215">
        <f>SUM(P209:P210)</f>
        <v>0</v>
      </c>
      <c r="Q208" s="214"/>
      <c r="R208" s="215">
        <f>SUM(R209:R210)</f>
        <v>0</v>
      </c>
      <c r="S208" s="214"/>
      <c r="T208" s="216">
        <f>SUM(T209:T210)</f>
        <v>0</v>
      </c>
      <c r="AR208" s="217" t="s">
        <v>86</v>
      </c>
      <c r="AT208" s="218" t="s">
        <v>77</v>
      </c>
      <c r="AU208" s="218" t="s">
        <v>86</v>
      </c>
      <c r="AY208" s="217" t="s">
        <v>125</v>
      </c>
      <c r="BK208" s="219">
        <f>SUM(BK209:BK210)</f>
        <v>0</v>
      </c>
    </row>
    <row r="209" s="1" customFormat="1" ht="24" customHeight="1">
      <c r="B209" s="37"/>
      <c r="C209" s="222" t="s">
        <v>291</v>
      </c>
      <c r="D209" s="222" t="s">
        <v>127</v>
      </c>
      <c r="E209" s="223" t="s">
        <v>292</v>
      </c>
      <c r="F209" s="224" t="s">
        <v>293</v>
      </c>
      <c r="G209" s="225" t="s">
        <v>190</v>
      </c>
      <c r="H209" s="226">
        <v>16.260000000000002</v>
      </c>
      <c r="I209" s="227"/>
      <c r="J209" s="228">
        <f>ROUND(I209*H209,2)</f>
        <v>0</v>
      </c>
      <c r="K209" s="224" t="s">
        <v>131</v>
      </c>
      <c r="L209" s="42"/>
      <c r="M209" s="229" t="s">
        <v>1</v>
      </c>
      <c r="N209" s="230" t="s">
        <v>43</v>
      </c>
      <c r="O209" s="85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AR209" s="233" t="s">
        <v>132</v>
      </c>
      <c r="AT209" s="233" t="s">
        <v>127</v>
      </c>
      <c r="AU209" s="233" t="s">
        <v>88</v>
      </c>
      <c r="AY209" s="16" t="s">
        <v>125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86</v>
      </c>
      <c r="BK209" s="234">
        <f>ROUND(I209*H209,2)</f>
        <v>0</v>
      </c>
      <c r="BL209" s="16" t="s">
        <v>132</v>
      </c>
      <c r="BM209" s="233" t="s">
        <v>294</v>
      </c>
    </row>
    <row r="210" s="1" customFormat="1" ht="24" customHeight="1">
      <c r="B210" s="37"/>
      <c r="C210" s="222" t="s">
        <v>295</v>
      </c>
      <c r="D210" s="222" t="s">
        <v>127</v>
      </c>
      <c r="E210" s="223" t="s">
        <v>296</v>
      </c>
      <c r="F210" s="224" t="s">
        <v>297</v>
      </c>
      <c r="G210" s="225" t="s">
        <v>190</v>
      </c>
      <c r="H210" s="226">
        <v>16.260000000000002</v>
      </c>
      <c r="I210" s="227"/>
      <c r="J210" s="228">
        <f>ROUND(I210*H210,2)</f>
        <v>0</v>
      </c>
      <c r="K210" s="224" t="s">
        <v>131</v>
      </c>
      <c r="L210" s="42"/>
      <c r="M210" s="278" t="s">
        <v>1</v>
      </c>
      <c r="N210" s="279" t="s">
        <v>43</v>
      </c>
      <c r="O210" s="280"/>
      <c r="P210" s="281">
        <f>O210*H210</f>
        <v>0</v>
      </c>
      <c r="Q210" s="281">
        <v>0</v>
      </c>
      <c r="R210" s="281">
        <f>Q210*H210</f>
        <v>0</v>
      </c>
      <c r="S210" s="281">
        <v>0</v>
      </c>
      <c r="T210" s="282">
        <f>S210*H210</f>
        <v>0</v>
      </c>
      <c r="AR210" s="233" t="s">
        <v>132</v>
      </c>
      <c r="AT210" s="233" t="s">
        <v>127</v>
      </c>
      <c r="AU210" s="233" t="s">
        <v>88</v>
      </c>
      <c r="AY210" s="16" t="s">
        <v>125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6" t="s">
        <v>86</v>
      </c>
      <c r="BK210" s="234">
        <f>ROUND(I210*H210,2)</f>
        <v>0</v>
      </c>
      <c r="BL210" s="16" t="s">
        <v>132</v>
      </c>
      <c r="BM210" s="233" t="s">
        <v>298</v>
      </c>
    </row>
    <row r="211" s="1" customFormat="1" ht="6.96" customHeight="1">
      <c r="B211" s="60"/>
      <c r="C211" s="61"/>
      <c r="D211" s="61"/>
      <c r="E211" s="61"/>
      <c r="F211" s="61"/>
      <c r="G211" s="61"/>
      <c r="H211" s="61"/>
      <c r="I211" s="172"/>
      <c r="J211" s="61"/>
      <c r="K211" s="61"/>
      <c r="L211" s="42"/>
    </row>
  </sheetData>
  <sheetProtection sheet="1" autoFilter="0" formatColumns="0" formatRows="0" objects="1" scenarios="1" spinCount="100000" saltValue="B1agOkithtfcEHtI3RguYdNtK8Os3y/Frp7qTWTzoutWJH8WYez4ergqC9T6hW6FPS36rVpGJm58QuC9yzEOIw==" hashValue="xxRscrZ0NaO4uM253FqMO4bZrNTEzW6dLLwc1DXeDa2eB13D/CYyd8MNJWVDZIh5a8MSR1Qvrgx/DzJ4kza5gQ==" algorithmName="SHA-512" password="CC35"/>
  <autoFilter ref="C121:K21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96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Přechod pro chodce v ul. Sídliště Za Chlumem, Bílina</v>
      </c>
      <c r="F7" s="136"/>
      <c r="G7" s="136"/>
      <c r="H7" s="136"/>
      <c r="L7" s="19"/>
    </row>
    <row r="8" s="1" customFormat="1" ht="12" customHeight="1">
      <c r="B8" s="42"/>
      <c r="D8" s="136" t="s">
        <v>97</v>
      </c>
      <c r="I8" s="138"/>
      <c r="L8" s="42"/>
    </row>
    <row r="9" s="1" customFormat="1" ht="36.96" customHeight="1">
      <c r="B9" s="42"/>
      <c r="E9" s="139" t="s">
        <v>299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300</v>
      </c>
      <c r="I12" s="141" t="s">
        <v>22</v>
      </c>
      <c r="J12" s="142" t="str">
        <f>'Rekapitulace stavby'!AN8</f>
        <v>27. 9. 2019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tr">
        <f>IF('Rekapitulace stavby'!AN10="","",'Rekapitulace stavby'!AN10)</f>
        <v/>
      </c>
      <c r="L14" s="42"/>
    </row>
    <row r="15" s="1" customFormat="1" ht="18" customHeight="1">
      <c r="B15" s="42"/>
      <c r="E15" s="140" t="str">
        <f>IF('Rekapitulace stavby'!E11="","",'Rekapitulace stavby'!E11)</f>
        <v>Město Bílina</v>
      </c>
      <c r="I15" s="141" t="s">
        <v>27</v>
      </c>
      <c r="J15" s="140" t="str">
        <f>IF('Rekapitulace stavby'!AN11="","",'Rekapitulace stavby'!AN11)</f>
        <v/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tr">
        <f>IF('Rekapitulace stavby'!AN16="","",'Rekapitulace stavby'!AN16)</f>
        <v/>
      </c>
      <c r="L20" s="42"/>
    </row>
    <row r="21" s="1" customFormat="1" ht="18" customHeight="1">
      <c r="B21" s="42"/>
      <c r="E21" s="140" t="str">
        <f>IF('Rekapitulace stavby'!E17="","",'Rekapitulace stavby'!E17)</f>
        <v>PS projekty spol. s r. o.</v>
      </c>
      <c r="I21" s="141" t="s">
        <v>27</v>
      </c>
      <c r="J21" s="140" t="str">
        <f>IF('Rekapitulace stavby'!AN17="","",'Rekapitulace stavby'!AN17)</f>
        <v/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tr">
        <f>IF('Rekapitulace stavby'!AN19="","",'Rekapitulace stavby'!AN19)</f>
        <v>01890000</v>
      </c>
      <c r="L23" s="42"/>
    </row>
    <row r="24" s="1" customFormat="1" ht="18" customHeight="1">
      <c r="B24" s="42"/>
      <c r="E24" s="140" t="str">
        <f>IF('Rekapitulace stavby'!E20="","",'Rekapitulace stavby'!E20)</f>
        <v>Jan Petr</v>
      </c>
      <c r="I24" s="141" t="s">
        <v>27</v>
      </c>
      <c r="J24" s="140" t="str">
        <f>IF('Rekapitulace stavby'!AN20="","",'Rekapitulace stavby'!AN20)</f>
        <v>CZ8604200451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ROUND(J134,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ROUND((SUM(BE134:BE174)),  2)</f>
        <v>0</v>
      </c>
      <c r="I33" s="153">
        <v>0.20999999999999999</v>
      </c>
      <c r="J33" s="152">
        <f>ROUND(((SUM(BE134:BE174))*I33),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ROUND((SUM(BF134:BF174)),  2)</f>
        <v>0</v>
      </c>
      <c r="I34" s="153">
        <v>0.14999999999999999</v>
      </c>
      <c r="J34" s="152">
        <f>ROUND(((SUM(BF134:BF174))*I34),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ROUND((SUM(BG134:BG174)),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ROUND((SUM(BH134:BH174)),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ROUND((SUM(BI134:BI174)),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99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Přechod pro chodce v ul. Sídliště Za Chlumem, Bílina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97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02 - Elektroinstalace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27. 9. 2019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Město Bílina</v>
      </c>
      <c r="G91" s="38"/>
      <c r="H91" s="38"/>
      <c r="I91" s="141" t="s">
        <v>30</v>
      </c>
      <c r="J91" s="35" t="str">
        <f>E21</f>
        <v>PS projekty spol. s r. o.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100</v>
      </c>
      <c r="D94" s="178"/>
      <c r="E94" s="178"/>
      <c r="F94" s="178"/>
      <c r="G94" s="178"/>
      <c r="H94" s="178"/>
      <c r="I94" s="179"/>
      <c r="J94" s="180" t="s">
        <v>101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102</v>
      </c>
      <c r="D96" s="38"/>
      <c r="E96" s="38"/>
      <c r="F96" s="38"/>
      <c r="G96" s="38"/>
      <c r="H96" s="38"/>
      <c r="I96" s="138"/>
      <c r="J96" s="104">
        <f>J134</f>
        <v>0</v>
      </c>
      <c r="K96" s="38"/>
      <c r="L96" s="42"/>
      <c r="AU96" s="16" t="s">
        <v>103</v>
      </c>
    </row>
    <row r="97" s="8" customFormat="1" ht="24.96" customHeight="1">
      <c r="B97" s="182"/>
      <c r="C97" s="183"/>
      <c r="D97" s="184" t="s">
        <v>301</v>
      </c>
      <c r="E97" s="185"/>
      <c r="F97" s="185"/>
      <c r="G97" s="185"/>
      <c r="H97" s="185"/>
      <c r="I97" s="186"/>
      <c r="J97" s="187">
        <f>J135</f>
        <v>0</v>
      </c>
      <c r="K97" s="183"/>
      <c r="L97" s="188"/>
    </row>
    <row r="98" s="9" customFormat="1" ht="19.92" customHeight="1">
      <c r="B98" s="189"/>
      <c r="C98" s="190"/>
      <c r="D98" s="191" t="s">
        <v>302</v>
      </c>
      <c r="E98" s="192"/>
      <c r="F98" s="192"/>
      <c r="G98" s="192"/>
      <c r="H98" s="192"/>
      <c r="I98" s="193"/>
      <c r="J98" s="194">
        <f>J136</f>
        <v>0</v>
      </c>
      <c r="K98" s="190"/>
      <c r="L98" s="195"/>
    </row>
    <row r="99" s="9" customFormat="1" ht="19.92" customHeight="1">
      <c r="B99" s="189"/>
      <c r="C99" s="190"/>
      <c r="D99" s="191" t="s">
        <v>303</v>
      </c>
      <c r="E99" s="192"/>
      <c r="F99" s="192"/>
      <c r="G99" s="192"/>
      <c r="H99" s="192"/>
      <c r="I99" s="193"/>
      <c r="J99" s="194">
        <f>J138</f>
        <v>0</v>
      </c>
      <c r="K99" s="190"/>
      <c r="L99" s="195"/>
    </row>
    <row r="100" s="9" customFormat="1" ht="19.92" customHeight="1">
      <c r="B100" s="189"/>
      <c r="C100" s="190"/>
      <c r="D100" s="191" t="s">
        <v>304</v>
      </c>
      <c r="E100" s="192"/>
      <c r="F100" s="192"/>
      <c r="G100" s="192"/>
      <c r="H100" s="192"/>
      <c r="I100" s="193"/>
      <c r="J100" s="194">
        <f>J143</f>
        <v>0</v>
      </c>
      <c r="K100" s="190"/>
      <c r="L100" s="195"/>
    </row>
    <row r="101" s="9" customFormat="1" ht="19.92" customHeight="1">
      <c r="B101" s="189"/>
      <c r="C101" s="190"/>
      <c r="D101" s="191" t="s">
        <v>305</v>
      </c>
      <c r="E101" s="192"/>
      <c r="F101" s="192"/>
      <c r="G101" s="192"/>
      <c r="H101" s="192"/>
      <c r="I101" s="193"/>
      <c r="J101" s="194">
        <f>J147</f>
        <v>0</v>
      </c>
      <c r="K101" s="190"/>
      <c r="L101" s="195"/>
    </row>
    <row r="102" s="9" customFormat="1" ht="19.92" customHeight="1">
      <c r="B102" s="189"/>
      <c r="C102" s="190"/>
      <c r="D102" s="191" t="s">
        <v>306</v>
      </c>
      <c r="E102" s="192"/>
      <c r="F102" s="192"/>
      <c r="G102" s="192"/>
      <c r="H102" s="192"/>
      <c r="I102" s="193"/>
      <c r="J102" s="194">
        <f>J149</f>
        <v>0</v>
      </c>
      <c r="K102" s="190"/>
      <c r="L102" s="195"/>
    </row>
    <row r="103" s="9" customFormat="1" ht="19.92" customHeight="1">
      <c r="B103" s="189"/>
      <c r="C103" s="190"/>
      <c r="D103" s="191" t="s">
        <v>307</v>
      </c>
      <c r="E103" s="192"/>
      <c r="F103" s="192"/>
      <c r="G103" s="192"/>
      <c r="H103" s="192"/>
      <c r="I103" s="193"/>
      <c r="J103" s="194">
        <f>J151</f>
        <v>0</v>
      </c>
      <c r="K103" s="190"/>
      <c r="L103" s="195"/>
    </row>
    <row r="104" s="9" customFormat="1" ht="19.92" customHeight="1">
      <c r="B104" s="189"/>
      <c r="C104" s="190"/>
      <c r="D104" s="191" t="s">
        <v>308</v>
      </c>
      <c r="E104" s="192"/>
      <c r="F104" s="192"/>
      <c r="G104" s="192"/>
      <c r="H104" s="192"/>
      <c r="I104" s="193"/>
      <c r="J104" s="194">
        <f>J153</f>
        <v>0</v>
      </c>
      <c r="K104" s="190"/>
      <c r="L104" s="195"/>
    </row>
    <row r="105" s="9" customFormat="1" ht="19.92" customHeight="1">
      <c r="B105" s="189"/>
      <c r="C105" s="190"/>
      <c r="D105" s="191" t="s">
        <v>309</v>
      </c>
      <c r="E105" s="192"/>
      <c r="F105" s="192"/>
      <c r="G105" s="192"/>
      <c r="H105" s="192"/>
      <c r="I105" s="193"/>
      <c r="J105" s="194">
        <f>J155</f>
        <v>0</v>
      </c>
      <c r="K105" s="190"/>
      <c r="L105" s="195"/>
    </row>
    <row r="106" s="9" customFormat="1" ht="19.92" customHeight="1">
      <c r="B106" s="189"/>
      <c r="C106" s="190"/>
      <c r="D106" s="191" t="s">
        <v>310</v>
      </c>
      <c r="E106" s="192"/>
      <c r="F106" s="192"/>
      <c r="G106" s="192"/>
      <c r="H106" s="192"/>
      <c r="I106" s="193"/>
      <c r="J106" s="194">
        <f>J157</f>
        <v>0</v>
      </c>
      <c r="K106" s="190"/>
      <c r="L106" s="195"/>
    </row>
    <row r="107" s="8" customFormat="1" ht="24.96" customHeight="1">
      <c r="B107" s="182"/>
      <c r="C107" s="183"/>
      <c r="D107" s="184" t="s">
        <v>311</v>
      </c>
      <c r="E107" s="185"/>
      <c r="F107" s="185"/>
      <c r="G107" s="185"/>
      <c r="H107" s="185"/>
      <c r="I107" s="186"/>
      <c r="J107" s="187">
        <f>J159</f>
        <v>0</v>
      </c>
      <c r="K107" s="183"/>
      <c r="L107" s="188"/>
    </row>
    <row r="108" s="9" customFormat="1" ht="19.92" customHeight="1">
      <c r="B108" s="189"/>
      <c r="C108" s="190"/>
      <c r="D108" s="191" t="s">
        <v>312</v>
      </c>
      <c r="E108" s="192"/>
      <c r="F108" s="192"/>
      <c r="G108" s="192"/>
      <c r="H108" s="192"/>
      <c r="I108" s="193"/>
      <c r="J108" s="194">
        <f>J160</f>
        <v>0</v>
      </c>
      <c r="K108" s="190"/>
      <c r="L108" s="195"/>
    </row>
    <row r="109" s="8" customFormat="1" ht="24.96" customHeight="1">
      <c r="B109" s="182"/>
      <c r="C109" s="183"/>
      <c r="D109" s="184" t="s">
        <v>313</v>
      </c>
      <c r="E109" s="185"/>
      <c r="F109" s="185"/>
      <c r="G109" s="185"/>
      <c r="H109" s="185"/>
      <c r="I109" s="186"/>
      <c r="J109" s="187">
        <f>J162</f>
        <v>0</v>
      </c>
      <c r="K109" s="183"/>
      <c r="L109" s="188"/>
    </row>
    <row r="110" s="9" customFormat="1" ht="19.92" customHeight="1">
      <c r="B110" s="189"/>
      <c r="C110" s="190"/>
      <c r="D110" s="191" t="s">
        <v>314</v>
      </c>
      <c r="E110" s="192"/>
      <c r="F110" s="192"/>
      <c r="G110" s="192"/>
      <c r="H110" s="192"/>
      <c r="I110" s="193"/>
      <c r="J110" s="194">
        <f>J163</f>
        <v>0</v>
      </c>
      <c r="K110" s="190"/>
      <c r="L110" s="195"/>
    </row>
    <row r="111" s="9" customFormat="1" ht="19.92" customHeight="1">
      <c r="B111" s="189"/>
      <c r="C111" s="190"/>
      <c r="D111" s="191" t="s">
        <v>315</v>
      </c>
      <c r="E111" s="192"/>
      <c r="F111" s="192"/>
      <c r="G111" s="192"/>
      <c r="H111" s="192"/>
      <c r="I111" s="193"/>
      <c r="J111" s="194">
        <f>J165</f>
        <v>0</v>
      </c>
      <c r="K111" s="190"/>
      <c r="L111" s="195"/>
    </row>
    <row r="112" s="9" customFormat="1" ht="19.92" customHeight="1">
      <c r="B112" s="189"/>
      <c r="C112" s="190"/>
      <c r="D112" s="191" t="s">
        <v>316</v>
      </c>
      <c r="E112" s="192"/>
      <c r="F112" s="192"/>
      <c r="G112" s="192"/>
      <c r="H112" s="192"/>
      <c r="I112" s="193"/>
      <c r="J112" s="194">
        <f>J167</f>
        <v>0</v>
      </c>
      <c r="K112" s="190"/>
      <c r="L112" s="195"/>
    </row>
    <row r="113" s="9" customFormat="1" ht="19.92" customHeight="1">
      <c r="B113" s="189"/>
      <c r="C113" s="190"/>
      <c r="D113" s="191" t="s">
        <v>317</v>
      </c>
      <c r="E113" s="192"/>
      <c r="F113" s="192"/>
      <c r="G113" s="192"/>
      <c r="H113" s="192"/>
      <c r="I113" s="193"/>
      <c r="J113" s="194">
        <f>J169</f>
        <v>0</v>
      </c>
      <c r="K113" s="190"/>
      <c r="L113" s="195"/>
    </row>
    <row r="114" s="9" customFormat="1" ht="19.92" customHeight="1">
      <c r="B114" s="189"/>
      <c r="C114" s="190"/>
      <c r="D114" s="191" t="s">
        <v>318</v>
      </c>
      <c r="E114" s="192"/>
      <c r="F114" s="192"/>
      <c r="G114" s="192"/>
      <c r="H114" s="192"/>
      <c r="I114" s="193"/>
      <c r="J114" s="194">
        <f>J171</f>
        <v>0</v>
      </c>
      <c r="K114" s="190"/>
      <c r="L114" s="195"/>
    </row>
    <row r="115" s="1" customFormat="1" ht="21.84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6.96" customHeight="1">
      <c r="B116" s="60"/>
      <c r="C116" s="61"/>
      <c r="D116" s="61"/>
      <c r="E116" s="61"/>
      <c r="F116" s="61"/>
      <c r="G116" s="61"/>
      <c r="H116" s="61"/>
      <c r="I116" s="172"/>
      <c r="J116" s="61"/>
      <c r="K116" s="61"/>
      <c r="L116" s="42"/>
    </row>
    <row r="120" s="1" customFormat="1" ht="6.96" customHeight="1">
      <c r="B120" s="62"/>
      <c r="C120" s="63"/>
      <c r="D120" s="63"/>
      <c r="E120" s="63"/>
      <c r="F120" s="63"/>
      <c r="G120" s="63"/>
      <c r="H120" s="63"/>
      <c r="I120" s="175"/>
      <c r="J120" s="63"/>
      <c r="K120" s="63"/>
      <c r="L120" s="42"/>
    </row>
    <row r="121" s="1" customFormat="1" ht="24.96" customHeight="1">
      <c r="B121" s="37"/>
      <c r="C121" s="22" t="s">
        <v>110</v>
      </c>
      <c r="D121" s="38"/>
      <c r="E121" s="38"/>
      <c r="F121" s="38"/>
      <c r="G121" s="38"/>
      <c r="H121" s="38"/>
      <c r="I121" s="138"/>
      <c r="J121" s="38"/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38"/>
      <c r="J122" s="38"/>
      <c r="K122" s="38"/>
      <c r="L122" s="42"/>
    </row>
    <row r="123" s="1" customFormat="1" ht="12" customHeight="1">
      <c r="B123" s="37"/>
      <c r="C123" s="31" t="s">
        <v>16</v>
      </c>
      <c r="D123" s="38"/>
      <c r="E123" s="38"/>
      <c r="F123" s="38"/>
      <c r="G123" s="38"/>
      <c r="H123" s="38"/>
      <c r="I123" s="138"/>
      <c r="J123" s="38"/>
      <c r="K123" s="38"/>
      <c r="L123" s="42"/>
    </row>
    <row r="124" s="1" customFormat="1" ht="16.5" customHeight="1">
      <c r="B124" s="37"/>
      <c r="C124" s="38"/>
      <c r="D124" s="38"/>
      <c r="E124" s="176" t="str">
        <f>E7</f>
        <v>Přechod pro chodce v ul. Sídliště Za Chlumem, Bílina</v>
      </c>
      <c r="F124" s="31"/>
      <c r="G124" s="31"/>
      <c r="H124" s="31"/>
      <c r="I124" s="138"/>
      <c r="J124" s="38"/>
      <c r="K124" s="38"/>
      <c r="L124" s="42"/>
    </row>
    <row r="125" s="1" customFormat="1" ht="12" customHeight="1">
      <c r="B125" s="37"/>
      <c r="C125" s="31" t="s">
        <v>97</v>
      </c>
      <c r="D125" s="38"/>
      <c r="E125" s="38"/>
      <c r="F125" s="38"/>
      <c r="G125" s="38"/>
      <c r="H125" s="38"/>
      <c r="I125" s="138"/>
      <c r="J125" s="38"/>
      <c r="K125" s="38"/>
      <c r="L125" s="42"/>
    </row>
    <row r="126" s="1" customFormat="1" ht="16.5" customHeight="1">
      <c r="B126" s="37"/>
      <c r="C126" s="38"/>
      <c r="D126" s="38"/>
      <c r="E126" s="70" t="str">
        <f>E9</f>
        <v>02 - Elektroinstalace</v>
      </c>
      <c r="F126" s="38"/>
      <c r="G126" s="38"/>
      <c r="H126" s="38"/>
      <c r="I126" s="138"/>
      <c r="J126" s="38"/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38"/>
      <c r="J127" s="38"/>
      <c r="K127" s="38"/>
      <c r="L127" s="42"/>
    </row>
    <row r="128" s="1" customFormat="1" ht="12" customHeight="1">
      <c r="B128" s="37"/>
      <c r="C128" s="31" t="s">
        <v>20</v>
      </c>
      <c r="D128" s="38"/>
      <c r="E128" s="38"/>
      <c r="F128" s="26" t="str">
        <f>F12</f>
        <v xml:space="preserve"> </v>
      </c>
      <c r="G128" s="38"/>
      <c r="H128" s="38"/>
      <c r="I128" s="141" t="s">
        <v>22</v>
      </c>
      <c r="J128" s="73" t="str">
        <f>IF(J12="","",J12)</f>
        <v>27. 9. 2019</v>
      </c>
      <c r="K128" s="38"/>
      <c r="L128" s="42"/>
    </row>
    <row r="129" s="1" customFormat="1" ht="6.96" customHeight="1">
      <c r="B129" s="37"/>
      <c r="C129" s="38"/>
      <c r="D129" s="38"/>
      <c r="E129" s="38"/>
      <c r="F129" s="38"/>
      <c r="G129" s="38"/>
      <c r="H129" s="38"/>
      <c r="I129" s="138"/>
      <c r="J129" s="38"/>
      <c r="K129" s="38"/>
      <c r="L129" s="42"/>
    </row>
    <row r="130" s="1" customFormat="1" ht="27.9" customHeight="1">
      <c r="B130" s="37"/>
      <c r="C130" s="31" t="s">
        <v>24</v>
      </c>
      <c r="D130" s="38"/>
      <c r="E130" s="38"/>
      <c r="F130" s="26" t="str">
        <f>E15</f>
        <v>Město Bílina</v>
      </c>
      <c r="G130" s="38"/>
      <c r="H130" s="38"/>
      <c r="I130" s="141" t="s">
        <v>30</v>
      </c>
      <c r="J130" s="35" t="str">
        <f>E21</f>
        <v>PS projekty spol. s r. o.</v>
      </c>
      <c r="K130" s="38"/>
      <c r="L130" s="42"/>
    </row>
    <row r="131" s="1" customFormat="1" ht="15.15" customHeight="1">
      <c r="B131" s="37"/>
      <c r="C131" s="31" t="s">
        <v>28</v>
      </c>
      <c r="D131" s="38"/>
      <c r="E131" s="38"/>
      <c r="F131" s="26" t="str">
        <f>IF(E18="","",E18)</f>
        <v>Vyplň údaj</v>
      </c>
      <c r="G131" s="38"/>
      <c r="H131" s="38"/>
      <c r="I131" s="141" t="s">
        <v>33</v>
      </c>
      <c r="J131" s="35" t="str">
        <f>E24</f>
        <v>Jan Petr</v>
      </c>
      <c r="K131" s="38"/>
      <c r="L131" s="42"/>
    </row>
    <row r="132" s="1" customFormat="1" ht="10.32" customHeight="1">
      <c r="B132" s="37"/>
      <c r="C132" s="38"/>
      <c r="D132" s="38"/>
      <c r="E132" s="38"/>
      <c r="F132" s="38"/>
      <c r="G132" s="38"/>
      <c r="H132" s="38"/>
      <c r="I132" s="138"/>
      <c r="J132" s="38"/>
      <c r="K132" s="38"/>
      <c r="L132" s="42"/>
    </row>
    <row r="133" s="10" customFormat="1" ht="29.28" customHeight="1">
      <c r="B133" s="196"/>
      <c r="C133" s="197" t="s">
        <v>111</v>
      </c>
      <c r="D133" s="198" t="s">
        <v>63</v>
      </c>
      <c r="E133" s="198" t="s">
        <v>59</v>
      </c>
      <c r="F133" s="198" t="s">
        <v>60</v>
      </c>
      <c r="G133" s="198" t="s">
        <v>112</v>
      </c>
      <c r="H133" s="198" t="s">
        <v>113</v>
      </c>
      <c r="I133" s="199" t="s">
        <v>114</v>
      </c>
      <c r="J133" s="198" t="s">
        <v>101</v>
      </c>
      <c r="K133" s="200" t="s">
        <v>115</v>
      </c>
      <c r="L133" s="201"/>
      <c r="M133" s="94" t="s">
        <v>1</v>
      </c>
      <c r="N133" s="95" t="s">
        <v>42</v>
      </c>
      <c r="O133" s="95" t="s">
        <v>116</v>
      </c>
      <c r="P133" s="95" t="s">
        <v>117</v>
      </c>
      <c r="Q133" s="95" t="s">
        <v>118</v>
      </c>
      <c r="R133" s="95" t="s">
        <v>119</v>
      </c>
      <c r="S133" s="95" t="s">
        <v>120</v>
      </c>
      <c r="T133" s="96" t="s">
        <v>121</v>
      </c>
    </row>
    <row r="134" s="1" customFormat="1" ht="22.8" customHeight="1">
      <c r="B134" s="37"/>
      <c r="C134" s="101" t="s">
        <v>122</v>
      </c>
      <c r="D134" s="38"/>
      <c r="E134" s="38"/>
      <c r="F134" s="38"/>
      <c r="G134" s="38"/>
      <c r="H134" s="38"/>
      <c r="I134" s="138"/>
      <c r="J134" s="202">
        <f>BK134</f>
        <v>0</v>
      </c>
      <c r="K134" s="38"/>
      <c r="L134" s="42"/>
      <c r="M134" s="97"/>
      <c r="N134" s="98"/>
      <c r="O134" s="98"/>
      <c r="P134" s="203">
        <f>P135+P159+P162</f>
        <v>0</v>
      </c>
      <c r="Q134" s="98"/>
      <c r="R134" s="203">
        <f>R135+R159+R162</f>
        <v>0</v>
      </c>
      <c r="S134" s="98"/>
      <c r="T134" s="204">
        <f>T135+T159+T162</f>
        <v>0</v>
      </c>
      <c r="AT134" s="16" t="s">
        <v>77</v>
      </c>
      <c r="AU134" s="16" t="s">
        <v>103</v>
      </c>
      <c r="BK134" s="205">
        <f>BK135+BK159+BK162</f>
        <v>0</v>
      </c>
    </row>
    <row r="135" s="11" customFormat="1" ht="25.92" customHeight="1">
      <c r="B135" s="206"/>
      <c r="C135" s="207"/>
      <c r="D135" s="208" t="s">
        <v>77</v>
      </c>
      <c r="E135" s="209" t="s">
        <v>319</v>
      </c>
      <c r="F135" s="209" t="s">
        <v>320</v>
      </c>
      <c r="G135" s="207"/>
      <c r="H135" s="207"/>
      <c r="I135" s="210"/>
      <c r="J135" s="211">
        <f>BK135</f>
        <v>0</v>
      </c>
      <c r="K135" s="207"/>
      <c r="L135" s="212"/>
      <c r="M135" s="213"/>
      <c r="N135" s="214"/>
      <c r="O135" s="214"/>
      <c r="P135" s="215">
        <f>P136+P138+P143+P147+P149+P151+P153+P155+P157</f>
        <v>0</v>
      </c>
      <c r="Q135" s="214"/>
      <c r="R135" s="215">
        <f>R136+R138+R143+R147+R149+R151+R153+R155+R157</f>
        <v>0</v>
      </c>
      <c r="S135" s="214"/>
      <c r="T135" s="216">
        <f>T136+T138+T143+T147+T149+T151+T153+T155+T157</f>
        <v>0</v>
      </c>
      <c r="AR135" s="217" t="s">
        <v>86</v>
      </c>
      <c r="AT135" s="218" t="s">
        <v>77</v>
      </c>
      <c r="AU135" s="218" t="s">
        <v>78</v>
      </c>
      <c r="AY135" s="217" t="s">
        <v>125</v>
      </c>
      <c r="BK135" s="219">
        <f>BK136+BK138+BK143+BK147+BK149+BK151+BK153+BK155+BK157</f>
        <v>0</v>
      </c>
    </row>
    <row r="136" s="11" customFormat="1" ht="22.8" customHeight="1">
      <c r="B136" s="206"/>
      <c r="C136" s="207"/>
      <c r="D136" s="208" t="s">
        <v>77</v>
      </c>
      <c r="E136" s="220" t="s">
        <v>321</v>
      </c>
      <c r="F136" s="220" t="s">
        <v>322</v>
      </c>
      <c r="G136" s="207"/>
      <c r="H136" s="207"/>
      <c r="I136" s="210"/>
      <c r="J136" s="221">
        <f>BK136</f>
        <v>0</v>
      </c>
      <c r="K136" s="207"/>
      <c r="L136" s="212"/>
      <c r="M136" s="213"/>
      <c r="N136" s="214"/>
      <c r="O136" s="214"/>
      <c r="P136" s="215">
        <f>P137</f>
        <v>0</v>
      </c>
      <c r="Q136" s="214"/>
      <c r="R136" s="215">
        <f>R137</f>
        <v>0</v>
      </c>
      <c r="S136" s="214"/>
      <c r="T136" s="216">
        <f>T137</f>
        <v>0</v>
      </c>
      <c r="AR136" s="217" t="s">
        <v>86</v>
      </c>
      <c r="AT136" s="218" t="s">
        <v>77</v>
      </c>
      <c r="AU136" s="218" t="s">
        <v>86</v>
      </c>
      <c r="AY136" s="217" t="s">
        <v>125</v>
      </c>
      <c r="BK136" s="219">
        <f>BK137</f>
        <v>0</v>
      </c>
    </row>
    <row r="137" s="1" customFormat="1" ht="48" customHeight="1">
      <c r="B137" s="37"/>
      <c r="C137" s="222" t="s">
        <v>86</v>
      </c>
      <c r="D137" s="222" t="s">
        <v>127</v>
      </c>
      <c r="E137" s="223" t="s">
        <v>323</v>
      </c>
      <c r="F137" s="224" t="s">
        <v>324</v>
      </c>
      <c r="G137" s="225" t="s">
        <v>325</v>
      </c>
      <c r="H137" s="226">
        <v>2</v>
      </c>
      <c r="I137" s="227"/>
      <c r="J137" s="228">
        <f>ROUND(I137*H137,2)</f>
        <v>0</v>
      </c>
      <c r="K137" s="224" t="s">
        <v>1</v>
      </c>
      <c r="L137" s="42"/>
      <c r="M137" s="229" t="s">
        <v>1</v>
      </c>
      <c r="N137" s="230" t="s">
        <v>43</v>
      </c>
      <c r="O137" s="85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AR137" s="233" t="s">
        <v>132</v>
      </c>
      <c r="AT137" s="233" t="s">
        <v>127</v>
      </c>
      <c r="AU137" s="233" t="s">
        <v>88</v>
      </c>
      <c r="AY137" s="16" t="s">
        <v>125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6" t="s">
        <v>86</v>
      </c>
      <c r="BK137" s="234">
        <f>ROUND(I137*H137,2)</f>
        <v>0</v>
      </c>
      <c r="BL137" s="16" t="s">
        <v>132</v>
      </c>
      <c r="BM137" s="233" t="s">
        <v>88</v>
      </c>
    </row>
    <row r="138" s="11" customFormat="1" ht="22.8" customHeight="1">
      <c r="B138" s="206"/>
      <c r="C138" s="207"/>
      <c r="D138" s="208" t="s">
        <v>77</v>
      </c>
      <c r="E138" s="220" t="s">
        <v>326</v>
      </c>
      <c r="F138" s="220" t="s">
        <v>327</v>
      </c>
      <c r="G138" s="207"/>
      <c r="H138" s="207"/>
      <c r="I138" s="210"/>
      <c r="J138" s="221">
        <f>BK138</f>
        <v>0</v>
      </c>
      <c r="K138" s="207"/>
      <c r="L138" s="212"/>
      <c r="M138" s="213"/>
      <c r="N138" s="214"/>
      <c r="O138" s="214"/>
      <c r="P138" s="215">
        <f>SUM(P139:P142)</f>
        <v>0</v>
      </c>
      <c r="Q138" s="214"/>
      <c r="R138" s="215">
        <f>SUM(R139:R142)</f>
        <v>0</v>
      </c>
      <c r="S138" s="214"/>
      <c r="T138" s="216">
        <f>SUM(T139:T142)</f>
        <v>0</v>
      </c>
      <c r="AR138" s="217" t="s">
        <v>86</v>
      </c>
      <c r="AT138" s="218" t="s">
        <v>77</v>
      </c>
      <c r="AU138" s="218" t="s">
        <v>86</v>
      </c>
      <c r="AY138" s="217" t="s">
        <v>125</v>
      </c>
      <c r="BK138" s="219">
        <f>SUM(BK139:BK142)</f>
        <v>0</v>
      </c>
    </row>
    <row r="139" s="1" customFormat="1" ht="16.5" customHeight="1">
      <c r="B139" s="37"/>
      <c r="C139" s="222" t="s">
        <v>88</v>
      </c>
      <c r="D139" s="222" t="s">
        <v>127</v>
      </c>
      <c r="E139" s="223" t="s">
        <v>328</v>
      </c>
      <c r="F139" s="224" t="s">
        <v>329</v>
      </c>
      <c r="G139" s="225" t="s">
        <v>325</v>
      </c>
      <c r="H139" s="226">
        <v>1</v>
      </c>
      <c r="I139" s="227"/>
      <c r="J139" s="228">
        <f>ROUND(I139*H139,2)</f>
        <v>0</v>
      </c>
      <c r="K139" s="224" t="s">
        <v>1</v>
      </c>
      <c r="L139" s="42"/>
      <c r="M139" s="229" t="s">
        <v>1</v>
      </c>
      <c r="N139" s="230" t="s">
        <v>43</v>
      </c>
      <c r="O139" s="85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33" t="s">
        <v>132</v>
      </c>
      <c r="AT139" s="233" t="s">
        <v>127</v>
      </c>
      <c r="AU139" s="233" t="s">
        <v>88</v>
      </c>
      <c r="AY139" s="16" t="s">
        <v>125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6" t="s">
        <v>86</v>
      </c>
      <c r="BK139" s="234">
        <f>ROUND(I139*H139,2)</f>
        <v>0</v>
      </c>
      <c r="BL139" s="16" t="s">
        <v>132</v>
      </c>
      <c r="BM139" s="233" t="s">
        <v>132</v>
      </c>
    </row>
    <row r="140" s="1" customFormat="1" ht="16.5" customHeight="1">
      <c r="B140" s="37"/>
      <c r="C140" s="222" t="s">
        <v>146</v>
      </c>
      <c r="D140" s="222" t="s">
        <v>127</v>
      </c>
      <c r="E140" s="223" t="s">
        <v>330</v>
      </c>
      <c r="F140" s="224" t="s">
        <v>331</v>
      </c>
      <c r="G140" s="225" t="s">
        <v>325</v>
      </c>
      <c r="H140" s="226">
        <v>1</v>
      </c>
      <c r="I140" s="227"/>
      <c r="J140" s="228">
        <f>ROUND(I140*H140,2)</f>
        <v>0</v>
      </c>
      <c r="K140" s="224" t="s">
        <v>1</v>
      </c>
      <c r="L140" s="42"/>
      <c r="M140" s="229" t="s">
        <v>1</v>
      </c>
      <c r="N140" s="230" t="s">
        <v>43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132</v>
      </c>
      <c r="AT140" s="233" t="s">
        <v>127</v>
      </c>
      <c r="AU140" s="233" t="s">
        <v>88</v>
      </c>
      <c r="AY140" s="16" t="s">
        <v>125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86</v>
      </c>
      <c r="BK140" s="234">
        <f>ROUND(I140*H140,2)</f>
        <v>0</v>
      </c>
      <c r="BL140" s="16" t="s">
        <v>132</v>
      </c>
      <c r="BM140" s="233" t="s">
        <v>164</v>
      </c>
    </row>
    <row r="141" s="1" customFormat="1" ht="16.5" customHeight="1">
      <c r="B141" s="37"/>
      <c r="C141" s="222" t="s">
        <v>132</v>
      </c>
      <c r="D141" s="222" t="s">
        <v>127</v>
      </c>
      <c r="E141" s="223" t="s">
        <v>332</v>
      </c>
      <c r="F141" s="224" t="s">
        <v>333</v>
      </c>
      <c r="G141" s="225" t="s">
        <v>325</v>
      </c>
      <c r="H141" s="226">
        <v>1</v>
      </c>
      <c r="I141" s="227"/>
      <c r="J141" s="228">
        <f>ROUND(I141*H141,2)</f>
        <v>0</v>
      </c>
      <c r="K141" s="224" t="s">
        <v>1</v>
      </c>
      <c r="L141" s="42"/>
      <c r="M141" s="229" t="s">
        <v>1</v>
      </c>
      <c r="N141" s="230" t="s">
        <v>43</v>
      </c>
      <c r="O141" s="85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AR141" s="233" t="s">
        <v>132</v>
      </c>
      <c r="AT141" s="233" t="s">
        <v>127</v>
      </c>
      <c r="AU141" s="233" t="s">
        <v>88</v>
      </c>
      <c r="AY141" s="16" t="s">
        <v>125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6" t="s">
        <v>86</v>
      </c>
      <c r="BK141" s="234">
        <f>ROUND(I141*H141,2)</f>
        <v>0</v>
      </c>
      <c r="BL141" s="16" t="s">
        <v>132</v>
      </c>
      <c r="BM141" s="233" t="s">
        <v>175</v>
      </c>
    </row>
    <row r="142" s="1" customFormat="1" ht="16.5" customHeight="1">
      <c r="B142" s="37"/>
      <c r="C142" s="222" t="s">
        <v>155</v>
      </c>
      <c r="D142" s="222" t="s">
        <v>127</v>
      </c>
      <c r="E142" s="223" t="s">
        <v>334</v>
      </c>
      <c r="F142" s="224" t="s">
        <v>335</v>
      </c>
      <c r="G142" s="225" t="s">
        <v>325</v>
      </c>
      <c r="H142" s="226">
        <v>1</v>
      </c>
      <c r="I142" s="227"/>
      <c r="J142" s="228">
        <f>ROUND(I142*H142,2)</f>
        <v>0</v>
      </c>
      <c r="K142" s="224" t="s">
        <v>1</v>
      </c>
      <c r="L142" s="42"/>
      <c r="M142" s="229" t="s">
        <v>1</v>
      </c>
      <c r="N142" s="230" t="s">
        <v>43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132</v>
      </c>
      <c r="AT142" s="233" t="s">
        <v>127</v>
      </c>
      <c r="AU142" s="233" t="s">
        <v>88</v>
      </c>
      <c r="AY142" s="16" t="s">
        <v>125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86</v>
      </c>
      <c r="BK142" s="234">
        <f>ROUND(I142*H142,2)</f>
        <v>0</v>
      </c>
      <c r="BL142" s="16" t="s">
        <v>132</v>
      </c>
      <c r="BM142" s="233" t="s">
        <v>183</v>
      </c>
    </row>
    <row r="143" s="11" customFormat="1" ht="22.8" customHeight="1">
      <c r="B143" s="206"/>
      <c r="C143" s="207"/>
      <c r="D143" s="208" t="s">
        <v>77</v>
      </c>
      <c r="E143" s="220" t="s">
        <v>336</v>
      </c>
      <c r="F143" s="220" t="s">
        <v>337</v>
      </c>
      <c r="G143" s="207"/>
      <c r="H143" s="207"/>
      <c r="I143" s="210"/>
      <c r="J143" s="221">
        <f>BK143</f>
        <v>0</v>
      </c>
      <c r="K143" s="207"/>
      <c r="L143" s="212"/>
      <c r="M143" s="213"/>
      <c r="N143" s="214"/>
      <c r="O143" s="214"/>
      <c r="P143" s="215">
        <f>SUM(P144:P146)</f>
        <v>0</v>
      </c>
      <c r="Q143" s="214"/>
      <c r="R143" s="215">
        <f>SUM(R144:R146)</f>
        <v>0</v>
      </c>
      <c r="S143" s="214"/>
      <c r="T143" s="216">
        <f>SUM(T144:T146)</f>
        <v>0</v>
      </c>
      <c r="AR143" s="217" t="s">
        <v>86</v>
      </c>
      <c r="AT143" s="218" t="s">
        <v>77</v>
      </c>
      <c r="AU143" s="218" t="s">
        <v>86</v>
      </c>
      <c r="AY143" s="217" t="s">
        <v>125</v>
      </c>
      <c r="BK143" s="219">
        <f>SUM(BK144:BK146)</f>
        <v>0</v>
      </c>
    </row>
    <row r="144" s="1" customFormat="1" ht="16.5" customHeight="1">
      <c r="B144" s="37"/>
      <c r="C144" s="222" t="s">
        <v>164</v>
      </c>
      <c r="D144" s="222" t="s">
        <v>127</v>
      </c>
      <c r="E144" s="223" t="s">
        <v>338</v>
      </c>
      <c r="F144" s="224" t="s">
        <v>339</v>
      </c>
      <c r="G144" s="225" t="s">
        <v>325</v>
      </c>
      <c r="H144" s="226">
        <v>2</v>
      </c>
      <c r="I144" s="227"/>
      <c r="J144" s="228">
        <f>ROUND(I144*H144,2)</f>
        <v>0</v>
      </c>
      <c r="K144" s="224" t="s">
        <v>1</v>
      </c>
      <c r="L144" s="42"/>
      <c r="M144" s="229" t="s">
        <v>1</v>
      </c>
      <c r="N144" s="230" t="s">
        <v>43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132</v>
      </c>
      <c r="AT144" s="233" t="s">
        <v>127</v>
      </c>
      <c r="AU144" s="233" t="s">
        <v>88</v>
      </c>
      <c r="AY144" s="16" t="s">
        <v>125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86</v>
      </c>
      <c r="BK144" s="234">
        <f>ROUND(I144*H144,2)</f>
        <v>0</v>
      </c>
      <c r="BL144" s="16" t="s">
        <v>132</v>
      </c>
      <c r="BM144" s="233" t="s">
        <v>193</v>
      </c>
    </row>
    <row r="145" s="1" customFormat="1" ht="16.5" customHeight="1">
      <c r="B145" s="37"/>
      <c r="C145" s="222" t="s">
        <v>171</v>
      </c>
      <c r="D145" s="222" t="s">
        <v>127</v>
      </c>
      <c r="E145" s="223" t="s">
        <v>340</v>
      </c>
      <c r="F145" s="224" t="s">
        <v>341</v>
      </c>
      <c r="G145" s="225" t="s">
        <v>141</v>
      </c>
      <c r="H145" s="226">
        <v>40</v>
      </c>
      <c r="I145" s="227"/>
      <c r="J145" s="228">
        <f>ROUND(I145*H145,2)</f>
        <v>0</v>
      </c>
      <c r="K145" s="224" t="s">
        <v>1</v>
      </c>
      <c r="L145" s="42"/>
      <c r="M145" s="229" t="s">
        <v>1</v>
      </c>
      <c r="N145" s="230" t="s">
        <v>43</v>
      </c>
      <c r="O145" s="85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AR145" s="233" t="s">
        <v>132</v>
      </c>
      <c r="AT145" s="233" t="s">
        <v>127</v>
      </c>
      <c r="AU145" s="233" t="s">
        <v>88</v>
      </c>
      <c r="AY145" s="16" t="s">
        <v>125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6" t="s">
        <v>86</v>
      </c>
      <c r="BK145" s="234">
        <f>ROUND(I145*H145,2)</f>
        <v>0</v>
      </c>
      <c r="BL145" s="16" t="s">
        <v>132</v>
      </c>
      <c r="BM145" s="233" t="s">
        <v>205</v>
      </c>
    </row>
    <row r="146" s="1" customFormat="1" ht="16.5" customHeight="1">
      <c r="B146" s="37"/>
      <c r="C146" s="222" t="s">
        <v>175</v>
      </c>
      <c r="D146" s="222" t="s">
        <v>127</v>
      </c>
      <c r="E146" s="223" t="s">
        <v>342</v>
      </c>
      <c r="F146" s="224" t="s">
        <v>343</v>
      </c>
      <c r="G146" s="225" t="s">
        <v>141</v>
      </c>
      <c r="H146" s="226">
        <v>20</v>
      </c>
      <c r="I146" s="227"/>
      <c r="J146" s="228">
        <f>ROUND(I146*H146,2)</f>
        <v>0</v>
      </c>
      <c r="K146" s="224" t="s">
        <v>1</v>
      </c>
      <c r="L146" s="42"/>
      <c r="M146" s="229" t="s">
        <v>1</v>
      </c>
      <c r="N146" s="230" t="s">
        <v>43</v>
      </c>
      <c r="O146" s="85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33" t="s">
        <v>132</v>
      </c>
      <c r="AT146" s="233" t="s">
        <v>127</v>
      </c>
      <c r="AU146" s="233" t="s">
        <v>88</v>
      </c>
      <c r="AY146" s="16" t="s">
        <v>125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86</v>
      </c>
      <c r="BK146" s="234">
        <f>ROUND(I146*H146,2)</f>
        <v>0</v>
      </c>
      <c r="BL146" s="16" t="s">
        <v>132</v>
      </c>
      <c r="BM146" s="233" t="s">
        <v>216</v>
      </c>
    </row>
    <row r="147" s="11" customFormat="1" ht="22.8" customHeight="1">
      <c r="B147" s="206"/>
      <c r="C147" s="207"/>
      <c r="D147" s="208" t="s">
        <v>77</v>
      </c>
      <c r="E147" s="220" t="s">
        <v>344</v>
      </c>
      <c r="F147" s="220" t="s">
        <v>345</v>
      </c>
      <c r="G147" s="207"/>
      <c r="H147" s="207"/>
      <c r="I147" s="210"/>
      <c r="J147" s="221">
        <f>BK147</f>
        <v>0</v>
      </c>
      <c r="K147" s="207"/>
      <c r="L147" s="212"/>
      <c r="M147" s="213"/>
      <c r="N147" s="214"/>
      <c r="O147" s="214"/>
      <c r="P147" s="215">
        <f>P148</f>
        <v>0</v>
      </c>
      <c r="Q147" s="214"/>
      <c r="R147" s="215">
        <f>R148</f>
        <v>0</v>
      </c>
      <c r="S147" s="214"/>
      <c r="T147" s="216">
        <f>T148</f>
        <v>0</v>
      </c>
      <c r="AR147" s="217" t="s">
        <v>86</v>
      </c>
      <c r="AT147" s="218" t="s">
        <v>77</v>
      </c>
      <c r="AU147" s="218" t="s">
        <v>86</v>
      </c>
      <c r="AY147" s="217" t="s">
        <v>125</v>
      </c>
      <c r="BK147" s="219">
        <f>BK148</f>
        <v>0</v>
      </c>
    </row>
    <row r="148" s="1" customFormat="1" ht="16.5" customHeight="1">
      <c r="B148" s="37"/>
      <c r="C148" s="222" t="s">
        <v>179</v>
      </c>
      <c r="D148" s="222" t="s">
        <v>127</v>
      </c>
      <c r="E148" s="223" t="s">
        <v>346</v>
      </c>
      <c r="F148" s="224" t="s">
        <v>347</v>
      </c>
      <c r="G148" s="225" t="s">
        <v>141</v>
      </c>
      <c r="H148" s="226">
        <v>40</v>
      </c>
      <c r="I148" s="227"/>
      <c r="J148" s="228">
        <f>ROUND(I148*H148,2)</f>
        <v>0</v>
      </c>
      <c r="K148" s="224" t="s">
        <v>1</v>
      </c>
      <c r="L148" s="42"/>
      <c r="M148" s="229" t="s">
        <v>1</v>
      </c>
      <c r="N148" s="230" t="s">
        <v>43</v>
      </c>
      <c r="O148" s="85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AR148" s="233" t="s">
        <v>132</v>
      </c>
      <c r="AT148" s="233" t="s">
        <v>127</v>
      </c>
      <c r="AU148" s="233" t="s">
        <v>88</v>
      </c>
      <c r="AY148" s="16" t="s">
        <v>125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6" t="s">
        <v>86</v>
      </c>
      <c r="BK148" s="234">
        <f>ROUND(I148*H148,2)</f>
        <v>0</v>
      </c>
      <c r="BL148" s="16" t="s">
        <v>132</v>
      </c>
      <c r="BM148" s="233" t="s">
        <v>227</v>
      </c>
    </row>
    <row r="149" s="11" customFormat="1" ht="22.8" customHeight="1">
      <c r="B149" s="206"/>
      <c r="C149" s="207"/>
      <c r="D149" s="208" t="s">
        <v>77</v>
      </c>
      <c r="E149" s="220" t="s">
        <v>348</v>
      </c>
      <c r="F149" s="220" t="s">
        <v>349</v>
      </c>
      <c r="G149" s="207"/>
      <c r="H149" s="207"/>
      <c r="I149" s="210"/>
      <c r="J149" s="221">
        <f>BK149</f>
        <v>0</v>
      </c>
      <c r="K149" s="207"/>
      <c r="L149" s="212"/>
      <c r="M149" s="213"/>
      <c r="N149" s="214"/>
      <c r="O149" s="214"/>
      <c r="P149" s="215">
        <f>P150</f>
        <v>0</v>
      </c>
      <c r="Q149" s="214"/>
      <c r="R149" s="215">
        <f>R150</f>
        <v>0</v>
      </c>
      <c r="S149" s="214"/>
      <c r="T149" s="216">
        <f>T150</f>
        <v>0</v>
      </c>
      <c r="AR149" s="217" t="s">
        <v>86</v>
      </c>
      <c r="AT149" s="218" t="s">
        <v>77</v>
      </c>
      <c r="AU149" s="218" t="s">
        <v>86</v>
      </c>
      <c r="AY149" s="217" t="s">
        <v>125</v>
      </c>
      <c r="BK149" s="219">
        <f>BK150</f>
        <v>0</v>
      </c>
    </row>
    <row r="150" s="1" customFormat="1" ht="16.5" customHeight="1">
      <c r="B150" s="37"/>
      <c r="C150" s="222" t="s">
        <v>183</v>
      </c>
      <c r="D150" s="222" t="s">
        <v>127</v>
      </c>
      <c r="E150" s="223" t="s">
        <v>350</v>
      </c>
      <c r="F150" s="224" t="s">
        <v>351</v>
      </c>
      <c r="G150" s="225" t="s">
        <v>141</v>
      </c>
      <c r="H150" s="226">
        <v>20</v>
      </c>
      <c r="I150" s="227"/>
      <c r="J150" s="228">
        <f>ROUND(I150*H150,2)</f>
        <v>0</v>
      </c>
      <c r="K150" s="224" t="s">
        <v>1</v>
      </c>
      <c r="L150" s="42"/>
      <c r="M150" s="229" t="s">
        <v>1</v>
      </c>
      <c r="N150" s="230" t="s">
        <v>43</v>
      </c>
      <c r="O150" s="85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132</v>
      </c>
      <c r="AT150" s="233" t="s">
        <v>127</v>
      </c>
      <c r="AU150" s="233" t="s">
        <v>88</v>
      </c>
      <c r="AY150" s="16" t="s">
        <v>125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6" t="s">
        <v>86</v>
      </c>
      <c r="BK150" s="234">
        <f>ROUND(I150*H150,2)</f>
        <v>0</v>
      </c>
      <c r="BL150" s="16" t="s">
        <v>132</v>
      </c>
      <c r="BM150" s="233" t="s">
        <v>238</v>
      </c>
    </row>
    <row r="151" s="11" customFormat="1" ht="22.8" customHeight="1">
      <c r="B151" s="206"/>
      <c r="C151" s="207"/>
      <c r="D151" s="208" t="s">
        <v>77</v>
      </c>
      <c r="E151" s="220" t="s">
        <v>352</v>
      </c>
      <c r="F151" s="220" t="s">
        <v>353</v>
      </c>
      <c r="G151" s="207"/>
      <c r="H151" s="207"/>
      <c r="I151" s="210"/>
      <c r="J151" s="221">
        <f>BK151</f>
        <v>0</v>
      </c>
      <c r="K151" s="207"/>
      <c r="L151" s="212"/>
      <c r="M151" s="213"/>
      <c r="N151" s="214"/>
      <c r="O151" s="214"/>
      <c r="P151" s="215">
        <f>P152</f>
        <v>0</v>
      </c>
      <c r="Q151" s="214"/>
      <c r="R151" s="215">
        <f>R152</f>
        <v>0</v>
      </c>
      <c r="S151" s="214"/>
      <c r="T151" s="216">
        <f>T152</f>
        <v>0</v>
      </c>
      <c r="AR151" s="217" t="s">
        <v>86</v>
      </c>
      <c r="AT151" s="218" t="s">
        <v>77</v>
      </c>
      <c r="AU151" s="218" t="s">
        <v>86</v>
      </c>
      <c r="AY151" s="217" t="s">
        <v>125</v>
      </c>
      <c r="BK151" s="219">
        <f>BK152</f>
        <v>0</v>
      </c>
    </row>
    <row r="152" s="1" customFormat="1" ht="16.5" customHeight="1">
      <c r="B152" s="37"/>
      <c r="C152" s="222" t="s">
        <v>187</v>
      </c>
      <c r="D152" s="222" t="s">
        <v>127</v>
      </c>
      <c r="E152" s="223" t="s">
        <v>354</v>
      </c>
      <c r="F152" s="224" t="s">
        <v>355</v>
      </c>
      <c r="G152" s="225" t="s">
        <v>325</v>
      </c>
      <c r="H152" s="226">
        <v>2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43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132</v>
      </c>
      <c r="AT152" s="233" t="s">
        <v>127</v>
      </c>
      <c r="AU152" s="233" t="s">
        <v>88</v>
      </c>
      <c r="AY152" s="16" t="s">
        <v>125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86</v>
      </c>
      <c r="BK152" s="234">
        <f>ROUND(I152*H152,2)</f>
        <v>0</v>
      </c>
      <c r="BL152" s="16" t="s">
        <v>132</v>
      </c>
      <c r="BM152" s="233" t="s">
        <v>246</v>
      </c>
    </row>
    <row r="153" s="11" customFormat="1" ht="22.8" customHeight="1">
      <c r="B153" s="206"/>
      <c r="C153" s="207"/>
      <c r="D153" s="208" t="s">
        <v>77</v>
      </c>
      <c r="E153" s="220" t="s">
        <v>356</v>
      </c>
      <c r="F153" s="220" t="s">
        <v>357</v>
      </c>
      <c r="G153" s="207"/>
      <c r="H153" s="207"/>
      <c r="I153" s="210"/>
      <c r="J153" s="221">
        <f>BK153</f>
        <v>0</v>
      </c>
      <c r="K153" s="207"/>
      <c r="L153" s="212"/>
      <c r="M153" s="213"/>
      <c r="N153" s="214"/>
      <c r="O153" s="214"/>
      <c r="P153" s="215">
        <f>P154</f>
        <v>0</v>
      </c>
      <c r="Q153" s="214"/>
      <c r="R153" s="215">
        <f>R154</f>
        <v>0</v>
      </c>
      <c r="S153" s="214"/>
      <c r="T153" s="216">
        <f>T154</f>
        <v>0</v>
      </c>
      <c r="AR153" s="217" t="s">
        <v>86</v>
      </c>
      <c r="AT153" s="218" t="s">
        <v>77</v>
      </c>
      <c r="AU153" s="218" t="s">
        <v>86</v>
      </c>
      <c r="AY153" s="217" t="s">
        <v>125</v>
      </c>
      <c r="BK153" s="219">
        <f>BK154</f>
        <v>0</v>
      </c>
    </row>
    <row r="154" s="1" customFormat="1" ht="16.5" customHeight="1">
      <c r="B154" s="37"/>
      <c r="C154" s="222" t="s">
        <v>193</v>
      </c>
      <c r="D154" s="222" t="s">
        <v>127</v>
      </c>
      <c r="E154" s="223" t="s">
        <v>358</v>
      </c>
      <c r="F154" s="224" t="s">
        <v>359</v>
      </c>
      <c r="G154" s="225" t="s">
        <v>325</v>
      </c>
      <c r="H154" s="226">
        <v>2</v>
      </c>
      <c r="I154" s="227"/>
      <c r="J154" s="228">
        <f>ROUND(I154*H154,2)</f>
        <v>0</v>
      </c>
      <c r="K154" s="224" t="s">
        <v>1</v>
      </c>
      <c r="L154" s="42"/>
      <c r="M154" s="229" t="s">
        <v>1</v>
      </c>
      <c r="N154" s="230" t="s">
        <v>43</v>
      </c>
      <c r="O154" s="85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33" t="s">
        <v>132</v>
      </c>
      <c r="AT154" s="233" t="s">
        <v>127</v>
      </c>
      <c r="AU154" s="233" t="s">
        <v>88</v>
      </c>
      <c r="AY154" s="16" t="s">
        <v>125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6" t="s">
        <v>86</v>
      </c>
      <c r="BK154" s="234">
        <f>ROUND(I154*H154,2)</f>
        <v>0</v>
      </c>
      <c r="BL154" s="16" t="s">
        <v>132</v>
      </c>
      <c r="BM154" s="233" t="s">
        <v>256</v>
      </c>
    </row>
    <row r="155" s="11" customFormat="1" ht="22.8" customHeight="1">
      <c r="B155" s="206"/>
      <c r="C155" s="207"/>
      <c r="D155" s="208" t="s">
        <v>77</v>
      </c>
      <c r="E155" s="220" t="s">
        <v>360</v>
      </c>
      <c r="F155" s="220" t="s">
        <v>361</v>
      </c>
      <c r="G155" s="207"/>
      <c r="H155" s="207"/>
      <c r="I155" s="210"/>
      <c r="J155" s="221">
        <f>BK155</f>
        <v>0</v>
      </c>
      <c r="K155" s="207"/>
      <c r="L155" s="212"/>
      <c r="M155" s="213"/>
      <c r="N155" s="214"/>
      <c r="O155" s="214"/>
      <c r="P155" s="215">
        <f>P156</f>
        <v>0</v>
      </c>
      <c r="Q155" s="214"/>
      <c r="R155" s="215">
        <f>R156</f>
        <v>0</v>
      </c>
      <c r="S155" s="214"/>
      <c r="T155" s="216">
        <f>T156</f>
        <v>0</v>
      </c>
      <c r="AR155" s="217" t="s">
        <v>86</v>
      </c>
      <c r="AT155" s="218" t="s">
        <v>77</v>
      </c>
      <c r="AU155" s="218" t="s">
        <v>86</v>
      </c>
      <c r="AY155" s="217" t="s">
        <v>125</v>
      </c>
      <c r="BK155" s="219">
        <f>BK156</f>
        <v>0</v>
      </c>
    </row>
    <row r="156" s="1" customFormat="1" ht="16.5" customHeight="1">
      <c r="B156" s="37"/>
      <c r="C156" s="222" t="s">
        <v>200</v>
      </c>
      <c r="D156" s="222" t="s">
        <v>127</v>
      </c>
      <c r="E156" s="223" t="s">
        <v>362</v>
      </c>
      <c r="F156" s="224" t="s">
        <v>363</v>
      </c>
      <c r="G156" s="225" t="s">
        <v>325</v>
      </c>
      <c r="H156" s="226">
        <v>2</v>
      </c>
      <c r="I156" s="227"/>
      <c r="J156" s="228">
        <f>ROUND(I156*H156,2)</f>
        <v>0</v>
      </c>
      <c r="K156" s="224" t="s">
        <v>1</v>
      </c>
      <c r="L156" s="42"/>
      <c r="M156" s="229" t="s">
        <v>1</v>
      </c>
      <c r="N156" s="230" t="s">
        <v>43</v>
      </c>
      <c r="O156" s="85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33" t="s">
        <v>132</v>
      </c>
      <c r="AT156" s="233" t="s">
        <v>127</v>
      </c>
      <c r="AU156" s="233" t="s">
        <v>88</v>
      </c>
      <c r="AY156" s="16" t="s">
        <v>125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86</v>
      </c>
      <c r="BK156" s="234">
        <f>ROUND(I156*H156,2)</f>
        <v>0</v>
      </c>
      <c r="BL156" s="16" t="s">
        <v>132</v>
      </c>
      <c r="BM156" s="233" t="s">
        <v>266</v>
      </c>
    </row>
    <row r="157" s="11" customFormat="1" ht="22.8" customHeight="1">
      <c r="B157" s="206"/>
      <c r="C157" s="207"/>
      <c r="D157" s="208" t="s">
        <v>77</v>
      </c>
      <c r="E157" s="220" t="s">
        <v>364</v>
      </c>
      <c r="F157" s="220" t="s">
        <v>365</v>
      </c>
      <c r="G157" s="207"/>
      <c r="H157" s="207"/>
      <c r="I157" s="210"/>
      <c r="J157" s="221">
        <f>BK157</f>
        <v>0</v>
      </c>
      <c r="K157" s="207"/>
      <c r="L157" s="212"/>
      <c r="M157" s="213"/>
      <c r="N157" s="214"/>
      <c r="O157" s="214"/>
      <c r="P157" s="215">
        <f>P158</f>
        <v>0</v>
      </c>
      <c r="Q157" s="214"/>
      <c r="R157" s="215">
        <f>R158</f>
        <v>0</v>
      </c>
      <c r="S157" s="214"/>
      <c r="T157" s="216">
        <f>T158</f>
        <v>0</v>
      </c>
      <c r="AR157" s="217" t="s">
        <v>86</v>
      </c>
      <c r="AT157" s="218" t="s">
        <v>77</v>
      </c>
      <c r="AU157" s="218" t="s">
        <v>86</v>
      </c>
      <c r="AY157" s="217" t="s">
        <v>125</v>
      </c>
      <c r="BK157" s="219">
        <f>BK158</f>
        <v>0</v>
      </c>
    </row>
    <row r="158" s="1" customFormat="1" ht="16.5" customHeight="1">
      <c r="B158" s="37"/>
      <c r="C158" s="222" t="s">
        <v>205</v>
      </c>
      <c r="D158" s="222" t="s">
        <v>127</v>
      </c>
      <c r="E158" s="223" t="s">
        <v>366</v>
      </c>
      <c r="F158" s="224" t="s">
        <v>367</v>
      </c>
      <c r="G158" s="225" t="s">
        <v>325</v>
      </c>
      <c r="H158" s="226">
        <v>2</v>
      </c>
      <c r="I158" s="227"/>
      <c r="J158" s="228">
        <f>ROUND(I158*H158,2)</f>
        <v>0</v>
      </c>
      <c r="K158" s="224" t="s">
        <v>1</v>
      </c>
      <c r="L158" s="42"/>
      <c r="M158" s="229" t="s">
        <v>1</v>
      </c>
      <c r="N158" s="230" t="s">
        <v>43</v>
      </c>
      <c r="O158" s="85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AR158" s="233" t="s">
        <v>132</v>
      </c>
      <c r="AT158" s="233" t="s">
        <v>127</v>
      </c>
      <c r="AU158" s="233" t="s">
        <v>88</v>
      </c>
      <c r="AY158" s="16" t="s">
        <v>125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86</v>
      </c>
      <c r="BK158" s="234">
        <f>ROUND(I158*H158,2)</f>
        <v>0</v>
      </c>
      <c r="BL158" s="16" t="s">
        <v>132</v>
      </c>
      <c r="BM158" s="233" t="s">
        <v>276</v>
      </c>
    </row>
    <row r="159" s="11" customFormat="1" ht="25.92" customHeight="1">
      <c r="B159" s="206"/>
      <c r="C159" s="207"/>
      <c r="D159" s="208" t="s">
        <v>77</v>
      </c>
      <c r="E159" s="209" t="s">
        <v>368</v>
      </c>
      <c r="F159" s="209" t="s">
        <v>369</v>
      </c>
      <c r="G159" s="207"/>
      <c r="H159" s="207"/>
      <c r="I159" s="210"/>
      <c r="J159" s="211">
        <f>BK159</f>
        <v>0</v>
      </c>
      <c r="K159" s="207"/>
      <c r="L159" s="212"/>
      <c r="M159" s="213"/>
      <c r="N159" s="214"/>
      <c r="O159" s="214"/>
      <c r="P159" s="215">
        <f>P160</f>
        <v>0</v>
      </c>
      <c r="Q159" s="214"/>
      <c r="R159" s="215">
        <f>R160</f>
        <v>0</v>
      </c>
      <c r="S159" s="214"/>
      <c r="T159" s="216">
        <f>T160</f>
        <v>0</v>
      </c>
      <c r="AR159" s="217" t="s">
        <v>86</v>
      </c>
      <c r="AT159" s="218" t="s">
        <v>77</v>
      </c>
      <c r="AU159" s="218" t="s">
        <v>78</v>
      </c>
      <c r="AY159" s="217" t="s">
        <v>125</v>
      </c>
      <c r="BK159" s="219">
        <f>BK160</f>
        <v>0</v>
      </c>
    </row>
    <row r="160" s="11" customFormat="1" ht="22.8" customHeight="1">
      <c r="B160" s="206"/>
      <c r="C160" s="207"/>
      <c r="D160" s="208" t="s">
        <v>77</v>
      </c>
      <c r="E160" s="220" t="s">
        <v>370</v>
      </c>
      <c r="F160" s="220" t="s">
        <v>371</v>
      </c>
      <c r="G160" s="207"/>
      <c r="H160" s="207"/>
      <c r="I160" s="210"/>
      <c r="J160" s="221">
        <f>BK160</f>
        <v>0</v>
      </c>
      <c r="K160" s="207"/>
      <c r="L160" s="212"/>
      <c r="M160" s="213"/>
      <c r="N160" s="214"/>
      <c r="O160" s="214"/>
      <c r="P160" s="215">
        <f>P161</f>
        <v>0</v>
      </c>
      <c r="Q160" s="214"/>
      <c r="R160" s="215">
        <f>R161</f>
        <v>0</v>
      </c>
      <c r="S160" s="214"/>
      <c r="T160" s="216">
        <f>T161</f>
        <v>0</v>
      </c>
      <c r="AR160" s="217" t="s">
        <v>86</v>
      </c>
      <c r="AT160" s="218" t="s">
        <v>77</v>
      </c>
      <c r="AU160" s="218" t="s">
        <v>86</v>
      </c>
      <c r="AY160" s="217" t="s">
        <v>125</v>
      </c>
      <c r="BK160" s="219">
        <f>BK161</f>
        <v>0</v>
      </c>
    </row>
    <row r="161" s="1" customFormat="1" ht="36" customHeight="1">
      <c r="B161" s="37"/>
      <c r="C161" s="222" t="s">
        <v>8</v>
      </c>
      <c r="D161" s="222" t="s">
        <v>127</v>
      </c>
      <c r="E161" s="223" t="s">
        <v>372</v>
      </c>
      <c r="F161" s="224" t="s">
        <v>373</v>
      </c>
      <c r="G161" s="225" t="s">
        <v>325</v>
      </c>
      <c r="H161" s="226">
        <v>1</v>
      </c>
      <c r="I161" s="227"/>
      <c r="J161" s="228">
        <f>ROUND(I161*H161,2)</f>
        <v>0</v>
      </c>
      <c r="K161" s="224" t="s">
        <v>1</v>
      </c>
      <c r="L161" s="42"/>
      <c r="M161" s="229" t="s">
        <v>1</v>
      </c>
      <c r="N161" s="230" t="s">
        <v>43</v>
      </c>
      <c r="O161" s="85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33" t="s">
        <v>132</v>
      </c>
      <c r="AT161" s="233" t="s">
        <v>127</v>
      </c>
      <c r="AU161" s="233" t="s">
        <v>88</v>
      </c>
      <c r="AY161" s="16" t="s">
        <v>125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86</v>
      </c>
      <c r="BK161" s="234">
        <f>ROUND(I161*H161,2)</f>
        <v>0</v>
      </c>
      <c r="BL161" s="16" t="s">
        <v>132</v>
      </c>
      <c r="BM161" s="233" t="s">
        <v>374</v>
      </c>
    </row>
    <row r="162" s="11" customFormat="1" ht="25.92" customHeight="1">
      <c r="B162" s="206"/>
      <c r="C162" s="207"/>
      <c r="D162" s="208" t="s">
        <v>77</v>
      </c>
      <c r="E162" s="209" t="s">
        <v>375</v>
      </c>
      <c r="F162" s="209" t="s">
        <v>126</v>
      </c>
      <c r="G162" s="207"/>
      <c r="H162" s="207"/>
      <c r="I162" s="210"/>
      <c r="J162" s="211">
        <f>BK162</f>
        <v>0</v>
      </c>
      <c r="K162" s="207"/>
      <c r="L162" s="212"/>
      <c r="M162" s="213"/>
      <c r="N162" s="214"/>
      <c r="O162" s="214"/>
      <c r="P162" s="215">
        <f>P163+P165+P167+P169+P171</f>
        <v>0</v>
      </c>
      <c r="Q162" s="214"/>
      <c r="R162" s="215">
        <f>R163+R165+R167+R169+R171</f>
        <v>0</v>
      </c>
      <c r="S162" s="214"/>
      <c r="T162" s="216">
        <f>T163+T165+T167+T169+T171</f>
        <v>0</v>
      </c>
      <c r="AR162" s="217" t="s">
        <v>86</v>
      </c>
      <c r="AT162" s="218" t="s">
        <v>77</v>
      </c>
      <c r="AU162" s="218" t="s">
        <v>78</v>
      </c>
      <c r="AY162" s="217" t="s">
        <v>125</v>
      </c>
      <c r="BK162" s="219">
        <f>BK163+BK165+BK167+BK169+BK171</f>
        <v>0</v>
      </c>
    </row>
    <row r="163" s="11" customFormat="1" ht="22.8" customHeight="1">
      <c r="B163" s="206"/>
      <c r="C163" s="207"/>
      <c r="D163" s="208" t="s">
        <v>77</v>
      </c>
      <c r="E163" s="220" t="s">
        <v>376</v>
      </c>
      <c r="F163" s="220" t="s">
        <v>377</v>
      </c>
      <c r="G163" s="207"/>
      <c r="H163" s="207"/>
      <c r="I163" s="210"/>
      <c r="J163" s="221">
        <f>BK163</f>
        <v>0</v>
      </c>
      <c r="K163" s="207"/>
      <c r="L163" s="212"/>
      <c r="M163" s="213"/>
      <c r="N163" s="214"/>
      <c r="O163" s="214"/>
      <c r="P163" s="215">
        <f>P164</f>
        <v>0</v>
      </c>
      <c r="Q163" s="214"/>
      <c r="R163" s="215">
        <f>R164</f>
        <v>0</v>
      </c>
      <c r="S163" s="214"/>
      <c r="T163" s="216">
        <f>T164</f>
        <v>0</v>
      </c>
      <c r="AR163" s="217" t="s">
        <v>86</v>
      </c>
      <c r="AT163" s="218" t="s">
        <v>77</v>
      </c>
      <c r="AU163" s="218" t="s">
        <v>86</v>
      </c>
      <c r="AY163" s="217" t="s">
        <v>125</v>
      </c>
      <c r="BK163" s="219">
        <f>BK164</f>
        <v>0</v>
      </c>
    </row>
    <row r="164" s="1" customFormat="1" ht="16.5" customHeight="1">
      <c r="B164" s="37"/>
      <c r="C164" s="222" t="s">
        <v>216</v>
      </c>
      <c r="D164" s="222" t="s">
        <v>127</v>
      </c>
      <c r="E164" s="223" t="s">
        <v>378</v>
      </c>
      <c r="F164" s="224" t="s">
        <v>379</v>
      </c>
      <c r="G164" s="225" t="s">
        <v>149</v>
      </c>
      <c r="H164" s="226">
        <v>2</v>
      </c>
      <c r="I164" s="227"/>
      <c r="J164" s="228">
        <f>ROUND(I164*H164,2)</f>
        <v>0</v>
      </c>
      <c r="K164" s="224" t="s">
        <v>1</v>
      </c>
      <c r="L164" s="42"/>
      <c r="M164" s="229" t="s">
        <v>1</v>
      </c>
      <c r="N164" s="230" t="s">
        <v>43</v>
      </c>
      <c r="O164" s="85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33" t="s">
        <v>132</v>
      </c>
      <c r="AT164" s="233" t="s">
        <v>127</v>
      </c>
      <c r="AU164" s="233" t="s">
        <v>88</v>
      </c>
      <c r="AY164" s="16" t="s">
        <v>125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6" t="s">
        <v>86</v>
      </c>
      <c r="BK164" s="234">
        <f>ROUND(I164*H164,2)</f>
        <v>0</v>
      </c>
      <c r="BL164" s="16" t="s">
        <v>132</v>
      </c>
      <c r="BM164" s="233" t="s">
        <v>295</v>
      </c>
    </row>
    <row r="165" s="11" customFormat="1" ht="22.8" customHeight="1">
      <c r="B165" s="206"/>
      <c r="C165" s="207"/>
      <c r="D165" s="208" t="s">
        <v>77</v>
      </c>
      <c r="E165" s="220" t="s">
        <v>380</v>
      </c>
      <c r="F165" s="220" t="s">
        <v>381</v>
      </c>
      <c r="G165" s="207"/>
      <c r="H165" s="207"/>
      <c r="I165" s="210"/>
      <c r="J165" s="221">
        <f>BK165</f>
        <v>0</v>
      </c>
      <c r="K165" s="207"/>
      <c r="L165" s="212"/>
      <c r="M165" s="213"/>
      <c r="N165" s="214"/>
      <c r="O165" s="214"/>
      <c r="P165" s="215">
        <f>P166</f>
        <v>0</v>
      </c>
      <c r="Q165" s="214"/>
      <c r="R165" s="215">
        <f>R166</f>
        <v>0</v>
      </c>
      <c r="S165" s="214"/>
      <c r="T165" s="216">
        <f>T166</f>
        <v>0</v>
      </c>
      <c r="AR165" s="217" t="s">
        <v>86</v>
      </c>
      <c r="AT165" s="218" t="s">
        <v>77</v>
      </c>
      <c r="AU165" s="218" t="s">
        <v>86</v>
      </c>
      <c r="AY165" s="217" t="s">
        <v>125</v>
      </c>
      <c r="BK165" s="219">
        <f>BK166</f>
        <v>0</v>
      </c>
    </row>
    <row r="166" s="1" customFormat="1" ht="16.5" customHeight="1">
      <c r="B166" s="37"/>
      <c r="C166" s="222" t="s">
        <v>221</v>
      </c>
      <c r="D166" s="222" t="s">
        <v>127</v>
      </c>
      <c r="E166" s="223" t="s">
        <v>382</v>
      </c>
      <c r="F166" s="224" t="s">
        <v>383</v>
      </c>
      <c r="G166" s="225" t="s">
        <v>141</v>
      </c>
      <c r="H166" s="226">
        <v>12</v>
      </c>
      <c r="I166" s="227"/>
      <c r="J166" s="228">
        <f>ROUND(I166*H166,2)</f>
        <v>0</v>
      </c>
      <c r="K166" s="224" t="s">
        <v>1</v>
      </c>
      <c r="L166" s="42"/>
      <c r="M166" s="229" t="s">
        <v>1</v>
      </c>
      <c r="N166" s="230" t="s">
        <v>43</v>
      </c>
      <c r="O166" s="85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AR166" s="233" t="s">
        <v>132</v>
      </c>
      <c r="AT166" s="233" t="s">
        <v>127</v>
      </c>
      <c r="AU166" s="233" t="s">
        <v>88</v>
      </c>
      <c r="AY166" s="16" t="s">
        <v>125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6" t="s">
        <v>86</v>
      </c>
      <c r="BK166" s="234">
        <f>ROUND(I166*H166,2)</f>
        <v>0</v>
      </c>
      <c r="BL166" s="16" t="s">
        <v>132</v>
      </c>
      <c r="BM166" s="233" t="s">
        <v>384</v>
      </c>
    </row>
    <row r="167" s="11" customFormat="1" ht="22.8" customHeight="1">
      <c r="B167" s="206"/>
      <c r="C167" s="207"/>
      <c r="D167" s="208" t="s">
        <v>77</v>
      </c>
      <c r="E167" s="220" t="s">
        <v>385</v>
      </c>
      <c r="F167" s="220" t="s">
        <v>386</v>
      </c>
      <c r="G167" s="207"/>
      <c r="H167" s="207"/>
      <c r="I167" s="210"/>
      <c r="J167" s="221">
        <f>BK167</f>
        <v>0</v>
      </c>
      <c r="K167" s="207"/>
      <c r="L167" s="212"/>
      <c r="M167" s="213"/>
      <c r="N167" s="214"/>
      <c r="O167" s="214"/>
      <c r="P167" s="215">
        <f>P168</f>
        <v>0</v>
      </c>
      <c r="Q167" s="214"/>
      <c r="R167" s="215">
        <f>R168</f>
        <v>0</v>
      </c>
      <c r="S167" s="214"/>
      <c r="T167" s="216">
        <f>T168</f>
        <v>0</v>
      </c>
      <c r="AR167" s="217" t="s">
        <v>86</v>
      </c>
      <c r="AT167" s="218" t="s">
        <v>77</v>
      </c>
      <c r="AU167" s="218" t="s">
        <v>86</v>
      </c>
      <c r="AY167" s="217" t="s">
        <v>125</v>
      </c>
      <c r="BK167" s="219">
        <f>BK168</f>
        <v>0</v>
      </c>
    </row>
    <row r="168" s="1" customFormat="1" ht="24" customHeight="1">
      <c r="B168" s="37"/>
      <c r="C168" s="222" t="s">
        <v>227</v>
      </c>
      <c r="D168" s="222" t="s">
        <v>127</v>
      </c>
      <c r="E168" s="223" t="s">
        <v>387</v>
      </c>
      <c r="F168" s="224" t="s">
        <v>388</v>
      </c>
      <c r="G168" s="225" t="s">
        <v>141</v>
      </c>
      <c r="H168" s="226">
        <v>12</v>
      </c>
      <c r="I168" s="227"/>
      <c r="J168" s="228">
        <f>ROUND(I168*H168,2)</f>
        <v>0</v>
      </c>
      <c r="K168" s="224" t="s">
        <v>1</v>
      </c>
      <c r="L168" s="42"/>
      <c r="M168" s="229" t="s">
        <v>1</v>
      </c>
      <c r="N168" s="230" t="s">
        <v>43</v>
      </c>
      <c r="O168" s="85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33" t="s">
        <v>132</v>
      </c>
      <c r="AT168" s="233" t="s">
        <v>127</v>
      </c>
      <c r="AU168" s="233" t="s">
        <v>88</v>
      </c>
      <c r="AY168" s="16" t="s">
        <v>125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86</v>
      </c>
      <c r="BK168" s="234">
        <f>ROUND(I168*H168,2)</f>
        <v>0</v>
      </c>
      <c r="BL168" s="16" t="s">
        <v>132</v>
      </c>
      <c r="BM168" s="233" t="s">
        <v>389</v>
      </c>
    </row>
    <row r="169" s="11" customFormat="1" ht="22.8" customHeight="1">
      <c r="B169" s="206"/>
      <c r="C169" s="207"/>
      <c r="D169" s="208" t="s">
        <v>77</v>
      </c>
      <c r="E169" s="220" t="s">
        <v>390</v>
      </c>
      <c r="F169" s="220" t="s">
        <v>391</v>
      </c>
      <c r="G169" s="207"/>
      <c r="H169" s="207"/>
      <c r="I169" s="210"/>
      <c r="J169" s="221">
        <f>BK169</f>
        <v>0</v>
      </c>
      <c r="K169" s="207"/>
      <c r="L169" s="212"/>
      <c r="M169" s="213"/>
      <c r="N169" s="214"/>
      <c r="O169" s="214"/>
      <c r="P169" s="215">
        <f>P170</f>
        <v>0</v>
      </c>
      <c r="Q169" s="214"/>
      <c r="R169" s="215">
        <f>R170</f>
        <v>0</v>
      </c>
      <c r="S169" s="214"/>
      <c r="T169" s="216">
        <f>T170</f>
        <v>0</v>
      </c>
      <c r="AR169" s="217" t="s">
        <v>86</v>
      </c>
      <c r="AT169" s="218" t="s">
        <v>77</v>
      </c>
      <c r="AU169" s="218" t="s">
        <v>86</v>
      </c>
      <c r="AY169" s="217" t="s">
        <v>125</v>
      </c>
      <c r="BK169" s="219">
        <f>BK170</f>
        <v>0</v>
      </c>
    </row>
    <row r="170" s="1" customFormat="1" ht="16.5" customHeight="1">
      <c r="B170" s="37"/>
      <c r="C170" s="222" t="s">
        <v>233</v>
      </c>
      <c r="D170" s="222" t="s">
        <v>127</v>
      </c>
      <c r="E170" s="223" t="s">
        <v>392</v>
      </c>
      <c r="F170" s="224" t="s">
        <v>393</v>
      </c>
      <c r="G170" s="225" t="s">
        <v>141</v>
      </c>
      <c r="H170" s="226">
        <v>12</v>
      </c>
      <c r="I170" s="227"/>
      <c r="J170" s="228">
        <f>ROUND(I170*H170,2)</f>
        <v>0</v>
      </c>
      <c r="K170" s="224" t="s">
        <v>1</v>
      </c>
      <c r="L170" s="42"/>
      <c r="M170" s="229" t="s">
        <v>1</v>
      </c>
      <c r="N170" s="230" t="s">
        <v>43</v>
      </c>
      <c r="O170" s="85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AR170" s="233" t="s">
        <v>132</v>
      </c>
      <c r="AT170" s="233" t="s">
        <v>127</v>
      </c>
      <c r="AU170" s="233" t="s">
        <v>88</v>
      </c>
      <c r="AY170" s="16" t="s">
        <v>125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86</v>
      </c>
      <c r="BK170" s="234">
        <f>ROUND(I170*H170,2)</f>
        <v>0</v>
      </c>
      <c r="BL170" s="16" t="s">
        <v>132</v>
      </c>
      <c r="BM170" s="233" t="s">
        <v>394</v>
      </c>
    </row>
    <row r="171" s="11" customFormat="1" ht="22.8" customHeight="1">
      <c r="B171" s="206"/>
      <c r="C171" s="207"/>
      <c r="D171" s="208" t="s">
        <v>77</v>
      </c>
      <c r="E171" s="220" t="s">
        <v>395</v>
      </c>
      <c r="F171" s="220" t="s">
        <v>396</v>
      </c>
      <c r="G171" s="207"/>
      <c r="H171" s="207"/>
      <c r="I171" s="210"/>
      <c r="J171" s="221">
        <f>BK171</f>
        <v>0</v>
      </c>
      <c r="K171" s="207"/>
      <c r="L171" s="212"/>
      <c r="M171" s="213"/>
      <c r="N171" s="214"/>
      <c r="O171" s="214"/>
      <c r="P171" s="215">
        <f>SUM(P172:P174)</f>
        <v>0</v>
      </c>
      <c r="Q171" s="214"/>
      <c r="R171" s="215">
        <f>SUM(R172:R174)</f>
        <v>0</v>
      </c>
      <c r="S171" s="214"/>
      <c r="T171" s="216">
        <f>SUM(T172:T174)</f>
        <v>0</v>
      </c>
      <c r="AR171" s="217" t="s">
        <v>86</v>
      </c>
      <c r="AT171" s="218" t="s">
        <v>77</v>
      </c>
      <c r="AU171" s="218" t="s">
        <v>86</v>
      </c>
      <c r="AY171" s="217" t="s">
        <v>125</v>
      </c>
      <c r="BK171" s="219">
        <f>SUM(BK172:BK174)</f>
        <v>0</v>
      </c>
    </row>
    <row r="172" s="1" customFormat="1" ht="16.5" customHeight="1">
      <c r="B172" s="37"/>
      <c r="C172" s="222" t="s">
        <v>238</v>
      </c>
      <c r="D172" s="222" t="s">
        <v>127</v>
      </c>
      <c r="E172" s="223" t="s">
        <v>397</v>
      </c>
      <c r="F172" s="224" t="s">
        <v>398</v>
      </c>
      <c r="G172" s="225" t="s">
        <v>141</v>
      </c>
      <c r="H172" s="226">
        <v>12</v>
      </c>
      <c r="I172" s="227"/>
      <c r="J172" s="228">
        <f>ROUND(I172*H172,2)</f>
        <v>0</v>
      </c>
      <c r="K172" s="224" t="s">
        <v>1</v>
      </c>
      <c r="L172" s="42"/>
      <c r="M172" s="229" t="s">
        <v>1</v>
      </c>
      <c r="N172" s="230" t="s">
        <v>43</v>
      </c>
      <c r="O172" s="85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AR172" s="233" t="s">
        <v>132</v>
      </c>
      <c r="AT172" s="233" t="s">
        <v>127</v>
      </c>
      <c r="AU172" s="233" t="s">
        <v>88</v>
      </c>
      <c r="AY172" s="16" t="s">
        <v>125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6" t="s">
        <v>86</v>
      </c>
      <c r="BK172" s="234">
        <f>ROUND(I172*H172,2)</f>
        <v>0</v>
      </c>
      <c r="BL172" s="16" t="s">
        <v>132</v>
      </c>
      <c r="BM172" s="233" t="s">
        <v>399</v>
      </c>
    </row>
    <row r="173" s="1" customFormat="1" ht="16.5" customHeight="1">
      <c r="B173" s="37"/>
      <c r="C173" s="222" t="s">
        <v>7</v>
      </c>
      <c r="D173" s="222" t="s">
        <v>127</v>
      </c>
      <c r="E173" s="223" t="s">
        <v>400</v>
      </c>
      <c r="F173" s="224" t="s">
        <v>401</v>
      </c>
      <c r="G173" s="225" t="s">
        <v>141</v>
      </c>
      <c r="H173" s="226">
        <v>8</v>
      </c>
      <c r="I173" s="227"/>
      <c r="J173" s="228">
        <f>ROUND(I173*H173,2)</f>
        <v>0</v>
      </c>
      <c r="K173" s="224" t="s">
        <v>1</v>
      </c>
      <c r="L173" s="42"/>
      <c r="M173" s="229" t="s">
        <v>1</v>
      </c>
      <c r="N173" s="230" t="s">
        <v>43</v>
      </c>
      <c r="O173" s="85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AR173" s="233" t="s">
        <v>132</v>
      </c>
      <c r="AT173" s="233" t="s">
        <v>127</v>
      </c>
      <c r="AU173" s="233" t="s">
        <v>88</v>
      </c>
      <c r="AY173" s="16" t="s">
        <v>125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6" t="s">
        <v>86</v>
      </c>
      <c r="BK173" s="234">
        <f>ROUND(I173*H173,2)</f>
        <v>0</v>
      </c>
      <c r="BL173" s="16" t="s">
        <v>132</v>
      </c>
      <c r="BM173" s="233" t="s">
        <v>402</v>
      </c>
    </row>
    <row r="174" s="1" customFormat="1" ht="16.5" customHeight="1">
      <c r="B174" s="37"/>
      <c r="C174" s="222" t="s">
        <v>246</v>
      </c>
      <c r="D174" s="222" t="s">
        <v>127</v>
      </c>
      <c r="E174" s="223" t="s">
        <v>403</v>
      </c>
      <c r="F174" s="224" t="s">
        <v>404</v>
      </c>
      <c r="G174" s="225" t="s">
        <v>325</v>
      </c>
      <c r="H174" s="226">
        <v>2</v>
      </c>
      <c r="I174" s="227"/>
      <c r="J174" s="228">
        <f>ROUND(I174*H174,2)</f>
        <v>0</v>
      </c>
      <c r="K174" s="224" t="s">
        <v>1</v>
      </c>
      <c r="L174" s="42"/>
      <c r="M174" s="278" t="s">
        <v>1</v>
      </c>
      <c r="N174" s="279" t="s">
        <v>43</v>
      </c>
      <c r="O174" s="280"/>
      <c r="P174" s="281">
        <f>O174*H174</f>
        <v>0</v>
      </c>
      <c r="Q174" s="281">
        <v>0</v>
      </c>
      <c r="R174" s="281">
        <f>Q174*H174</f>
        <v>0</v>
      </c>
      <c r="S174" s="281">
        <v>0</v>
      </c>
      <c r="T174" s="282">
        <f>S174*H174</f>
        <v>0</v>
      </c>
      <c r="AR174" s="233" t="s">
        <v>132</v>
      </c>
      <c r="AT174" s="233" t="s">
        <v>127</v>
      </c>
      <c r="AU174" s="233" t="s">
        <v>88</v>
      </c>
      <c r="AY174" s="16" t="s">
        <v>125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86</v>
      </c>
      <c r="BK174" s="234">
        <f>ROUND(I174*H174,2)</f>
        <v>0</v>
      </c>
      <c r="BL174" s="16" t="s">
        <v>132</v>
      </c>
      <c r="BM174" s="233" t="s">
        <v>405</v>
      </c>
    </row>
    <row r="175" s="1" customFormat="1" ht="6.96" customHeight="1">
      <c r="B175" s="60"/>
      <c r="C175" s="61"/>
      <c r="D175" s="61"/>
      <c r="E175" s="61"/>
      <c r="F175" s="61"/>
      <c r="G175" s="61"/>
      <c r="H175" s="61"/>
      <c r="I175" s="172"/>
      <c r="J175" s="61"/>
      <c r="K175" s="61"/>
      <c r="L175" s="42"/>
    </row>
  </sheetData>
  <sheetProtection sheet="1" autoFilter="0" formatColumns="0" formatRows="0" objects="1" scenarios="1" spinCount="100000" saltValue="dpCcRikLMjheBDdBYhcwxe7TRqNdRZDE96xuahVkODbmlB5KUKhBTC2vvS1I1EkUgI65Yp1Rmb8BdWoxUUa+ug==" hashValue="eteJf5x1+wVU/nR3iIxnYRW0Sjs/+55WtwrMSN3ymIKnzY1vJcRE9La2JV+pgbuNyBb9kAOEVqxpFcAvaSHsUw==" algorithmName="SHA-512" password="CC35"/>
  <autoFilter ref="C133:K17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95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96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Přechod pro chodce v ul. Sídliště Za Chlumem, Bílina</v>
      </c>
      <c r="F7" s="136"/>
      <c r="G7" s="136"/>
      <c r="H7" s="136"/>
      <c r="L7" s="19"/>
    </row>
    <row r="8" s="1" customFormat="1" ht="12" customHeight="1">
      <c r="B8" s="42"/>
      <c r="D8" s="136" t="s">
        <v>97</v>
      </c>
      <c r="I8" s="138"/>
      <c r="L8" s="42"/>
    </row>
    <row r="9" s="1" customFormat="1" ht="36.96" customHeight="1">
      <c r="B9" s="42"/>
      <c r="E9" s="139" t="s">
        <v>406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27. 9. 2019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ROUND(J121,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ROUND((SUM(BE121:BE133)),  2)</f>
        <v>0</v>
      </c>
      <c r="I33" s="153">
        <v>0.20999999999999999</v>
      </c>
      <c r="J33" s="152">
        <f>ROUND(((SUM(BE121:BE133))*I33),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ROUND((SUM(BF121:BF133)),  2)</f>
        <v>0</v>
      </c>
      <c r="I34" s="153">
        <v>0.14999999999999999</v>
      </c>
      <c r="J34" s="152">
        <f>ROUND(((SUM(BF121:BF133))*I34),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ROUND((SUM(BG121:BG133)),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ROUND((SUM(BH121:BH133)),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ROUND((SUM(BI121:BI133)),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99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Přechod pro chodce v ul. Sídliště Za Chlumem, Bílina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97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VORN - Vedlejší a ostatní rozpočtové náklady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ul. Sídliště Za Chlumem</v>
      </c>
      <c r="G89" s="38"/>
      <c r="H89" s="38"/>
      <c r="I89" s="141" t="s">
        <v>22</v>
      </c>
      <c r="J89" s="73" t="str">
        <f>IF(J12="","",J12)</f>
        <v>27. 9. 2019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Město Bílina</v>
      </c>
      <c r="G91" s="38"/>
      <c r="H91" s="38"/>
      <c r="I91" s="141" t="s">
        <v>30</v>
      </c>
      <c r="J91" s="35" t="str">
        <f>E21</f>
        <v>PS projekty spol. s r. o.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100</v>
      </c>
      <c r="D94" s="178"/>
      <c r="E94" s="178"/>
      <c r="F94" s="178"/>
      <c r="G94" s="178"/>
      <c r="H94" s="178"/>
      <c r="I94" s="179"/>
      <c r="J94" s="180" t="s">
        <v>101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102</v>
      </c>
      <c r="D96" s="38"/>
      <c r="E96" s="38"/>
      <c r="F96" s="38"/>
      <c r="G96" s="38"/>
      <c r="H96" s="38"/>
      <c r="I96" s="138"/>
      <c r="J96" s="104">
        <f>J121</f>
        <v>0</v>
      </c>
      <c r="K96" s="38"/>
      <c r="L96" s="42"/>
      <c r="AU96" s="16" t="s">
        <v>103</v>
      </c>
    </row>
    <row r="97" s="8" customFormat="1" ht="24.96" customHeight="1">
      <c r="B97" s="182"/>
      <c r="C97" s="183"/>
      <c r="D97" s="184" t="s">
        <v>407</v>
      </c>
      <c r="E97" s="185"/>
      <c r="F97" s="185"/>
      <c r="G97" s="185"/>
      <c r="H97" s="185"/>
      <c r="I97" s="186"/>
      <c r="J97" s="187">
        <f>J122</f>
        <v>0</v>
      </c>
      <c r="K97" s="183"/>
      <c r="L97" s="188"/>
    </row>
    <row r="98" s="9" customFormat="1" ht="19.92" customHeight="1">
      <c r="B98" s="189"/>
      <c r="C98" s="190"/>
      <c r="D98" s="191" t="s">
        <v>408</v>
      </c>
      <c r="E98" s="192"/>
      <c r="F98" s="192"/>
      <c r="G98" s="192"/>
      <c r="H98" s="192"/>
      <c r="I98" s="193"/>
      <c r="J98" s="194">
        <f>J123</f>
        <v>0</v>
      </c>
      <c r="K98" s="190"/>
      <c r="L98" s="195"/>
    </row>
    <row r="99" s="9" customFormat="1" ht="19.92" customHeight="1">
      <c r="B99" s="189"/>
      <c r="C99" s="190"/>
      <c r="D99" s="191" t="s">
        <v>409</v>
      </c>
      <c r="E99" s="192"/>
      <c r="F99" s="192"/>
      <c r="G99" s="192"/>
      <c r="H99" s="192"/>
      <c r="I99" s="193"/>
      <c r="J99" s="194">
        <f>J128</f>
        <v>0</v>
      </c>
      <c r="K99" s="190"/>
      <c r="L99" s="195"/>
    </row>
    <row r="100" s="9" customFormat="1" ht="19.92" customHeight="1">
      <c r="B100" s="189"/>
      <c r="C100" s="190"/>
      <c r="D100" s="191" t="s">
        <v>410</v>
      </c>
      <c r="E100" s="192"/>
      <c r="F100" s="192"/>
      <c r="G100" s="192"/>
      <c r="H100" s="192"/>
      <c r="I100" s="193"/>
      <c r="J100" s="194">
        <f>J130</f>
        <v>0</v>
      </c>
      <c r="K100" s="190"/>
      <c r="L100" s="195"/>
    </row>
    <row r="101" s="9" customFormat="1" ht="19.92" customHeight="1">
      <c r="B101" s="189"/>
      <c r="C101" s="190"/>
      <c r="D101" s="191" t="s">
        <v>411</v>
      </c>
      <c r="E101" s="192"/>
      <c r="F101" s="192"/>
      <c r="G101" s="192"/>
      <c r="H101" s="192"/>
      <c r="I101" s="193"/>
      <c r="J101" s="194">
        <f>J132</f>
        <v>0</v>
      </c>
      <c r="K101" s="190"/>
      <c r="L101" s="195"/>
    </row>
    <row r="102" s="1" customFormat="1" ht="21.84" customHeight="1">
      <c r="B102" s="37"/>
      <c r="C102" s="38"/>
      <c r="D102" s="38"/>
      <c r="E102" s="38"/>
      <c r="F102" s="38"/>
      <c r="G102" s="38"/>
      <c r="H102" s="38"/>
      <c r="I102" s="138"/>
      <c r="J102" s="38"/>
      <c r="K102" s="38"/>
      <c r="L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172"/>
      <c r="J103" s="61"/>
      <c r="K103" s="61"/>
      <c r="L103" s="42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75"/>
      <c r="J107" s="63"/>
      <c r="K107" s="63"/>
      <c r="L107" s="42"/>
    </row>
    <row r="108" s="1" customFormat="1" ht="24.96" customHeight="1">
      <c r="B108" s="37"/>
      <c r="C108" s="22" t="s">
        <v>110</v>
      </c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2" customHeight="1">
      <c r="B110" s="37"/>
      <c r="C110" s="31" t="s">
        <v>16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6.5" customHeight="1">
      <c r="B111" s="37"/>
      <c r="C111" s="38"/>
      <c r="D111" s="38"/>
      <c r="E111" s="176" t="str">
        <f>E7</f>
        <v>Přechod pro chodce v ul. Sídliště Za Chlumem, Bílina</v>
      </c>
      <c r="F111" s="31"/>
      <c r="G111" s="31"/>
      <c r="H111" s="31"/>
      <c r="I111" s="138"/>
      <c r="J111" s="38"/>
      <c r="K111" s="38"/>
      <c r="L111" s="42"/>
    </row>
    <row r="112" s="1" customFormat="1" ht="12" customHeight="1">
      <c r="B112" s="37"/>
      <c r="C112" s="31" t="s">
        <v>97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6.5" customHeight="1">
      <c r="B113" s="37"/>
      <c r="C113" s="38"/>
      <c r="D113" s="38"/>
      <c r="E113" s="70" t="str">
        <f>E9</f>
        <v>VORN - Vedlejší a ostatní rozpočtové náklady</v>
      </c>
      <c r="F113" s="38"/>
      <c r="G113" s="38"/>
      <c r="H113" s="38"/>
      <c r="I113" s="138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2" customHeight="1">
      <c r="B115" s="37"/>
      <c r="C115" s="31" t="s">
        <v>20</v>
      </c>
      <c r="D115" s="38"/>
      <c r="E115" s="38"/>
      <c r="F115" s="26" t="str">
        <f>F12</f>
        <v>ul. Sídliště Za Chlumem</v>
      </c>
      <c r="G115" s="38"/>
      <c r="H115" s="38"/>
      <c r="I115" s="141" t="s">
        <v>22</v>
      </c>
      <c r="J115" s="73" t="str">
        <f>IF(J12="","",J12)</f>
        <v>27. 9. 2019</v>
      </c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27.9" customHeight="1">
      <c r="B117" s="37"/>
      <c r="C117" s="31" t="s">
        <v>24</v>
      </c>
      <c r="D117" s="38"/>
      <c r="E117" s="38"/>
      <c r="F117" s="26" t="str">
        <f>E15</f>
        <v>Město Bílina</v>
      </c>
      <c r="G117" s="38"/>
      <c r="H117" s="38"/>
      <c r="I117" s="141" t="s">
        <v>30</v>
      </c>
      <c r="J117" s="35" t="str">
        <f>E21</f>
        <v>PS projekty spol. s r. o.</v>
      </c>
      <c r="K117" s="38"/>
      <c r="L117" s="42"/>
    </row>
    <row r="118" s="1" customFormat="1" ht="15.15" customHeight="1">
      <c r="B118" s="37"/>
      <c r="C118" s="31" t="s">
        <v>28</v>
      </c>
      <c r="D118" s="38"/>
      <c r="E118" s="38"/>
      <c r="F118" s="26" t="str">
        <f>IF(E18="","",E18)</f>
        <v>Vyplň údaj</v>
      </c>
      <c r="G118" s="38"/>
      <c r="H118" s="38"/>
      <c r="I118" s="141" t="s">
        <v>33</v>
      </c>
      <c r="J118" s="35" t="str">
        <f>E24</f>
        <v>Jan Petr</v>
      </c>
      <c r="K118" s="38"/>
      <c r="L118" s="42"/>
    </row>
    <row r="119" s="1" customFormat="1" ht="10.32" customHeight="1">
      <c r="B119" s="37"/>
      <c r="C119" s="38"/>
      <c r="D119" s="38"/>
      <c r="E119" s="38"/>
      <c r="F119" s="38"/>
      <c r="G119" s="38"/>
      <c r="H119" s="38"/>
      <c r="I119" s="138"/>
      <c r="J119" s="38"/>
      <c r="K119" s="38"/>
      <c r="L119" s="42"/>
    </row>
    <row r="120" s="10" customFormat="1" ht="29.28" customHeight="1">
      <c r="B120" s="196"/>
      <c r="C120" s="197" t="s">
        <v>111</v>
      </c>
      <c r="D120" s="198" t="s">
        <v>63</v>
      </c>
      <c r="E120" s="198" t="s">
        <v>59</v>
      </c>
      <c r="F120" s="198" t="s">
        <v>60</v>
      </c>
      <c r="G120" s="198" t="s">
        <v>112</v>
      </c>
      <c r="H120" s="198" t="s">
        <v>113</v>
      </c>
      <c r="I120" s="199" t="s">
        <v>114</v>
      </c>
      <c r="J120" s="198" t="s">
        <v>101</v>
      </c>
      <c r="K120" s="200" t="s">
        <v>115</v>
      </c>
      <c r="L120" s="201"/>
      <c r="M120" s="94" t="s">
        <v>1</v>
      </c>
      <c r="N120" s="95" t="s">
        <v>42</v>
      </c>
      <c r="O120" s="95" t="s">
        <v>116</v>
      </c>
      <c r="P120" s="95" t="s">
        <v>117</v>
      </c>
      <c r="Q120" s="95" t="s">
        <v>118</v>
      </c>
      <c r="R120" s="95" t="s">
        <v>119</v>
      </c>
      <c r="S120" s="95" t="s">
        <v>120</v>
      </c>
      <c r="T120" s="96" t="s">
        <v>121</v>
      </c>
    </row>
    <row r="121" s="1" customFormat="1" ht="22.8" customHeight="1">
      <c r="B121" s="37"/>
      <c r="C121" s="101" t="s">
        <v>122</v>
      </c>
      <c r="D121" s="38"/>
      <c r="E121" s="38"/>
      <c r="F121" s="38"/>
      <c r="G121" s="38"/>
      <c r="H121" s="38"/>
      <c r="I121" s="138"/>
      <c r="J121" s="202">
        <f>BK121</f>
        <v>0</v>
      </c>
      <c r="K121" s="38"/>
      <c r="L121" s="42"/>
      <c r="M121" s="97"/>
      <c r="N121" s="98"/>
      <c r="O121" s="98"/>
      <c r="P121" s="203">
        <f>P122</f>
        <v>0</v>
      </c>
      <c r="Q121" s="98"/>
      <c r="R121" s="203">
        <f>R122</f>
        <v>0</v>
      </c>
      <c r="S121" s="98"/>
      <c r="T121" s="204">
        <f>T122</f>
        <v>0</v>
      </c>
      <c r="AT121" s="16" t="s">
        <v>77</v>
      </c>
      <c r="AU121" s="16" t="s">
        <v>103</v>
      </c>
      <c r="BK121" s="205">
        <f>BK122</f>
        <v>0</v>
      </c>
    </row>
    <row r="122" s="11" customFormat="1" ht="25.92" customHeight="1">
      <c r="B122" s="206"/>
      <c r="C122" s="207"/>
      <c r="D122" s="208" t="s">
        <v>77</v>
      </c>
      <c r="E122" s="209" t="s">
        <v>412</v>
      </c>
      <c r="F122" s="209" t="s">
        <v>413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P123+P128+P130+P132</f>
        <v>0</v>
      </c>
      <c r="Q122" s="214"/>
      <c r="R122" s="215">
        <f>R123+R128+R130+R132</f>
        <v>0</v>
      </c>
      <c r="S122" s="214"/>
      <c r="T122" s="216">
        <f>T123+T128+T130+T132</f>
        <v>0</v>
      </c>
      <c r="AR122" s="217" t="s">
        <v>155</v>
      </c>
      <c r="AT122" s="218" t="s">
        <v>77</v>
      </c>
      <c r="AU122" s="218" t="s">
        <v>78</v>
      </c>
      <c r="AY122" s="217" t="s">
        <v>125</v>
      </c>
      <c r="BK122" s="219">
        <f>BK123+BK128+BK130+BK132</f>
        <v>0</v>
      </c>
    </row>
    <row r="123" s="11" customFormat="1" ht="22.8" customHeight="1">
      <c r="B123" s="206"/>
      <c r="C123" s="207"/>
      <c r="D123" s="208" t="s">
        <v>77</v>
      </c>
      <c r="E123" s="220" t="s">
        <v>414</v>
      </c>
      <c r="F123" s="220" t="s">
        <v>415</v>
      </c>
      <c r="G123" s="207"/>
      <c r="H123" s="207"/>
      <c r="I123" s="210"/>
      <c r="J123" s="221">
        <f>BK123</f>
        <v>0</v>
      </c>
      <c r="K123" s="207"/>
      <c r="L123" s="212"/>
      <c r="M123" s="213"/>
      <c r="N123" s="214"/>
      <c r="O123" s="214"/>
      <c r="P123" s="215">
        <f>SUM(P124:P127)</f>
        <v>0</v>
      </c>
      <c r="Q123" s="214"/>
      <c r="R123" s="215">
        <f>SUM(R124:R127)</f>
        <v>0</v>
      </c>
      <c r="S123" s="214"/>
      <c r="T123" s="216">
        <f>SUM(T124:T127)</f>
        <v>0</v>
      </c>
      <c r="AR123" s="217" t="s">
        <v>155</v>
      </c>
      <c r="AT123" s="218" t="s">
        <v>77</v>
      </c>
      <c r="AU123" s="218" t="s">
        <v>86</v>
      </c>
      <c r="AY123" s="217" t="s">
        <v>125</v>
      </c>
      <c r="BK123" s="219">
        <f>SUM(BK124:BK127)</f>
        <v>0</v>
      </c>
    </row>
    <row r="124" s="1" customFormat="1" ht="16.5" customHeight="1">
      <c r="B124" s="37"/>
      <c r="C124" s="222" t="s">
        <v>86</v>
      </c>
      <c r="D124" s="222" t="s">
        <v>127</v>
      </c>
      <c r="E124" s="223" t="s">
        <v>416</v>
      </c>
      <c r="F124" s="224" t="s">
        <v>417</v>
      </c>
      <c r="G124" s="225" t="s">
        <v>418</v>
      </c>
      <c r="H124" s="226">
        <v>1</v>
      </c>
      <c r="I124" s="227"/>
      <c r="J124" s="228">
        <f>ROUND(I124*H124,2)</f>
        <v>0</v>
      </c>
      <c r="K124" s="224" t="s">
        <v>131</v>
      </c>
      <c r="L124" s="42"/>
      <c r="M124" s="229" t="s">
        <v>1</v>
      </c>
      <c r="N124" s="230" t="s">
        <v>43</v>
      </c>
      <c r="O124" s="85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33" t="s">
        <v>419</v>
      </c>
      <c r="AT124" s="233" t="s">
        <v>127</v>
      </c>
      <c r="AU124" s="233" t="s">
        <v>88</v>
      </c>
      <c r="AY124" s="16" t="s">
        <v>125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6" t="s">
        <v>86</v>
      </c>
      <c r="BK124" s="234">
        <f>ROUND(I124*H124,2)</f>
        <v>0</v>
      </c>
      <c r="BL124" s="16" t="s">
        <v>419</v>
      </c>
      <c r="BM124" s="233" t="s">
        <v>420</v>
      </c>
    </row>
    <row r="125" s="1" customFormat="1" ht="16.5" customHeight="1">
      <c r="B125" s="37"/>
      <c r="C125" s="222" t="s">
        <v>88</v>
      </c>
      <c r="D125" s="222" t="s">
        <v>127</v>
      </c>
      <c r="E125" s="223" t="s">
        <v>421</v>
      </c>
      <c r="F125" s="224" t="s">
        <v>422</v>
      </c>
      <c r="G125" s="225" t="s">
        <v>418</v>
      </c>
      <c r="H125" s="226">
        <v>1</v>
      </c>
      <c r="I125" s="227"/>
      <c r="J125" s="228">
        <f>ROUND(I125*H125,2)</f>
        <v>0</v>
      </c>
      <c r="K125" s="224" t="s">
        <v>131</v>
      </c>
      <c r="L125" s="42"/>
      <c r="M125" s="229" t="s">
        <v>1</v>
      </c>
      <c r="N125" s="230" t="s">
        <v>43</v>
      </c>
      <c r="O125" s="85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419</v>
      </c>
      <c r="AT125" s="233" t="s">
        <v>127</v>
      </c>
      <c r="AU125" s="233" t="s">
        <v>88</v>
      </c>
      <c r="AY125" s="16" t="s">
        <v>125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86</v>
      </c>
      <c r="BK125" s="234">
        <f>ROUND(I125*H125,2)</f>
        <v>0</v>
      </c>
      <c r="BL125" s="16" t="s">
        <v>419</v>
      </c>
      <c r="BM125" s="233" t="s">
        <v>423</v>
      </c>
    </row>
    <row r="126" s="1" customFormat="1" ht="16.5" customHeight="1">
      <c r="B126" s="37"/>
      <c r="C126" s="222" t="s">
        <v>146</v>
      </c>
      <c r="D126" s="222" t="s">
        <v>127</v>
      </c>
      <c r="E126" s="223" t="s">
        <v>424</v>
      </c>
      <c r="F126" s="224" t="s">
        <v>425</v>
      </c>
      <c r="G126" s="225" t="s">
        <v>418</v>
      </c>
      <c r="H126" s="226">
        <v>1</v>
      </c>
      <c r="I126" s="227"/>
      <c r="J126" s="228">
        <f>ROUND(I126*H126,2)</f>
        <v>0</v>
      </c>
      <c r="K126" s="224" t="s">
        <v>131</v>
      </c>
      <c r="L126" s="42"/>
      <c r="M126" s="229" t="s">
        <v>1</v>
      </c>
      <c r="N126" s="230" t="s">
        <v>43</v>
      </c>
      <c r="O126" s="85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419</v>
      </c>
      <c r="AT126" s="233" t="s">
        <v>127</v>
      </c>
      <c r="AU126" s="233" t="s">
        <v>88</v>
      </c>
      <c r="AY126" s="16" t="s">
        <v>125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6" t="s">
        <v>86</v>
      </c>
      <c r="BK126" s="234">
        <f>ROUND(I126*H126,2)</f>
        <v>0</v>
      </c>
      <c r="BL126" s="16" t="s">
        <v>419</v>
      </c>
      <c r="BM126" s="233" t="s">
        <v>426</v>
      </c>
    </row>
    <row r="127" s="1" customFormat="1" ht="16.5" customHeight="1">
      <c r="B127" s="37"/>
      <c r="C127" s="222" t="s">
        <v>132</v>
      </c>
      <c r="D127" s="222" t="s">
        <v>127</v>
      </c>
      <c r="E127" s="223" t="s">
        <v>427</v>
      </c>
      <c r="F127" s="224" t="s">
        <v>428</v>
      </c>
      <c r="G127" s="225" t="s">
        <v>418</v>
      </c>
      <c r="H127" s="226">
        <v>1</v>
      </c>
      <c r="I127" s="227"/>
      <c r="J127" s="228">
        <f>ROUND(I127*H127,2)</f>
        <v>0</v>
      </c>
      <c r="K127" s="224" t="s">
        <v>131</v>
      </c>
      <c r="L127" s="42"/>
      <c r="M127" s="229" t="s">
        <v>1</v>
      </c>
      <c r="N127" s="230" t="s">
        <v>43</v>
      </c>
      <c r="O127" s="85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419</v>
      </c>
      <c r="AT127" s="233" t="s">
        <v>127</v>
      </c>
      <c r="AU127" s="233" t="s">
        <v>88</v>
      </c>
      <c r="AY127" s="16" t="s">
        <v>125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86</v>
      </c>
      <c r="BK127" s="234">
        <f>ROUND(I127*H127,2)</f>
        <v>0</v>
      </c>
      <c r="BL127" s="16" t="s">
        <v>419</v>
      </c>
      <c r="BM127" s="233" t="s">
        <v>429</v>
      </c>
    </row>
    <row r="128" s="11" customFormat="1" ht="22.8" customHeight="1">
      <c r="B128" s="206"/>
      <c r="C128" s="207"/>
      <c r="D128" s="208" t="s">
        <v>77</v>
      </c>
      <c r="E128" s="220" t="s">
        <v>430</v>
      </c>
      <c r="F128" s="220" t="s">
        <v>431</v>
      </c>
      <c r="G128" s="207"/>
      <c r="H128" s="207"/>
      <c r="I128" s="210"/>
      <c r="J128" s="221">
        <f>BK128</f>
        <v>0</v>
      </c>
      <c r="K128" s="207"/>
      <c r="L128" s="212"/>
      <c r="M128" s="213"/>
      <c r="N128" s="214"/>
      <c r="O128" s="214"/>
      <c r="P128" s="215">
        <f>P129</f>
        <v>0</v>
      </c>
      <c r="Q128" s="214"/>
      <c r="R128" s="215">
        <f>R129</f>
        <v>0</v>
      </c>
      <c r="S128" s="214"/>
      <c r="T128" s="216">
        <f>T129</f>
        <v>0</v>
      </c>
      <c r="AR128" s="217" t="s">
        <v>155</v>
      </c>
      <c r="AT128" s="218" t="s">
        <v>77</v>
      </c>
      <c r="AU128" s="218" t="s">
        <v>86</v>
      </c>
      <c r="AY128" s="217" t="s">
        <v>125</v>
      </c>
      <c r="BK128" s="219">
        <f>BK129</f>
        <v>0</v>
      </c>
    </row>
    <row r="129" s="1" customFormat="1" ht="16.5" customHeight="1">
      <c r="B129" s="37"/>
      <c r="C129" s="222" t="s">
        <v>155</v>
      </c>
      <c r="D129" s="222" t="s">
        <v>127</v>
      </c>
      <c r="E129" s="223" t="s">
        <v>432</v>
      </c>
      <c r="F129" s="224" t="s">
        <v>431</v>
      </c>
      <c r="G129" s="225" t="s">
        <v>418</v>
      </c>
      <c r="H129" s="226">
        <v>1</v>
      </c>
      <c r="I129" s="227"/>
      <c r="J129" s="228">
        <f>ROUND(I129*H129,2)</f>
        <v>0</v>
      </c>
      <c r="K129" s="224" t="s">
        <v>131</v>
      </c>
      <c r="L129" s="42"/>
      <c r="M129" s="229" t="s">
        <v>1</v>
      </c>
      <c r="N129" s="230" t="s">
        <v>43</v>
      </c>
      <c r="O129" s="85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AR129" s="233" t="s">
        <v>419</v>
      </c>
      <c r="AT129" s="233" t="s">
        <v>127</v>
      </c>
      <c r="AU129" s="233" t="s">
        <v>88</v>
      </c>
      <c r="AY129" s="16" t="s">
        <v>125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6" t="s">
        <v>86</v>
      </c>
      <c r="BK129" s="234">
        <f>ROUND(I129*H129,2)</f>
        <v>0</v>
      </c>
      <c r="BL129" s="16" t="s">
        <v>419</v>
      </c>
      <c r="BM129" s="233" t="s">
        <v>433</v>
      </c>
    </row>
    <row r="130" s="11" customFormat="1" ht="22.8" customHeight="1">
      <c r="B130" s="206"/>
      <c r="C130" s="207"/>
      <c r="D130" s="208" t="s">
        <v>77</v>
      </c>
      <c r="E130" s="220" t="s">
        <v>434</v>
      </c>
      <c r="F130" s="220" t="s">
        <v>435</v>
      </c>
      <c r="G130" s="207"/>
      <c r="H130" s="207"/>
      <c r="I130" s="210"/>
      <c r="J130" s="221">
        <f>BK130</f>
        <v>0</v>
      </c>
      <c r="K130" s="207"/>
      <c r="L130" s="212"/>
      <c r="M130" s="213"/>
      <c r="N130" s="214"/>
      <c r="O130" s="214"/>
      <c r="P130" s="215">
        <f>P131</f>
        <v>0</v>
      </c>
      <c r="Q130" s="214"/>
      <c r="R130" s="215">
        <f>R131</f>
        <v>0</v>
      </c>
      <c r="S130" s="214"/>
      <c r="T130" s="216">
        <f>T131</f>
        <v>0</v>
      </c>
      <c r="AR130" s="217" t="s">
        <v>155</v>
      </c>
      <c r="AT130" s="218" t="s">
        <v>77</v>
      </c>
      <c r="AU130" s="218" t="s">
        <v>86</v>
      </c>
      <c r="AY130" s="217" t="s">
        <v>125</v>
      </c>
      <c r="BK130" s="219">
        <f>BK131</f>
        <v>0</v>
      </c>
    </row>
    <row r="131" s="1" customFormat="1" ht="16.5" customHeight="1">
      <c r="B131" s="37"/>
      <c r="C131" s="222" t="s">
        <v>164</v>
      </c>
      <c r="D131" s="222" t="s">
        <v>127</v>
      </c>
      <c r="E131" s="223" t="s">
        <v>436</v>
      </c>
      <c r="F131" s="224" t="s">
        <v>435</v>
      </c>
      <c r="G131" s="225" t="s">
        <v>418</v>
      </c>
      <c r="H131" s="226">
        <v>1</v>
      </c>
      <c r="I131" s="227"/>
      <c r="J131" s="228">
        <f>ROUND(I131*H131,2)</f>
        <v>0</v>
      </c>
      <c r="K131" s="224" t="s">
        <v>131</v>
      </c>
      <c r="L131" s="42"/>
      <c r="M131" s="229" t="s">
        <v>1</v>
      </c>
      <c r="N131" s="230" t="s">
        <v>43</v>
      </c>
      <c r="O131" s="85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AR131" s="233" t="s">
        <v>419</v>
      </c>
      <c r="AT131" s="233" t="s">
        <v>127</v>
      </c>
      <c r="AU131" s="233" t="s">
        <v>88</v>
      </c>
      <c r="AY131" s="16" t="s">
        <v>125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6" t="s">
        <v>86</v>
      </c>
      <c r="BK131" s="234">
        <f>ROUND(I131*H131,2)</f>
        <v>0</v>
      </c>
      <c r="BL131" s="16" t="s">
        <v>419</v>
      </c>
      <c r="BM131" s="233" t="s">
        <v>437</v>
      </c>
    </row>
    <row r="132" s="11" customFormat="1" ht="22.8" customHeight="1">
      <c r="B132" s="206"/>
      <c r="C132" s="207"/>
      <c r="D132" s="208" t="s">
        <v>77</v>
      </c>
      <c r="E132" s="220" t="s">
        <v>438</v>
      </c>
      <c r="F132" s="220" t="s">
        <v>439</v>
      </c>
      <c r="G132" s="207"/>
      <c r="H132" s="207"/>
      <c r="I132" s="210"/>
      <c r="J132" s="221">
        <f>BK132</f>
        <v>0</v>
      </c>
      <c r="K132" s="207"/>
      <c r="L132" s="212"/>
      <c r="M132" s="213"/>
      <c r="N132" s="214"/>
      <c r="O132" s="214"/>
      <c r="P132" s="215">
        <f>P133</f>
        <v>0</v>
      </c>
      <c r="Q132" s="214"/>
      <c r="R132" s="215">
        <f>R133</f>
        <v>0</v>
      </c>
      <c r="S132" s="214"/>
      <c r="T132" s="216">
        <f>T133</f>
        <v>0</v>
      </c>
      <c r="AR132" s="217" t="s">
        <v>155</v>
      </c>
      <c r="AT132" s="218" t="s">
        <v>77</v>
      </c>
      <c r="AU132" s="218" t="s">
        <v>86</v>
      </c>
      <c r="AY132" s="217" t="s">
        <v>125</v>
      </c>
      <c r="BK132" s="219">
        <f>BK133</f>
        <v>0</v>
      </c>
    </row>
    <row r="133" s="1" customFormat="1" ht="16.5" customHeight="1">
      <c r="B133" s="37"/>
      <c r="C133" s="222" t="s">
        <v>171</v>
      </c>
      <c r="D133" s="222" t="s">
        <v>127</v>
      </c>
      <c r="E133" s="223" t="s">
        <v>440</v>
      </c>
      <c r="F133" s="224" t="s">
        <v>439</v>
      </c>
      <c r="G133" s="225" t="s">
        <v>418</v>
      </c>
      <c r="H133" s="226">
        <v>1</v>
      </c>
      <c r="I133" s="227"/>
      <c r="J133" s="228">
        <f>ROUND(I133*H133,2)</f>
        <v>0</v>
      </c>
      <c r="K133" s="224" t="s">
        <v>131</v>
      </c>
      <c r="L133" s="42"/>
      <c r="M133" s="278" t="s">
        <v>1</v>
      </c>
      <c r="N133" s="279" t="s">
        <v>43</v>
      </c>
      <c r="O133" s="280"/>
      <c r="P133" s="281">
        <f>O133*H133</f>
        <v>0</v>
      </c>
      <c r="Q133" s="281">
        <v>0</v>
      </c>
      <c r="R133" s="281">
        <f>Q133*H133</f>
        <v>0</v>
      </c>
      <c r="S133" s="281">
        <v>0</v>
      </c>
      <c r="T133" s="282">
        <f>S133*H133</f>
        <v>0</v>
      </c>
      <c r="AR133" s="233" t="s">
        <v>419</v>
      </c>
      <c r="AT133" s="233" t="s">
        <v>127</v>
      </c>
      <c r="AU133" s="233" t="s">
        <v>88</v>
      </c>
      <c r="AY133" s="16" t="s">
        <v>125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6" t="s">
        <v>86</v>
      </c>
      <c r="BK133" s="234">
        <f>ROUND(I133*H133,2)</f>
        <v>0</v>
      </c>
      <c r="BL133" s="16" t="s">
        <v>419</v>
      </c>
      <c r="BM133" s="233" t="s">
        <v>441</v>
      </c>
    </row>
    <row r="134" s="1" customFormat="1" ht="6.96" customHeight="1">
      <c r="B134" s="60"/>
      <c r="C134" s="61"/>
      <c r="D134" s="61"/>
      <c r="E134" s="61"/>
      <c r="F134" s="61"/>
      <c r="G134" s="61"/>
      <c r="H134" s="61"/>
      <c r="I134" s="172"/>
      <c r="J134" s="61"/>
      <c r="K134" s="61"/>
      <c r="L134" s="42"/>
    </row>
  </sheetData>
  <sheetProtection sheet="1" autoFilter="0" formatColumns="0" formatRows="0" objects="1" scenarios="1" spinCount="100000" saltValue="drg3Gr6jC7qUXIMEwg/LhpBxDA5wdvyK/InJJBSDz+KXKBsdTsvXPU7N5BucBuMbzu8nWe7DZEjv5elQLJH84Q==" hashValue="IDwFPmk0xkYxyM8oJE1MirHpExzvuiC39F40hllYLvEqI2cmOq5SwXMXPmxvB1ViKs4eyUdJRacg0jmpPkYFUg==" algorithmName="SHA-512" password="CC35"/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Petr</dc:creator>
  <cp:lastModifiedBy>Jan Petr</cp:lastModifiedBy>
  <dcterms:created xsi:type="dcterms:W3CDTF">2019-10-17T06:43:10Z</dcterms:created>
  <dcterms:modified xsi:type="dcterms:W3CDTF">2019-10-17T06:43:19Z</dcterms:modified>
</cp:coreProperties>
</file>