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udolf.barnt\Desktop\"/>
    </mc:Choice>
  </mc:AlternateContent>
  <bookViews>
    <workbookView xWindow="0" yWindow="0" windowWidth="0" windowHeight="0"/>
  </bookViews>
  <sheets>
    <sheet name="Rekapitulace stavby" sheetId="1" r:id="rId1"/>
    <sheet name="0021-Demolice -  Objektu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'0021-Demolice -  Objektu ...'!$C$116:$K$158</definedName>
    <definedName name="_xlnm.Print_Area" localSheetId="1">'0021-Demolice -  Objektu ...'!$C$4:$J$76,'0021-Demolice -  Objektu ...'!$C$82:$J$100,'0021-Demolice -  Objektu ...'!$C$106:$K$158</definedName>
    <definedName name="_xlnm.Print_Titles" localSheetId="1">'0021-Demolice -  Objektu 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4"/>
  <c r="BH124"/>
  <c r="BG124"/>
  <c r="BF124"/>
  <c r="T124"/>
  <c r="T119"/>
  <c r="R124"/>
  <c r="R119"/>
  <c r="P124"/>
  <c r="P119"/>
  <c r="BI120"/>
  <c r="BH120"/>
  <c r="BG120"/>
  <c r="BF120"/>
  <c r="T120"/>
  <c r="R120"/>
  <c r="P120"/>
  <c r="F111"/>
  <c r="E109"/>
  <c r="F87"/>
  <c r="E85"/>
  <c r="J22"/>
  <c r="E22"/>
  <c r="J114"/>
  <c r="J21"/>
  <c r="J19"/>
  <c r="E19"/>
  <c r="J89"/>
  <c r="J18"/>
  <c r="J16"/>
  <c r="E16"/>
  <c r="F90"/>
  <c r="J15"/>
  <c r="J13"/>
  <c r="E13"/>
  <c r="F89"/>
  <c r="J12"/>
  <c r="J10"/>
  <c r="J87"/>
  <c i="1" r="L90"/>
  <c r="AM90"/>
  <c r="AM89"/>
  <c r="L89"/>
  <c r="AM87"/>
  <c r="L87"/>
  <c r="L85"/>
  <c r="L84"/>
  <c i="2" r="BK135"/>
  <c r="J148"/>
  <c r="J135"/>
  <c r="J139"/>
  <c r="J157"/>
  <c r="J141"/>
  <c r="BK143"/>
  <c r="J124"/>
  <c r="J142"/>
  <c r="J144"/>
  <c r="J120"/>
  <c r="BK120"/>
  <c r="BK139"/>
  <c r="BK152"/>
  <c r="BK158"/>
  <c r="BK141"/>
  <c r="J143"/>
  <c r="BK157"/>
  <c r="BK142"/>
  <c r="BK124"/>
  <c r="J158"/>
  <c r="J152"/>
  <c r="BK148"/>
  <c i="1" r="AS94"/>
  <c i="2" r="BK144"/>
  <c r="J131"/>
  <c r="BK131"/>
  <c l="1" r="P130"/>
  <c r="P118"/>
  <c r="P117"/>
  <c i="1" r="AU95"/>
  <c i="2" r="BK130"/>
  <c r="J130"/>
  <c r="J97"/>
  <c r="T130"/>
  <c r="T118"/>
  <c r="T117"/>
  <c r="T140"/>
  <c r="R140"/>
  <c r="R130"/>
  <c r="R118"/>
  <c r="R117"/>
  <c r="P140"/>
  <c r="P156"/>
  <c r="BK140"/>
  <c r="J140"/>
  <c r="J98"/>
  <c r="BK156"/>
  <c r="J156"/>
  <c r="J99"/>
  <c r="R156"/>
  <c r="T156"/>
  <c r="BK119"/>
  <c r="J119"/>
  <c r="J96"/>
  <c r="J113"/>
  <c r="F114"/>
  <c r="BE131"/>
  <c r="F113"/>
  <c r="BE142"/>
  <c r="BE144"/>
  <c r="BE120"/>
  <c r="BE135"/>
  <c r="BE139"/>
  <c r="BE152"/>
  <c r="J111"/>
  <c r="BE157"/>
  <c r="BE158"/>
  <c r="J90"/>
  <c r="BE124"/>
  <c r="BE141"/>
  <c r="BE143"/>
  <c r="BE148"/>
  <c r="F32"/>
  <c i="1" r="BA95"/>
  <c r="BA94"/>
  <c r="W30"/>
  <c i="2" r="F34"/>
  <c i="1" r="BC95"/>
  <c r="BC94"/>
  <c r="W32"/>
  <c i="2" r="J32"/>
  <c i="1" r="AW95"/>
  <c i="2" r="F33"/>
  <c i="1" r="BB95"/>
  <c r="BB94"/>
  <c r="AX94"/>
  <c i="2" r="F35"/>
  <c i="1" r="BD95"/>
  <c r="BD94"/>
  <c r="W33"/>
  <c r="AU94"/>
  <c i="2" l="1" r="BK118"/>
  <c r="J118"/>
  <c r="J95"/>
  <c i="1" r="AY94"/>
  <c r="W31"/>
  <c i="2" r="J31"/>
  <c i="1" r="AV95"/>
  <c r="AT95"/>
  <c r="AW94"/>
  <c r="AK30"/>
  <c i="2" r="F31"/>
  <c i="1" r="AZ95"/>
  <c r="AZ94"/>
  <c r="W29"/>
  <c i="2" l="1" r="BK117"/>
  <c r="J117"/>
  <c r="J94"/>
  <c i="1" r="AV94"/>
  <c r="AK29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<sst xmlns="http://schemas.openxmlformats.org/spreadsheetml/2006/main">
  <si>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</si>
  <si>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</si>
  <si>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</si>
  <si>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</si>
  <si>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</si>
  <si>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{3b538007-34e5-4487-a6d6-d7720144f614}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</si>
  <si>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</si>
  <si>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</si>
  <si>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</si>
  <si>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</si>
  <si>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</si>
  <si>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</si>
  <si>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</si>
  <si>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</si>
  <si>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0021-Demolice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</si>
  <si>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</si>
  <si>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</si>
  <si>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Objektu Parc.č. 1729/14 ,Bílina</t>
  </si>
  <si>
    <t>KSO:</t>
  </si>
  <si>
    <t>CC-CZ:</t>
  </si>
  <si>
    <t>Místo:</t>
  </si>
  <si>
    <t xml:space="preserve"> </t>
  </si>
  <si>
    <t>Datum:</t>
  </si>
  <si>
    <t>23. 8. 2021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</si>
  <si>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</si>
  <si>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</si>
  <si>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</si>
  <si>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</si>
  <si>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</si>
  <si>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</si>
  <si>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</si>
  <si>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</si>
  <si>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</si>
  <si>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</si>
  <si>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</si>
  <si>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</si>
  <si>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</si>
  <si>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</si>
  <si>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</si>
  <si>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</si>
  <si>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</si>
  <si>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</si>
  <si>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</si>
  <si>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</si>
  <si>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</si>
  <si>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</si>
  <si>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</si>
  <si>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</si>
  <si>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</si>
  <si>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</si>
  <si>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</si>
  <si>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</si>
  <si>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</si>
  <si>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</si>
  <si>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</si>
  <si>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</si>
  <si>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</si>
  <si>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</si>
  <si>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</si>
  <si>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</si>
  <si>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</si>
  <si>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</si>
  <si>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</si>
  <si>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</si>
  <si>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</si>
  <si>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</si>
  <si>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</si>
  <si>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</si>
  <si>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</si>
  <si>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</si>
  <si>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</si>
  <si>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</si>
  <si>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</si>
  <si>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</si>
  <si>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</si>
  <si>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</si>
  <si>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</si>
  <si>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</si>
  <si>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</si>
  <si>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</si>
  <si>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</si>
  <si>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</si>
  <si>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</si>
  <si>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</si>
  <si>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</si>
  <si>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</si>
  <si>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</si>
  <si>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</si>
  <si>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</si>
  <si>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1 - Zemní práce</t>
  </si>
  <si>
    <t xml:space="preserve">    997 - Přesun sutě</t>
  </si>
  <si>
    <t>PN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</si>
  <si>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</si>
  <si>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</si>
  <si>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</si>
  <si>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</si>
  <si>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</si>
  <si>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</si>
  <si>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</si>
  <si>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</si>
  <si>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</si>
  <si>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</si>
  <si>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</si>
  <si>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</si>
  <si>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</si>
  <si>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</si>
  <si>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</si>
  <si>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</si>
  <si>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</si>
  <si>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</si>
  <si>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</si>
  <si>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981011313</t>
  </si>
  <si>
    <t>Demolice budov zděných na MVC podíl konstrukcí přes 15 do 20 % postupným rozebíráním</t>
  </si>
  <si>
    <t>m3</t>
  </si>
  <si>
    <t>CS ÚRS 2021 02</t>
  </si>
  <si>
    <t>4</t>
  </si>
  <si>
    <t>2036703699</t>
  </si>
  <si>
    <t>VV</t>
  </si>
  <si>
    <t>9,65*7,65*3,4</t>
  </si>
  <si>
    <t>Mezisoučet</t>
  </si>
  <si>
    <t>3</t>
  </si>
  <si>
    <t>Součet</t>
  </si>
  <si>
    <t>981511116</t>
  </si>
  <si>
    <t>Demolice konstrukcí objektů z betonu prostého postupným rozebíráním</t>
  </si>
  <si>
    <t>2105654919</t>
  </si>
  <si>
    <t>"základy"(9,65*0,6*0,8)*2</t>
  </si>
  <si>
    <t>"základy"(7,65*0,6*0,8)*2</t>
  </si>
  <si>
    <t>Zemní práce</t>
  </si>
  <si>
    <t>180501111</t>
  </si>
  <si>
    <t>Zpevnění ploch drnováním plošným v rovině a ve svahu do 1:5</t>
  </si>
  <si>
    <t>m2</t>
  </si>
  <si>
    <t>1345830013</t>
  </si>
  <si>
    <t>10*10</t>
  </si>
  <si>
    <t>M</t>
  </si>
  <si>
    <t>10364100</t>
  </si>
  <si>
    <t>zemina pro terénní úpravy - tříděná</t>
  </si>
  <si>
    <t>t</t>
  </si>
  <si>
    <t>8</t>
  </si>
  <si>
    <t>1447419492</t>
  </si>
  <si>
    <t>(10*10*0,15)*1,8</t>
  </si>
  <si>
    <t>5</t>
  </si>
  <si>
    <t>00572410</t>
  </si>
  <si>
    <t>osivo směs travní parková</t>
  </si>
  <si>
    <t>kg</t>
  </si>
  <si>
    <t>509582160</t>
  </si>
  <si>
    <t>997</t>
  </si>
  <si>
    <t>Přesun sutě</t>
  </si>
  <si>
    <t>6</t>
  </si>
  <si>
    <t>997006511</t>
  </si>
  <si>
    <t>Vodorovná doprava suti s naložením a složením na skládku do 100 m</t>
  </si>
  <si>
    <t>1683384691</t>
  </si>
  <si>
    <t>7</t>
  </si>
  <si>
    <t>997006519</t>
  </si>
  <si>
    <t>Příplatek k vodorovnému přemístění suti na skládku ZKD 1 km přes 1 km</t>
  </si>
  <si>
    <t>1415506679</t>
  </si>
  <si>
    <t>997006551</t>
  </si>
  <si>
    <t>Hrubé urovnání suti na skládce bez zhutnění</t>
  </si>
  <si>
    <t>807237245</t>
  </si>
  <si>
    <t>997013602</t>
  </si>
  <si>
    <t>Poplatek za uložení na skládce (skládkovné) stavebního odpadu železobetonového kód odpadu 17 01 01</t>
  </si>
  <si>
    <t>-945866578</t>
  </si>
  <si>
    <t>16,608*2,2</t>
  </si>
  <si>
    <t>10</t>
  </si>
  <si>
    <t>997013603</t>
  </si>
  <si>
    <t>Poplatek za uložení na skládce (skládkovné) stavebního odpadu cihelného kód odpadu 17 01 02</t>
  </si>
  <si>
    <t>196777730</t>
  </si>
  <si>
    <t>87,849*2,2</t>
  </si>
  <si>
    <t>11</t>
  </si>
  <si>
    <t>997013875</t>
  </si>
  <si>
    <t>Poplatek za uložení stavebního odpadu na recyklační skládce (skládkovné) asfaltového bez obsahu dehtu zatříděného do Katalogu odpadů pod kódem 17 03 02</t>
  </si>
  <si>
    <t>610338797</t>
  </si>
  <si>
    <t>(9,65*7,65)*0,012</t>
  </si>
  <si>
    <t>PN</t>
  </si>
  <si>
    <t>VRN</t>
  </si>
  <si>
    <t>12</t>
  </si>
  <si>
    <t>R1</t>
  </si>
  <si>
    <t>Vytyčení sítí</t>
  </si>
  <si>
    <t>Kpl</t>
  </si>
  <si>
    <t>1024</t>
  </si>
  <si>
    <t>-35421326</t>
  </si>
  <si>
    <t>13</t>
  </si>
  <si>
    <t>R2</t>
  </si>
  <si>
    <t>Vyklizení objektu</t>
  </si>
  <si>
    <t>1621877960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</si>
</sst>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0021-Demolice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 Objektu Parc.č. 1729/14 ,Bílina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23. 8. 2021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37.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'0021-Demolice -  Objektu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'0021-Demolice -  Objektu ...'!P117</f>
        <v>0</v>
      </c>
      <c r="AV95" s="127">
        <f>'0021-Demolice -  Objektu ...'!J31</f>
        <v>0</v>
      </c>
      <c r="AW95" s="127">
        <f>'0021-Demolice -  Objektu ...'!J32</f>
        <v>0</v>
      </c>
      <c r="AX95" s="127">
        <f>'0021-Demolice -  Objektu ...'!J33</f>
        <v>0</v>
      </c>
      <c r="AY95" s="127">
        <f>'0021-Demolice -  Objektu ...'!J34</f>
        <v>0</v>
      </c>
      <c r="AZ95" s="127">
        <f>'0021-Demolice -  Objektu ...'!F31</f>
        <v>0</v>
      </c>
      <c r="BA95" s="127">
        <f>'0021-Demolice -  Objektu ...'!F32</f>
        <v>0</v>
      </c>
      <c r="BB95" s="127">
        <f>'0021-Demolice -  Objektu ...'!F33</f>
        <v>0</v>
      </c>
      <c r="BC95" s="127">
        <f>'0021-Demolice -  Objektu ...'!F34</f>
        <v>0</v>
      </c>
      <c r="BD95" s="129">
        <f>'0021-Demolice -  Objektu 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m+r336nOuX1jSNQrF1NMXbipd+ZnSPwru13KjuC0zkIqyV43yh0mNzzeogYZBdWxFeCOEvsGbVo8odzxK+qlA==" hashValue="XFsvVDpAsh4KlxzlvxNnJcgc+CXZnOST23HhaF3GFFZ+m0I4Jo1nHUqZQRjdCL+2UP7ECPCKsLh/O6C1+pkq7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21-Demolice -  Objektu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80</v>
      </c>
    </row>
    <row r="4" s="1" customFormat="1" ht="24.96" customHeight="1">
      <c r="B4" s="20"/>
      <c r="D4" s="133" t="s">
        <v>81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23. 8. 2021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26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27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29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26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31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26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33</v>
      </c>
      <c r="E28" s="38"/>
      <c r="F28" s="38"/>
      <c r="G28" s="38"/>
      <c r="H28" s="38"/>
      <c r="I28" s="38"/>
      <c r="J28" s="145">
        <f>ROUND(J117,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35</v>
      </c>
      <c r="G30" s="38"/>
      <c r="H30" s="38"/>
      <c r="I30" s="146" t="s">
        <v>34</v>
      </c>
      <c r="J30" s="146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37</v>
      </c>
      <c r="E31" s="135" t="s">
        <v>38</v>
      </c>
      <c r="F31" s="148">
        <f>ROUND((SUM(BE117:BE158)),  2)</f>
        <v>0</v>
      </c>
      <c r="G31" s="38"/>
      <c r="H31" s="38"/>
      <c r="I31" s="149">
        <v>0.20999999999999999</v>
      </c>
      <c r="J31" s="148">
        <f>ROUND(((SUM(BE117:BE158))*I31),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39</v>
      </c>
      <c r="F32" s="148">
        <f>ROUND((SUM(BF117:BF158)),  2)</f>
        <v>0</v>
      </c>
      <c r="G32" s="38"/>
      <c r="H32" s="38"/>
      <c r="I32" s="149">
        <v>0.14999999999999999</v>
      </c>
      <c r="J32" s="148">
        <f>ROUND(((SUM(BF117:BF158))*I32),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40</v>
      </c>
      <c r="F33" s="148">
        <f>ROUND((SUM(BG117:BG158)),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41</v>
      </c>
      <c r="F34" s="148">
        <f>ROUND((SUM(BH117:BH158)),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42</v>
      </c>
      <c r="F35" s="148">
        <f>ROUND((SUM(BI117:BI158)),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 xml:space="preserve"> Objektu Parc.č. 1729/14 ,Bílina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23. 8. 2021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83</v>
      </c>
      <c r="D92" s="169"/>
      <c r="E92" s="169"/>
      <c r="F92" s="169"/>
      <c r="G92" s="169"/>
      <c r="H92" s="169"/>
      <c r="I92" s="169"/>
      <c r="J92" s="170" t="s">
        <v>84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85</v>
      </c>
      <c r="D94" s="40"/>
      <c r="E94" s="40"/>
      <c r="F94" s="40"/>
      <c r="G94" s="40"/>
      <c r="H94" s="40"/>
      <c r="I94" s="40"/>
      <c r="J94" s="110">
        <f>J117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86</v>
      </c>
    </row>
    <row r="95" s="9" customFormat="1" ht="24.96" customHeight="1">
      <c r="A95" s="9"/>
      <c r="B95" s="172"/>
      <c r="C95" s="173"/>
      <c r="D95" s="174" t="s">
        <v>87</v>
      </c>
      <c r="E95" s="175"/>
      <c r="F95" s="175"/>
      <c r="G95" s="175"/>
      <c r="H95" s="175"/>
      <c r="I95" s="175"/>
      <c r="J95" s="176">
        <f>J118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88</v>
      </c>
      <c r="E96" s="181"/>
      <c r="F96" s="181"/>
      <c r="G96" s="181"/>
      <c r="H96" s="181"/>
      <c r="I96" s="181"/>
      <c r="J96" s="182">
        <f>J119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89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90</v>
      </c>
      <c r="E98" s="181"/>
      <c r="F98" s="181"/>
      <c r="G98" s="181"/>
      <c r="H98" s="181"/>
      <c r="I98" s="181"/>
      <c r="J98" s="182">
        <f>J140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2"/>
      <c r="C99" s="173"/>
      <c r="D99" s="174" t="s">
        <v>91</v>
      </c>
      <c r="E99" s="175"/>
      <c r="F99" s="175"/>
      <c r="G99" s="175"/>
      <c r="H99" s="175"/>
      <c r="I99" s="175"/>
      <c r="J99" s="176">
        <f>J156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92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E7</f>
        <v xml:space="preserve"> Objektu Parc.č. 1729/14 ,Bílina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F10</f>
        <v xml:space="preserve"> </v>
      </c>
      <c r="G111" s="40"/>
      <c r="H111" s="40"/>
      <c r="I111" s="32" t="s">
        <v>22</v>
      </c>
      <c r="J111" s="79" t="str">
        <f>IF(J10="","",J10)</f>
        <v>23. 8. 2021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E13</f>
        <v xml:space="preserve"> </v>
      </c>
      <c r="G113" s="40"/>
      <c r="H113" s="40"/>
      <c r="I113" s="32" t="s">
        <v>29</v>
      </c>
      <c r="J113" s="36" t="str">
        <f>E19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IF(E16="","",E16)</f>
        <v>Vyplň údaj</v>
      </c>
      <c r="G114" s="40"/>
      <c r="H114" s="40"/>
      <c r="I114" s="32" t="s">
        <v>31</v>
      </c>
      <c r="J114" s="36" t="str">
        <f>E22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84"/>
      <c r="B116" s="185"/>
      <c r="C116" s="186" t="s">
        <v>93</v>
      </c>
      <c r="D116" s="187" t="s">
        <v>58</v>
      </c>
      <c r="E116" s="187" t="s">
        <v>54</v>
      </c>
      <c r="F116" s="187" t="s">
        <v>55</v>
      </c>
      <c r="G116" s="187" t="s">
        <v>94</v>
      </c>
      <c r="H116" s="187" t="s">
        <v>95</v>
      </c>
      <c r="I116" s="187" t="s">
        <v>96</v>
      </c>
      <c r="J116" s="187" t="s">
        <v>84</v>
      </c>
      <c r="K116" s="188" t="s">
        <v>97</v>
      </c>
      <c r="L116" s="189"/>
      <c r="M116" s="100" t="s">
        <v>1</v>
      </c>
      <c r="N116" s="101" t="s">
        <v>37</v>
      </c>
      <c r="O116" s="101" t="s">
        <v>98</v>
      </c>
      <c r="P116" s="101" t="s">
        <v>99</v>
      </c>
      <c r="Q116" s="101" t="s">
        <v>100</v>
      </c>
      <c r="R116" s="101" t="s">
        <v>101</v>
      </c>
      <c r="S116" s="101" t="s">
        <v>102</v>
      </c>
      <c r="T116" s="102" t="s">
        <v>103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8"/>
      <c r="B117" s="39"/>
      <c r="C117" s="107" t="s">
        <v>104</v>
      </c>
      <c r="D117" s="40"/>
      <c r="E117" s="40"/>
      <c r="F117" s="40"/>
      <c r="G117" s="40"/>
      <c r="H117" s="40"/>
      <c r="I117" s="40"/>
      <c r="J117" s="190">
        <f>BK117</f>
        <v>0</v>
      </c>
      <c r="K117" s="40"/>
      <c r="L117" s="44"/>
      <c r="M117" s="103"/>
      <c r="N117" s="191"/>
      <c r="O117" s="104"/>
      <c r="P117" s="192">
        <f>P118+P156</f>
        <v>0</v>
      </c>
      <c r="Q117" s="104"/>
      <c r="R117" s="192">
        <f>R118+R156</f>
        <v>27.024999999999999</v>
      </c>
      <c r="S117" s="104"/>
      <c r="T117" s="193">
        <f>T118+T156</f>
        <v>124.38655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72</v>
      </c>
      <c r="AU117" s="17" t="s">
        <v>86</v>
      </c>
      <c r="BK117" s="194">
        <f>BK118+BK156</f>
        <v>0</v>
      </c>
    </row>
    <row r="118" s="12" customFormat="1" ht="25.92" customHeight="1">
      <c r="A118" s="12"/>
      <c r="B118" s="195"/>
      <c r="C118" s="196"/>
      <c r="D118" s="197" t="s">
        <v>72</v>
      </c>
      <c r="E118" s="198" t="s">
        <v>105</v>
      </c>
      <c r="F118" s="198" t="s">
        <v>106</v>
      </c>
      <c r="G118" s="196"/>
      <c r="H118" s="196"/>
      <c r="I118" s="199"/>
      <c r="J118" s="200">
        <f>BK118</f>
        <v>0</v>
      </c>
      <c r="K118" s="196"/>
      <c r="L118" s="201"/>
      <c r="M118" s="202"/>
      <c r="N118" s="203"/>
      <c r="O118" s="203"/>
      <c r="P118" s="204">
        <f>P119+P130+P140</f>
        <v>0</v>
      </c>
      <c r="Q118" s="203"/>
      <c r="R118" s="204">
        <f>R119+R130+R140</f>
        <v>27.024999999999999</v>
      </c>
      <c r="S118" s="203"/>
      <c r="T118" s="205">
        <f>T119+T130+T140</f>
        <v>124.38655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6" t="s">
        <v>78</v>
      </c>
      <c r="AT118" s="207" t="s">
        <v>72</v>
      </c>
      <c r="AU118" s="207" t="s">
        <v>73</v>
      </c>
      <c r="AY118" s="206" t="s">
        <v>107</v>
      </c>
      <c r="BK118" s="208">
        <f>BK119+BK130+BK140</f>
        <v>0</v>
      </c>
    </row>
    <row r="119" s="12" customFormat="1" ht="22.8" customHeight="1">
      <c r="A119" s="12"/>
      <c r="B119" s="195"/>
      <c r="C119" s="196"/>
      <c r="D119" s="197" t="s">
        <v>72</v>
      </c>
      <c r="E119" s="209" t="s">
        <v>108</v>
      </c>
      <c r="F119" s="209" t="s">
        <v>109</v>
      </c>
      <c r="G119" s="196"/>
      <c r="H119" s="196"/>
      <c r="I119" s="199"/>
      <c r="J119" s="210">
        <f>BK119</f>
        <v>0</v>
      </c>
      <c r="K119" s="196"/>
      <c r="L119" s="201"/>
      <c r="M119" s="202"/>
      <c r="N119" s="203"/>
      <c r="O119" s="203"/>
      <c r="P119" s="204">
        <f>SUM(P120:P129)</f>
        <v>0</v>
      </c>
      <c r="Q119" s="203"/>
      <c r="R119" s="204">
        <f>SUM(R120:R129)</f>
        <v>0</v>
      </c>
      <c r="S119" s="203"/>
      <c r="T119" s="205">
        <f>SUM(T120:T129)</f>
        <v>124.38655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78</v>
      </c>
      <c r="AT119" s="207" t="s">
        <v>72</v>
      </c>
      <c r="AU119" s="207" t="s">
        <v>78</v>
      </c>
      <c r="AY119" s="206" t="s">
        <v>107</v>
      </c>
      <c r="BK119" s="208">
        <f>SUM(BK120:BK129)</f>
        <v>0</v>
      </c>
    </row>
    <row r="120" s="2" customFormat="1" ht="33" customHeight="1">
      <c r="A120" s="38"/>
      <c r="B120" s="39"/>
      <c r="C120" s="211" t="s">
        <v>78</v>
      </c>
      <c r="D120" s="211" t="s">
        <v>110</v>
      </c>
      <c r="E120" s="212" t="s">
        <v>111</v>
      </c>
      <c r="F120" s="213" t="s">
        <v>112</v>
      </c>
      <c r="G120" s="214" t="s">
        <v>113</v>
      </c>
      <c r="H120" s="215">
        <v>250.99700000000001</v>
      </c>
      <c r="I120" s="216"/>
      <c r="J120" s="217">
        <f>ROUND(I120*H120,2)</f>
        <v>0</v>
      </c>
      <c r="K120" s="213" t="s">
        <v>114</v>
      </c>
      <c r="L120" s="44"/>
      <c r="M120" s="218" t="s">
        <v>1</v>
      </c>
      <c r="N120" s="219" t="s">
        <v>38</v>
      </c>
      <c r="O120" s="91"/>
      <c r="P120" s="220">
        <f>O120*H120</f>
        <v>0</v>
      </c>
      <c r="Q120" s="220">
        <v>0</v>
      </c>
      <c r="R120" s="220">
        <f>Q120*H120</f>
        <v>0</v>
      </c>
      <c r="S120" s="220">
        <v>0.34999999999999998</v>
      </c>
      <c r="T120" s="221">
        <f>S120*H120</f>
        <v>87.848950000000002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2" t="s">
        <v>115</v>
      </c>
      <c r="AT120" s="222" t="s">
        <v>110</v>
      </c>
      <c r="AU120" s="222" t="s">
        <v>80</v>
      </c>
      <c r="AY120" s="17" t="s">
        <v>107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7" t="s">
        <v>78</v>
      </c>
      <c r="BK120" s="223">
        <f>ROUND(I120*H120,2)</f>
        <v>0</v>
      </c>
      <c r="BL120" s="17" t="s">
        <v>115</v>
      </c>
      <c r="BM120" s="222" t="s">
        <v>116</v>
      </c>
    </row>
    <row r="121" s="13" customFormat="1">
      <c r="A121" s="13"/>
      <c r="B121" s="224"/>
      <c r="C121" s="225"/>
      <c r="D121" s="226" t="s">
        <v>117</v>
      </c>
      <c r="E121" s="227" t="s">
        <v>1</v>
      </c>
      <c r="F121" s="228" t="s">
        <v>118</v>
      </c>
      <c r="G121" s="225"/>
      <c r="H121" s="229">
        <v>250.99700000000001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117</v>
      </c>
      <c r="AU121" s="235" t="s">
        <v>80</v>
      </c>
      <c r="AV121" s="13" t="s">
        <v>80</v>
      </c>
      <c r="AW121" s="13" t="s">
        <v>30</v>
      </c>
      <c r="AX121" s="13" t="s">
        <v>73</v>
      </c>
      <c r="AY121" s="235" t="s">
        <v>107</v>
      </c>
    </row>
    <row r="122" s="14" customFormat="1">
      <c r="A122" s="14"/>
      <c r="B122" s="236"/>
      <c r="C122" s="237"/>
      <c r="D122" s="226" t="s">
        <v>117</v>
      </c>
      <c r="E122" s="238" t="s">
        <v>1</v>
      </c>
      <c r="F122" s="239" t="s">
        <v>119</v>
      </c>
      <c r="G122" s="237"/>
      <c r="H122" s="240">
        <v>250.99700000000001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117</v>
      </c>
      <c r="AU122" s="246" t="s">
        <v>80</v>
      </c>
      <c r="AV122" s="14" t="s">
        <v>120</v>
      </c>
      <c r="AW122" s="14" t="s">
        <v>30</v>
      </c>
      <c r="AX122" s="14" t="s">
        <v>73</v>
      </c>
      <c r="AY122" s="246" t="s">
        <v>107</v>
      </c>
    </row>
    <row r="123" s="15" customFormat="1">
      <c r="A123" s="15"/>
      <c r="B123" s="247"/>
      <c r="C123" s="248"/>
      <c r="D123" s="226" t="s">
        <v>117</v>
      </c>
      <c r="E123" s="249" t="s">
        <v>1</v>
      </c>
      <c r="F123" s="250" t="s">
        <v>121</v>
      </c>
      <c r="G123" s="248"/>
      <c r="H123" s="251">
        <v>250.99700000000001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117</v>
      </c>
      <c r="AU123" s="257" t="s">
        <v>80</v>
      </c>
      <c r="AV123" s="15" t="s">
        <v>115</v>
      </c>
      <c r="AW123" s="15" t="s">
        <v>30</v>
      </c>
      <c r="AX123" s="15" t="s">
        <v>78</v>
      </c>
      <c r="AY123" s="257" t="s">
        <v>107</v>
      </c>
    </row>
    <row r="124" s="2" customFormat="1" ht="24.15" customHeight="1">
      <c r="A124" s="38"/>
      <c r="B124" s="39"/>
      <c r="C124" s="211" t="s">
        <v>80</v>
      </c>
      <c r="D124" s="211" t="s">
        <v>110</v>
      </c>
      <c r="E124" s="212" t="s">
        <v>122</v>
      </c>
      <c r="F124" s="213" t="s">
        <v>123</v>
      </c>
      <c r="G124" s="214" t="s">
        <v>113</v>
      </c>
      <c r="H124" s="215">
        <v>16.608000000000001</v>
      </c>
      <c r="I124" s="216"/>
      <c r="J124" s="217">
        <f>ROUND(I124*H124,2)</f>
        <v>0</v>
      </c>
      <c r="K124" s="213" t="s">
        <v>114</v>
      </c>
      <c r="L124" s="44"/>
      <c r="M124" s="218" t="s">
        <v>1</v>
      </c>
      <c r="N124" s="219" t="s">
        <v>38</v>
      </c>
      <c r="O124" s="91"/>
      <c r="P124" s="220">
        <f>O124*H124</f>
        <v>0</v>
      </c>
      <c r="Q124" s="220">
        <v>0</v>
      </c>
      <c r="R124" s="220">
        <f>Q124*H124</f>
        <v>0</v>
      </c>
      <c r="S124" s="220">
        <v>2.2000000000000002</v>
      </c>
      <c r="T124" s="221">
        <f>S124*H124</f>
        <v>36.537600000000005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2" t="s">
        <v>115</v>
      </c>
      <c r="AT124" s="222" t="s">
        <v>110</v>
      </c>
      <c r="AU124" s="222" t="s">
        <v>80</v>
      </c>
      <c r="AY124" s="17" t="s">
        <v>107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7" t="s">
        <v>78</v>
      </c>
      <c r="BK124" s="223">
        <f>ROUND(I124*H124,2)</f>
        <v>0</v>
      </c>
      <c r="BL124" s="17" t="s">
        <v>115</v>
      </c>
      <c r="BM124" s="222" t="s">
        <v>124</v>
      </c>
    </row>
    <row r="125" s="13" customFormat="1">
      <c r="A125" s="13"/>
      <c r="B125" s="224"/>
      <c r="C125" s="225"/>
      <c r="D125" s="226" t="s">
        <v>117</v>
      </c>
      <c r="E125" s="227" t="s">
        <v>1</v>
      </c>
      <c r="F125" s="228" t="s">
        <v>125</v>
      </c>
      <c r="G125" s="225"/>
      <c r="H125" s="229">
        <v>9.2639999999999993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117</v>
      </c>
      <c r="AU125" s="235" t="s">
        <v>80</v>
      </c>
      <c r="AV125" s="13" t="s">
        <v>80</v>
      </c>
      <c r="AW125" s="13" t="s">
        <v>30</v>
      </c>
      <c r="AX125" s="13" t="s">
        <v>73</v>
      </c>
      <c r="AY125" s="235" t="s">
        <v>107</v>
      </c>
    </row>
    <row r="126" s="14" customFormat="1">
      <c r="A126" s="14"/>
      <c r="B126" s="236"/>
      <c r="C126" s="237"/>
      <c r="D126" s="226" t="s">
        <v>117</v>
      </c>
      <c r="E126" s="238" t="s">
        <v>1</v>
      </c>
      <c r="F126" s="239" t="s">
        <v>119</v>
      </c>
      <c r="G126" s="237"/>
      <c r="H126" s="240">
        <v>9.2639999999999993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117</v>
      </c>
      <c r="AU126" s="246" t="s">
        <v>80</v>
      </c>
      <c r="AV126" s="14" t="s">
        <v>120</v>
      </c>
      <c r="AW126" s="14" t="s">
        <v>30</v>
      </c>
      <c r="AX126" s="14" t="s">
        <v>73</v>
      </c>
      <c r="AY126" s="246" t="s">
        <v>107</v>
      </c>
    </row>
    <row r="127" s="13" customFormat="1">
      <c r="A127" s="13"/>
      <c r="B127" s="224"/>
      <c r="C127" s="225"/>
      <c r="D127" s="226" t="s">
        <v>117</v>
      </c>
      <c r="E127" s="227" t="s">
        <v>1</v>
      </c>
      <c r="F127" s="228" t="s">
        <v>126</v>
      </c>
      <c r="G127" s="225"/>
      <c r="H127" s="229">
        <v>7.3440000000000003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117</v>
      </c>
      <c r="AU127" s="235" t="s">
        <v>80</v>
      </c>
      <c r="AV127" s="13" t="s">
        <v>80</v>
      </c>
      <c r="AW127" s="13" t="s">
        <v>30</v>
      </c>
      <c r="AX127" s="13" t="s">
        <v>73</v>
      </c>
      <c r="AY127" s="235" t="s">
        <v>107</v>
      </c>
    </row>
    <row r="128" s="14" customFormat="1">
      <c r="A128" s="14"/>
      <c r="B128" s="236"/>
      <c r="C128" s="237"/>
      <c r="D128" s="226" t="s">
        <v>117</v>
      </c>
      <c r="E128" s="238" t="s">
        <v>1</v>
      </c>
      <c r="F128" s="239" t="s">
        <v>119</v>
      </c>
      <c r="G128" s="237"/>
      <c r="H128" s="240">
        <v>7.3440000000000003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117</v>
      </c>
      <c r="AU128" s="246" t="s">
        <v>80</v>
      </c>
      <c r="AV128" s="14" t="s">
        <v>120</v>
      </c>
      <c r="AW128" s="14" t="s">
        <v>30</v>
      </c>
      <c r="AX128" s="14" t="s">
        <v>73</v>
      </c>
      <c r="AY128" s="246" t="s">
        <v>107</v>
      </c>
    </row>
    <row r="129" s="15" customFormat="1">
      <c r="A129" s="15"/>
      <c r="B129" s="247"/>
      <c r="C129" s="248"/>
      <c r="D129" s="226" t="s">
        <v>117</v>
      </c>
      <c r="E129" s="249" t="s">
        <v>1</v>
      </c>
      <c r="F129" s="250" t="s">
        <v>121</v>
      </c>
      <c r="G129" s="248"/>
      <c r="H129" s="251">
        <v>16.608000000000001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117</v>
      </c>
      <c r="AU129" s="257" t="s">
        <v>80</v>
      </c>
      <c r="AV129" s="15" t="s">
        <v>115</v>
      </c>
      <c r="AW129" s="15" t="s">
        <v>30</v>
      </c>
      <c r="AX129" s="15" t="s">
        <v>78</v>
      </c>
      <c r="AY129" s="257" t="s">
        <v>107</v>
      </c>
    </row>
    <row r="130" s="12" customFormat="1" ht="22.8" customHeight="1">
      <c r="A130" s="12"/>
      <c r="B130" s="195"/>
      <c r="C130" s="196"/>
      <c r="D130" s="197" t="s">
        <v>72</v>
      </c>
      <c r="E130" s="209" t="s">
        <v>78</v>
      </c>
      <c r="F130" s="209" t="s">
        <v>127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SUM(P131:P139)</f>
        <v>0</v>
      </c>
      <c r="Q130" s="203"/>
      <c r="R130" s="204">
        <f>SUM(R131:R139)</f>
        <v>27.024999999999999</v>
      </c>
      <c r="S130" s="203"/>
      <c r="T130" s="205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6" t="s">
        <v>78</v>
      </c>
      <c r="AT130" s="207" t="s">
        <v>72</v>
      </c>
      <c r="AU130" s="207" t="s">
        <v>78</v>
      </c>
      <c r="AY130" s="206" t="s">
        <v>107</v>
      </c>
      <c r="BK130" s="208">
        <f>SUM(BK131:BK139)</f>
        <v>0</v>
      </c>
    </row>
    <row r="131" s="2" customFormat="1" ht="24.15" customHeight="1">
      <c r="A131" s="38"/>
      <c r="B131" s="39"/>
      <c r="C131" s="211" t="s">
        <v>120</v>
      </c>
      <c r="D131" s="211" t="s">
        <v>110</v>
      </c>
      <c r="E131" s="212" t="s">
        <v>128</v>
      </c>
      <c r="F131" s="213" t="s">
        <v>129</v>
      </c>
      <c r="G131" s="214" t="s">
        <v>130</v>
      </c>
      <c r="H131" s="215">
        <v>100</v>
      </c>
      <c r="I131" s="216"/>
      <c r="J131" s="217">
        <f>ROUND(I131*H131,2)</f>
        <v>0</v>
      </c>
      <c r="K131" s="213" t="s">
        <v>114</v>
      </c>
      <c r="L131" s="44"/>
      <c r="M131" s="218" t="s">
        <v>1</v>
      </c>
      <c r="N131" s="219" t="s">
        <v>38</v>
      </c>
      <c r="O131" s="91"/>
      <c r="P131" s="220">
        <f>O131*H131</f>
        <v>0</v>
      </c>
      <c r="Q131" s="220">
        <v>0.00020000000000000001</v>
      </c>
      <c r="R131" s="220">
        <f>Q131*H131</f>
        <v>0.02</v>
      </c>
      <c r="S131" s="220">
        <v>0</v>
      </c>
      <c r="T131" s="22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2" t="s">
        <v>115</v>
      </c>
      <c r="AT131" s="222" t="s">
        <v>110</v>
      </c>
      <c r="AU131" s="222" t="s">
        <v>80</v>
      </c>
      <c r="AY131" s="17" t="s">
        <v>107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7" t="s">
        <v>78</v>
      </c>
      <c r="BK131" s="223">
        <f>ROUND(I131*H131,2)</f>
        <v>0</v>
      </c>
      <c r="BL131" s="17" t="s">
        <v>115</v>
      </c>
      <c r="BM131" s="222" t="s">
        <v>131</v>
      </c>
    </row>
    <row r="132" s="13" customFormat="1">
      <c r="A132" s="13"/>
      <c r="B132" s="224"/>
      <c r="C132" s="225"/>
      <c r="D132" s="226" t="s">
        <v>117</v>
      </c>
      <c r="E132" s="227" t="s">
        <v>1</v>
      </c>
      <c r="F132" s="228" t="s">
        <v>132</v>
      </c>
      <c r="G132" s="225"/>
      <c r="H132" s="229">
        <v>100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117</v>
      </c>
      <c r="AU132" s="235" t="s">
        <v>80</v>
      </c>
      <c r="AV132" s="13" t="s">
        <v>80</v>
      </c>
      <c r="AW132" s="13" t="s">
        <v>30</v>
      </c>
      <c r="AX132" s="13" t="s">
        <v>73</v>
      </c>
      <c r="AY132" s="235" t="s">
        <v>107</v>
      </c>
    </row>
    <row r="133" s="14" customFormat="1">
      <c r="A133" s="14"/>
      <c r="B133" s="236"/>
      <c r="C133" s="237"/>
      <c r="D133" s="226" t="s">
        <v>117</v>
      </c>
      <c r="E133" s="238" t="s">
        <v>1</v>
      </c>
      <c r="F133" s="239" t="s">
        <v>119</v>
      </c>
      <c r="G133" s="237"/>
      <c r="H133" s="240">
        <v>100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117</v>
      </c>
      <c r="AU133" s="246" t="s">
        <v>80</v>
      </c>
      <c r="AV133" s="14" t="s">
        <v>120</v>
      </c>
      <c r="AW133" s="14" t="s">
        <v>30</v>
      </c>
      <c r="AX133" s="14" t="s">
        <v>73</v>
      </c>
      <c r="AY133" s="246" t="s">
        <v>107</v>
      </c>
    </row>
    <row r="134" s="15" customFormat="1">
      <c r="A134" s="15"/>
      <c r="B134" s="247"/>
      <c r="C134" s="248"/>
      <c r="D134" s="226" t="s">
        <v>117</v>
      </c>
      <c r="E134" s="249" t="s">
        <v>1</v>
      </c>
      <c r="F134" s="250" t="s">
        <v>121</v>
      </c>
      <c r="G134" s="248"/>
      <c r="H134" s="251">
        <v>100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117</v>
      </c>
      <c r="AU134" s="257" t="s">
        <v>80</v>
      </c>
      <c r="AV134" s="15" t="s">
        <v>115</v>
      </c>
      <c r="AW134" s="15" t="s">
        <v>30</v>
      </c>
      <c r="AX134" s="15" t="s">
        <v>78</v>
      </c>
      <c r="AY134" s="257" t="s">
        <v>107</v>
      </c>
    </row>
    <row r="135" s="2" customFormat="1" ht="16.5" customHeight="1">
      <c r="A135" s="38"/>
      <c r="B135" s="39"/>
      <c r="C135" s="258" t="s">
        <v>115</v>
      </c>
      <c r="D135" s="258" t="s">
        <v>133</v>
      </c>
      <c r="E135" s="259" t="s">
        <v>134</v>
      </c>
      <c r="F135" s="260" t="s">
        <v>135</v>
      </c>
      <c r="G135" s="261" t="s">
        <v>136</v>
      </c>
      <c r="H135" s="262">
        <v>27</v>
      </c>
      <c r="I135" s="263"/>
      <c r="J135" s="264">
        <f>ROUND(I135*H135,2)</f>
        <v>0</v>
      </c>
      <c r="K135" s="260" t="s">
        <v>114</v>
      </c>
      <c r="L135" s="265"/>
      <c r="M135" s="266" t="s">
        <v>1</v>
      </c>
      <c r="N135" s="267" t="s">
        <v>38</v>
      </c>
      <c r="O135" s="91"/>
      <c r="P135" s="220">
        <f>O135*H135</f>
        <v>0</v>
      </c>
      <c r="Q135" s="220">
        <v>1</v>
      </c>
      <c r="R135" s="220">
        <f>Q135*H135</f>
        <v>27</v>
      </c>
      <c r="S135" s="220">
        <v>0</v>
      </c>
      <c r="T135" s="22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2" t="s">
        <v>137</v>
      </c>
      <c r="AT135" s="222" t="s">
        <v>133</v>
      </c>
      <c r="AU135" s="222" t="s">
        <v>80</v>
      </c>
      <c r="AY135" s="17" t="s">
        <v>107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7" t="s">
        <v>78</v>
      </c>
      <c r="BK135" s="223">
        <f>ROUND(I135*H135,2)</f>
        <v>0</v>
      </c>
      <c r="BL135" s="17" t="s">
        <v>115</v>
      </c>
      <c r="BM135" s="222" t="s">
        <v>138</v>
      </c>
    </row>
    <row r="136" s="13" customFormat="1">
      <c r="A136" s="13"/>
      <c r="B136" s="224"/>
      <c r="C136" s="225"/>
      <c r="D136" s="226" t="s">
        <v>117</v>
      </c>
      <c r="E136" s="227" t="s">
        <v>1</v>
      </c>
      <c r="F136" s="228" t="s">
        <v>139</v>
      </c>
      <c r="G136" s="225"/>
      <c r="H136" s="229">
        <v>27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117</v>
      </c>
      <c r="AU136" s="235" t="s">
        <v>80</v>
      </c>
      <c r="AV136" s="13" t="s">
        <v>80</v>
      </c>
      <c r="AW136" s="13" t="s">
        <v>30</v>
      </c>
      <c r="AX136" s="13" t="s">
        <v>73</v>
      </c>
      <c r="AY136" s="235" t="s">
        <v>107</v>
      </c>
    </row>
    <row r="137" s="14" customFormat="1">
      <c r="A137" s="14"/>
      <c r="B137" s="236"/>
      <c r="C137" s="237"/>
      <c r="D137" s="226" t="s">
        <v>117</v>
      </c>
      <c r="E137" s="238" t="s">
        <v>1</v>
      </c>
      <c r="F137" s="239" t="s">
        <v>119</v>
      </c>
      <c r="G137" s="237"/>
      <c r="H137" s="240">
        <v>27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117</v>
      </c>
      <c r="AU137" s="246" t="s">
        <v>80</v>
      </c>
      <c r="AV137" s="14" t="s">
        <v>120</v>
      </c>
      <c r="AW137" s="14" t="s">
        <v>30</v>
      </c>
      <c r="AX137" s="14" t="s">
        <v>73</v>
      </c>
      <c r="AY137" s="246" t="s">
        <v>107</v>
      </c>
    </row>
    <row r="138" s="15" customFormat="1">
      <c r="A138" s="15"/>
      <c r="B138" s="247"/>
      <c r="C138" s="248"/>
      <c r="D138" s="226" t="s">
        <v>117</v>
      </c>
      <c r="E138" s="249" t="s">
        <v>1</v>
      </c>
      <c r="F138" s="250" t="s">
        <v>121</v>
      </c>
      <c r="G138" s="248"/>
      <c r="H138" s="251">
        <v>27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117</v>
      </c>
      <c r="AU138" s="257" t="s">
        <v>80</v>
      </c>
      <c r="AV138" s="15" t="s">
        <v>115</v>
      </c>
      <c r="AW138" s="15" t="s">
        <v>30</v>
      </c>
      <c r="AX138" s="15" t="s">
        <v>78</v>
      </c>
      <c r="AY138" s="257" t="s">
        <v>107</v>
      </c>
    </row>
    <row r="139" s="2" customFormat="1" ht="16.5" customHeight="1">
      <c r="A139" s="38"/>
      <c r="B139" s="39"/>
      <c r="C139" s="258" t="s">
        <v>140</v>
      </c>
      <c r="D139" s="258" t="s">
        <v>133</v>
      </c>
      <c r="E139" s="259" t="s">
        <v>141</v>
      </c>
      <c r="F139" s="260" t="s">
        <v>142</v>
      </c>
      <c r="G139" s="261" t="s">
        <v>143</v>
      </c>
      <c r="H139" s="262">
        <v>5</v>
      </c>
      <c r="I139" s="263"/>
      <c r="J139" s="264">
        <f>ROUND(I139*H139,2)</f>
        <v>0</v>
      </c>
      <c r="K139" s="260" t="s">
        <v>114</v>
      </c>
      <c r="L139" s="265"/>
      <c r="M139" s="266" t="s">
        <v>1</v>
      </c>
      <c r="N139" s="267" t="s">
        <v>38</v>
      </c>
      <c r="O139" s="91"/>
      <c r="P139" s="220">
        <f>O139*H139</f>
        <v>0</v>
      </c>
      <c r="Q139" s="220">
        <v>0.001</v>
      </c>
      <c r="R139" s="220">
        <f>Q139*H139</f>
        <v>0.0050000000000000001</v>
      </c>
      <c r="S139" s="220">
        <v>0</v>
      </c>
      <c r="T139" s="22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2" t="s">
        <v>137</v>
      </c>
      <c r="AT139" s="222" t="s">
        <v>133</v>
      </c>
      <c r="AU139" s="222" t="s">
        <v>80</v>
      </c>
      <c r="AY139" s="17" t="s">
        <v>107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7" t="s">
        <v>78</v>
      </c>
      <c r="BK139" s="223">
        <f>ROUND(I139*H139,2)</f>
        <v>0</v>
      </c>
      <c r="BL139" s="17" t="s">
        <v>115</v>
      </c>
      <c r="BM139" s="222" t="s">
        <v>144</v>
      </c>
    </row>
    <row r="140" s="12" customFormat="1" ht="22.8" customHeight="1">
      <c r="A140" s="12"/>
      <c r="B140" s="195"/>
      <c r="C140" s="196"/>
      <c r="D140" s="197" t="s">
        <v>72</v>
      </c>
      <c r="E140" s="209" t="s">
        <v>145</v>
      </c>
      <c r="F140" s="209" t="s">
        <v>146</v>
      </c>
      <c r="G140" s="196"/>
      <c r="H140" s="196"/>
      <c r="I140" s="199"/>
      <c r="J140" s="210">
        <f>BK140</f>
        <v>0</v>
      </c>
      <c r="K140" s="196"/>
      <c r="L140" s="201"/>
      <c r="M140" s="202"/>
      <c r="N140" s="203"/>
      <c r="O140" s="203"/>
      <c r="P140" s="204">
        <f>SUM(P141:P155)</f>
        <v>0</v>
      </c>
      <c r="Q140" s="203"/>
      <c r="R140" s="204">
        <f>SUM(R141:R155)</f>
        <v>0</v>
      </c>
      <c r="S140" s="203"/>
      <c r="T140" s="205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6" t="s">
        <v>78</v>
      </c>
      <c r="AT140" s="207" t="s">
        <v>72</v>
      </c>
      <c r="AU140" s="207" t="s">
        <v>78</v>
      </c>
      <c r="AY140" s="206" t="s">
        <v>107</v>
      </c>
      <c r="BK140" s="208">
        <f>SUM(BK141:BK155)</f>
        <v>0</v>
      </c>
    </row>
    <row r="141" s="2" customFormat="1" ht="24.15" customHeight="1">
      <c r="A141" s="38"/>
      <c r="B141" s="39"/>
      <c r="C141" s="211" t="s">
        <v>147</v>
      </c>
      <c r="D141" s="211" t="s">
        <v>110</v>
      </c>
      <c r="E141" s="212" t="s">
        <v>148</v>
      </c>
      <c r="F141" s="213" t="s">
        <v>149</v>
      </c>
      <c r="G141" s="214" t="s">
        <v>136</v>
      </c>
      <c r="H141" s="215">
        <v>124.387</v>
      </c>
      <c r="I141" s="216"/>
      <c r="J141" s="217">
        <f>ROUND(I141*H141,2)</f>
        <v>0</v>
      </c>
      <c r="K141" s="213" t="s">
        <v>114</v>
      </c>
      <c r="L141" s="44"/>
      <c r="M141" s="218" t="s">
        <v>1</v>
      </c>
      <c r="N141" s="219" t="s">
        <v>38</v>
      </c>
      <c r="O141" s="91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2" t="s">
        <v>115</v>
      </c>
      <c r="AT141" s="222" t="s">
        <v>110</v>
      </c>
      <c r="AU141" s="222" t="s">
        <v>80</v>
      </c>
      <c r="AY141" s="17" t="s">
        <v>107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7" t="s">
        <v>78</v>
      </c>
      <c r="BK141" s="223">
        <f>ROUND(I141*H141,2)</f>
        <v>0</v>
      </c>
      <c r="BL141" s="17" t="s">
        <v>115</v>
      </c>
      <c r="BM141" s="222" t="s">
        <v>150</v>
      </c>
    </row>
    <row r="142" s="2" customFormat="1" ht="24.15" customHeight="1">
      <c r="A142" s="38"/>
      <c r="B142" s="39"/>
      <c r="C142" s="211" t="s">
        <v>151</v>
      </c>
      <c r="D142" s="211" t="s">
        <v>110</v>
      </c>
      <c r="E142" s="212" t="s">
        <v>152</v>
      </c>
      <c r="F142" s="213" t="s">
        <v>153</v>
      </c>
      <c r="G142" s="214" t="s">
        <v>136</v>
      </c>
      <c r="H142" s="215">
        <v>124.387</v>
      </c>
      <c r="I142" s="216"/>
      <c r="J142" s="217">
        <f>ROUND(I142*H142,2)</f>
        <v>0</v>
      </c>
      <c r="K142" s="213" t="s">
        <v>114</v>
      </c>
      <c r="L142" s="44"/>
      <c r="M142" s="218" t="s">
        <v>1</v>
      </c>
      <c r="N142" s="219" t="s">
        <v>38</v>
      </c>
      <c r="O142" s="91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2" t="s">
        <v>115</v>
      </c>
      <c r="AT142" s="222" t="s">
        <v>110</v>
      </c>
      <c r="AU142" s="222" t="s">
        <v>80</v>
      </c>
      <c r="AY142" s="17" t="s">
        <v>107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7" t="s">
        <v>78</v>
      </c>
      <c r="BK142" s="223">
        <f>ROUND(I142*H142,2)</f>
        <v>0</v>
      </c>
      <c r="BL142" s="17" t="s">
        <v>115</v>
      </c>
      <c r="BM142" s="222" t="s">
        <v>154</v>
      </c>
    </row>
    <row r="143" s="2" customFormat="1" ht="16.5" customHeight="1">
      <c r="A143" s="38"/>
      <c r="B143" s="39"/>
      <c r="C143" s="211" t="s">
        <v>137</v>
      </c>
      <c r="D143" s="211" t="s">
        <v>110</v>
      </c>
      <c r="E143" s="212" t="s">
        <v>155</v>
      </c>
      <c r="F143" s="213" t="s">
        <v>156</v>
      </c>
      <c r="G143" s="214" t="s">
        <v>136</v>
      </c>
      <c r="H143" s="215">
        <v>124.387</v>
      </c>
      <c r="I143" s="216"/>
      <c r="J143" s="217">
        <f>ROUND(I143*H143,2)</f>
        <v>0</v>
      </c>
      <c r="K143" s="213" t="s">
        <v>114</v>
      </c>
      <c r="L143" s="44"/>
      <c r="M143" s="218" t="s">
        <v>1</v>
      </c>
      <c r="N143" s="219" t="s">
        <v>38</v>
      </c>
      <c r="O143" s="91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2" t="s">
        <v>115</v>
      </c>
      <c r="AT143" s="222" t="s">
        <v>110</v>
      </c>
      <c r="AU143" s="222" t="s">
        <v>80</v>
      </c>
      <c r="AY143" s="17" t="s">
        <v>107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7" t="s">
        <v>78</v>
      </c>
      <c r="BK143" s="223">
        <f>ROUND(I143*H143,2)</f>
        <v>0</v>
      </c>
      <c r="BL143" s="17" t="s">
        <v>115</v>
      </c>
      <c r="BM143" s="222" t="s">
        <v>157</v>
      </c>
    </row>
    <row r="144" s="2" customFormat="1" ht="37.8" customHeight="1">
      <c r="A144" s="38"/>
      <c r="B144" s="39"/>
      <c r="C144" s="211" t="s">
        <v>108</v>
      </c>
      <c r="D144" s="211" t="s">
        <v>110</v>
      </c>
      <c r="E144" s="212" t="s">
        <v>158</v>
      </c>
      <c r="F144" s="213" t="s">
        <v>159</v>
      </c>
      <c r="G144" s="214" t="s">
        <v>136</v>
      </c>
      <c r="H144" s="215">
        <v>36.537999999999997</v>
      </c>
      <c r="I144" s="216"/>
      <c r="J144" s="217">
        <f>ROUND(I144*H144,2)</f>
        <v>0</v>
      </c>
      <c r="K144" s="213" t="s">
        <v>114</v>
      </c>
      <c r="L144" s="44"/>
      <c r="M144" s="218" t="s">
        <v>1</v>
      </c>
      <c r="N144" s="219" t="s">
        <v>38</v>
      </c>
      <c r="O144" s="91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2" t="s">
        <v>115</v>
      </c>
      <c r="AT144" s="222" t="s">
        <v>110</v>
      </c>
      <c r="AU144" s="222" t="s">
        <v>80</v>
      </c>
      <c r="AY144" s="17" t="s">
        <v>107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78</v>
      </c>
      <c r="BK144" s="223">
        <f>ROUND(I144*H144,2)</f>
        <v>0</v>
      </c>
      <c r="BL144" s="17" t="s">
        <v>115</v>
      </c>
      <c r="BM144" s="222" t="s">
        <v>160</v>
      </c>
    </row>
    <row r="145" s="13" customFormat="1">
      <c r="A145" s="13"/>
      <c r="B145" s="224"/>
      <c r="C145" s="225"/>
      <c r="D145" s="226" t="s">
        <v>117</v>
      </c>
      <c r="E145" s="227" t="s">
        <v>1</v>
      </c>
      <c r="F145" s="228" t="s">
        <v>161</v>
      </c>
      <c r="G145" s="225"/>
      <c r="H145" s="229">
        <v>36.537999999999997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117</v>
      </c>
      <c r="AU145" s="235" t="s">
        <v>80</v>
      </c>
      <c r="AV145" s="13" t="s">
        <v>80</v>
      </c>
      <c r="AW145" s="13" t="s">
        <v>30</v>
      </c>
      <c r="AX145" s="13" t="s">
        <v>73</v>
      </c>
      <c r="AY145" s="235" t="s">
        <v>107</v>
      </c>
    </row>
    <row r="146" s="14" customFormat="1">
      <c r="A146" s="14"/>
      <c r="B146" s="236"/>
      <c r="C146" s="237"/>
      <c r="D146" s="226" t="s">
        <v>117</v>
      </c>
      <c r="E146" s="238" t="s">
        <v>1</v>
      </c>
      <c r="F146" s="239" t="s">
        <v>119</v>
      </c>
      <c r="G146" s="237"/>
      <c r="H146" s="240">
        <v>36.537999999999997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117</v>
      </c>
      <c r="AU146" s="246" t="s">
        <v>80</v>
      </c>
      <c r="AV146" s="14" t="s">
        <v>120</v>
      </c>
      <c r="AW146" s="14" t="s">
        <v>30</v>
      </c>
      <c r="AX146" s="14" t="s">
        <v>73</v>
      </c>
      <c r="AY146" s="246" t="s">
        <v>107</v>
      </c>
    </row>
    <row r="147" s="15" customFormat="1">
      <c r="A147" s="15"/>
      <c r="B147" s="247"/>
      <c r="C147" s="248"/>
      <c r="D147" s="226" t="s">
        <v>117</v>
      </c>
      <c r="E147" s="249" t="s">
        <v>1</v>
      </c>
      <c r="F147" s="250" t="s">
        <v>121</v>
      </c>
      <c r="G147" s="248"/>
      <c r="H147" s="251">
        <v>36.537999999999997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117</v>
      </c>
      <c r="AU147" s="257" t="s">
        <v>80</v>
      </c>
      <c r="AV147" s="15" t="s">
        <v>115</v>
      </c>
      <c r="AW147" s="15" t="s">
        <v>30</v>
      </c>
      <c r="AX147" s="15" t="s">
        <v>78</v>
      </c>
      <c r="AY147" s="257" t="s">
        <v>107</v>
      </c>
    </row>
    <row r="148" s="2" customFormat="1" ht="33" customHeight="1">
      <c r="A148" s="38"/>
      <c r="B148" s="39"/>
      <c r="C148" s="211" t="s">
        <v>162</v>
      </c>
      <c r="D148" s="211" t="s">
        <v>110</v>
      </c>
      <c r="E148" s="212" t="s">
        <v>163</v>
      </c>
      <c r="F148" s="213" t="s">
        <v>164</v>
      </c>
      <c r="G148" s="214" t="s">
        <v>136</v>
      </c>
      <c r="H148" s="215">
        <v>193.268</v>
      </c>
      <c r="I148" s="216"/>
      <c r="J148" s="217">
        <f>ROUND(I148*H148,2)</f>
        <v>0</v>
      </c>
      <c r="K148" s="213" t="s">
        <v>114</v>
      </c>
      <c r="L148" s="44"/>
      <c r="M148" s="218" t="s">
        <v>1</v>
      </c>
      <c r="N148" s="219" t="s">
        <v>38</v>
      </c>
      <c r="O148" s="91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2" t="s">
        <v>115</v>
      </c>
      <c r="AT148" s="222" t="s">
        <v>110</v>
      </c>
      <c r="AU148" s="222" t="s">
        <v>80</v>
      </c>
      <c r="AY148" s="17" t="s">
        <v>107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7" t="s">
        <v>78</v>
      </c>
      <c r="BK148" s="223">
        <f>ROUND(I148*H148,2)</f>
        <v>0</v>
      </c>
      <c r="BL148" s="17" t="s">
        <v>115</v>
      </c>
      <c r="BM148" s="222" t="s">
        <v>165</v>
      </c>
    </row>
    <row r="149" s="13" customFormat="1">
      <c r="A149" s="13"/>
      <c r="B149" s="224"/>
      <c r="C149" s="225"/>
      <c r="D149" s="226" t="s">
        <v>117</v>
      </c>
      <c r="E149" s="227" t="s">
        <v>1</v>
      </c>
      <c r="F149" s="228" t="s">
        <v>166</v>
      </c>
      <c r="G149" s="225"/>
      <c r="H149" s="229">
        <v>193.268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117</v>
      </c>
      <c r="AU149" s="235" t="s">
        <v>80</v>
      </c>
      <c r="AV149" s="13" t="s">
        <v>80</v>
      </c>
      <c r="AW149" s="13" t="s">
        <v>30</v>
      </c>
      <c r="AX149" s="13" t="s">
        <v>73</v>
      </c>
      <c r="AY149" s="235" t="s">
        <v>107</v>
      </c>
    </row>
    <row r="150" s="14" customFormat="1">
      <c r="A150" s="14"/>
      <c r="B150" s="236"/>
      <c r="C150" s="237"/>
      <c r="D150" s="226" t="s">
        <v>117</v>
      </c>
      <c r="E150" s="238" t="s">
        <v>1</v>
      </c>
      <c r="F150" s="239" t="s">
        <v>119</v>
      </c>
      <c r="G150" s="237"/>
      <c r="H150" s="240">
        <v>193.268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117</v>
      </c>
      <c r="AU150" s="246" t="s">
        <v>80</v>
      </c>
      <c r="AV150" s="14" t="s">
        <v>120</v>
      </c>
      <c r="AW150" s="14" t="s">
        <v>30</v>
      </c>
      <c r="AX150" s="14" t="s">
        <v>73</v>
      </c>
      <c r="AY150" s="246" t="s">
        <v>107</v>
      </c>
    </row>
    <row r="151" s="15" customFormat="1">
      <c r="A151" s="15"/>
      <c r="B151" s="247"/>
      <c r="C151" s="248"/>
      <c r="D151" s="226" t="s">
        <v>117</v>
      </c>
      <c r="E151" s="249" t="s">
        <v>1</v>
      </c>
      <c r="F151" s="250" t="s">
        <v>121</v>
      </c>
      <c r="G151" s="248"/>
      <c r="H151" s="251">
        <v>193.268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117</v>
      </c>
      <c r="AU151" s="257" t="s">
        <v>80</v>
      </c>
      <c r="AV151" s="15" t="s">
        <v>115</v>
      </c>
      <c r="AW151" s="15" t="s">
        <v>30</v>
      </c>
      <c r="AX151" s="15" t="s">
        <v>78</v>
      </c>
      <c r="AY151" s="257" t="s">
        <v>107</v>
      </c>
    </row>
    <row r="152" s="2" customFormat="1" ht="44.25" customHeight="1">
      <c r="A152" s="38"/>
      <c r="B152" s="39"/>
      <c r="C152" s="211" t="s">
        <v>167</v>
      </c>
      <c r="D152" s="211" t="s">
        <v>110</v>
      </c>
      <c r="E152" s="212" t="s">
        <v>168</v>
      </c>
      <c r="F152" s="213" t="s">
        <v>169</v>
      </c>
      <c r="G152" s="214" t="s">
        <v>136</v>
      </c>
      <c r="H152" s="215">
        <v>0.88600000000000001</v>
      </c>
      <c r="I152" s="216"/>
      <c r="J152" s="217">
        <f>ROUND(I152*H152,2)</f>
        <v>0</v>
      </c>
      <c r="K152" s="213" t="s">
        <v>114</v>
      </c>
      <c r="L152" s="44"/>
      <c r="M152" s="218" t="s">
        <v>1</v>
      </c>
      <c r="N152" s="219" t="s">
        <v>38</v>
      </c>
      <c r="O152" s="91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2" t="s">
        <v>115</v>
      </c>
      <c r="AT152" s="222" t="s">
        <v>110</v>
      </c>
      <c r="AU152" s="222" t="s">
        <v>80</v>
      </c>
      <c r="AY152" s="17" t="s">
        <v>107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7" t="s">
        <v>78</v>
      </c>
      <c r="BK152" s="223">
        <f>ROUND(I152*H152,2)</f>
        <v>0</v>
      </c>
      <c r="BL152" s="17" t="s">
        <v>115</v>
      </c>
      <c r="BM152" s="222" t="s">
        <v>170</v>
      </c>
    </row>
    <row r="153" s="13" customFormat="1">
      <c r="A153" s="13"/>
      <c r="B153" s="224"/>
      <c r="C153" s="225"/>
      <c r="D153" s="226" t="s">
        <v>117</v>
      </c>
      <c r="E153" s="227" t="s">
        <v>1</v>
      </c>
      <c r="F153" s="228" t="s">
        <v>171</v>
      </c>
      <c r="G153" s="225"/>
      <c r="H153" s="229">
        <v>0.88600000000000001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117</v>
      </c>
      <c r="AU153" s="235" t="s">
        <v>80</v>
      </c>
      <c r="AV153" s="13" t="s">
        <v>80</v>
      </c>
      <c r="AW153" s="13" t="s">
        <v>30</v>
      </c>
      <c r="AX153" s="13" t="s">
        <v>73</v>
      </c>
      <c r="AY153" s="235" t="s">
        <v>107</v>
      </c>
    </row>
    <row r="154" s="14" customFormat="1">
      <c r="A154" s="14"/>
      <c r="B154" s="236"/>
      <c r="C154" s="237"/>
      <c r="D154" s="226" t="s">
        <v>117</v>
      </c>
      <c r="E154" s="238" t="s">
        <v>1</v>
      </c>
      <c r="F154" s="239" t="s">
        <v>119</v>
      </c>
      <c r="G154" s="237"/>
      <c r="H154" s="240">
        <v>0.88600000000000001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117</v>
      </c>
      <c r="AU154" s="246" t="s">
        <v>80</v>
      </c>
      <c r="AV154" s="14" t="s">
        <v>120</v>
      </c>
      <c r="AW154" s="14" t="s">
        <v>30</v>
      </c>
      <c r="AX154" s="14" t="s">
        <v>73</v>
      </c>
      <c r="AY154" s="246" t="s">
        <v>107</v>
      </c>
    </row>
    <row r="155" s="15" customFormat="1">
      <c r="A155" s="15"/>
      <c r="B155" s="247"/>
      <c r="C155" s="248"/>
      <c r="D155" s="226" t="s">
        <v>117</v>
      </c>
      <c r="E155" s="249" t="s">
        <v>1</v>
      </c>
      <c r="F155" s="250" t="s">
        <v>121</v>
      </c>
      <c r="G155" s="248"/>
      <c r="H155" s="251">
        <v>0.88600000000000001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117</v>
      </c>
      <c r="AU155" s="257" t="s">
        <v>80</v>
      </c>
      <c r="AV155" s="15" t="s">
        <v>115</v>
      </c>
      <c r="AW155" s="15" t="s">
        <v>30</v>
      </c>
      <c r="AX155" s="15" t="s">
        <v>78</v>
      </c>
      <c r="AY155" s="257" t="s">
        <v>107</v>
      </c>
    </row>
    <row r="156" s="12" customFormat="1" ht="25.92" customHeight="1">
      <c r="A156" s="12"/>
      <c r="B156" s="195"/>
      <c r="C156" s="196"/>
      <c r="D156" s="197" t="s">
        <v>72</v>
      </c>
      <c r="E156" s="198" t="s">
        <v>172</v>
      </c>
      <c r="F156" s="198" t="s">
        <v>173</v>
      </c>
      <c r="G156" s="196"/>
      <c r="H156" s="196"/>
      <c r="I156" s="199"/>
      <c r="J156" s="200">
        <f>BK156</f>
        <v>0</v>
      </c>
      <c r="K156" s="196"/>
      <c r="L156" s="201"/>
      <c r="M156" s="202"/>
      <c r="N156" s="203"/>
      <c r="O156" s="203"/>
      <c r="P156" s="204">
        <f>SUM(P157:P158)</f>
        <v>0</v>
      </c>
      <c r="Q156" s="203"/>
      <c r="R156" s="204">
        <f>SUM(R157:R158)</f>
        <v>0</v>
      </c>
      <c r="S156" s="203"/>
      <c r="T156" s="205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6" t="s">
        <v>115</v>
      </c>
      <c r="AT156" s="207" t="s">
        <v>72</v>
      </c>
      <c r="AU156" s="207" t="s">
        <v>73</v>
      </c>
      <c r="AY156" s="206" t="s">
        <v>107</v>
      </c>
      <c r="BK156" s="208">
        <f>SUM(BK157:BK158)</f>
        <v>0</v>
      </c>
    </row>
    <row r="157" s="2" customFormat="1" ht="16.5" customHeight="1">
      <c r="A157" s="38"/>
      <c r="B157" s="39"/>
      <c r="C157" s="211" t="s">
        <v>174</v>
      </c>
      <c r="D157" s="211" t="s">
        <v>110</v>
      </c>
      <c r="E157" s="212" t="s">
        <v>175</v>
      </c>
      <c r="F157" s="213" t="s">
        <v>176</v>
      </c>
      <c r="G157" s="214" t="s">
        <v>177</v>
      </c>
      <c r="H157" s="215">
        <v>1</v>
      </c>
      <c r="I157" s="216"/>
      <c r="J157" s="217">
        <f>ROUND(I157*H157,2)</f>
        <v>0</v>
      </c>
      <c r="K157" s="213" t="s">
        <v>1</v>
      </c>
      <c r="L157" s="44"/>
      <c r="M157" s="218" t="s">
        <v>1</v>
      </c>
      <c r="N157" s="219" t="s">
        <v>38</v>
      </c>
      <c r="O157" s="91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2" t="s">
        <v>178</v>
      </c>
      <c r="AT157" s="222" t="s">
        <v>110</v>
      </c>
      <c r="AU157" s="222" t="s">
        <v>78</v>
      </c>
      <c r="AY157" s="17" t="s">
        <v>107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7" t="s">
        <v>78</v>
      </c>
      <c r="BK157" s="223">
        <f>ROUND(I157*H157,2)</f>
        <v>0</v>
      </c>
      <c r="BL157" s="17" t="s">
        <v>178</v>
      </c>
      <c r="BM157" s="222" t="s">
        <v>179</v>
      </c>
    </row>
    <row r="158" s="2" customFormat="1" ht="16.5" customHeight="1">
      <c r="A158" s="38"/>
      <c r="B158" s="39"/>
      <c r="C158" s="211" t="s">
        <v>180</v>
      </c>
      <c r="D158" s="211" t="s">
        <v>110</v>
      </c>
      <c r="E158" s="212" t="s">
        <v>181</v>
      </c>
      <c r="F158" s="213" t="s">
        <v>182</v>
      </c>
      <c r="G158" s="214" t="s">
        <v>177</v>
      </c>
      <c r="H158" s="215">
        <v>1</v>
      </c>
      <c r="I158" s="216"/>
      <c r="J158" s="217">
        <f>ROUND(I158*H158,2)</f>
        <v>0</v>
      </c>
      <c r="K158" s="213" t="s">
        <v>1</v>
      </c>
      <c r="L158" s="44"/>
      <c r="M158" s="268" t="s">
        <v>1</v>
      </c>
      <c r="N158" s="269" t="s">
        <v>38</v>
      </c>
      <c r="O158" s="270"/>
      <c r="P158" s="271">
        <f>O158*H158</f>
        <v>0</v>
      </c>
      <c r="Q158" s="271">
        <v>0</v>
      </c>
      <c r="R158" s="271">
        <f>Q158*H158</f>
        <v>0</v>
      </c>
      <c r="S158" s="271">
        <v>0</v>
      </c>
      <c r="T158" s="27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2" t="s">
        <v>178</v>
      </c>
      <c r="AT158" s="222" t="s">
        <v>110</v>
      </c>
      <c r="AU158" s="222" t="s">
        <v>78</v>
      </c>
      <c r="AY158" s="17" t="s">
        <v>107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7" t="s">
        <v>78</v>
      </c>
      <c r="BK158" s="223">
        <f>ROUND(I158*H158,2)</f>
        <v>0</v>
      </c>
      <c r="BL158" s="17" t="s">
        <v>178</v>
      </c>
      <c r="BM158" s="222" t="s">
        <v>183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2wEtTdnwqnmDpGeUgX9VCHP94vo7c8kg6uEdU/lMt6oD5zUkk0ZL+l+iswEN2WawntVlBloqZO+SfNfuXlB2bg==" hashValue="yFKqCBfia2jlcrXIhoAxGpRZ+Kv1ya/5rXacH0j6eQzLZwVIHa3PFWXE1JX648ydcmbLAHYD7BW1Mm+OszutZQ==" algorithmName="SHA-512" password="CC35"/>
  <autoFilter ref="C116:K158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Bärnt Rudolf</dc:creator>
  <cp:lastModifiedBy>Bärnt Rudolf</cp:lastModifiedBy>
  <dcterms:created xsi:type="dcterms:W3CDTF">2021-10-22T15:16:38Z</dcterms:created>
  <dcterms:modified xsi:type="dcterms:W3CDTF">2021-10-22T15:16:40Z</dcterms:modified>
</cp:coreProperties>
</file>