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becvarik\Desktop\PD- spořitelna MP\PD ENIMA PRO\CD Bílina MP - bez slaboproudu\"/>
    </mc:Choice>
  </mc:AlternateContent>
  <bookViews>
    <workbookView xWindow="0" yWindow="0" windowWidth="28800" windowHeight="11580" activeTab="1"/>
  </bookViews>
  <sheets>
    <sheet name="Rekapitulace stavby" sheetId="1" r:id="rId1"/>
    <sheet name="01 - Stavební úpravy objektu" sheetId="2" r:id="rId2"/>
    <sheet name="02 - Ústřední vytápění" sheetId="3" r:id="rId3"/>
    <sheet name="001 - VZT dodávka" sheetId="4" r:id="rId4"/>
    <sheet name="002 - VZT montáž" sheetId="5" r:id="rId5"/>
    <sheet name="003 - VZT ostatní" sheetId="6" r:id="rId6"/>
    <sheet name="04 - Silnoproudá elektroi..." sheetId="7" r:id="rId7"/>
    <sheet name="Pokyny pro vyplnění" sheetId="8" r:id="rId8"/>
  </sheets>
  <definedNames>
    <definedName name="_xlnm._FilterDatabase" localSheetId="3" hidden="1">'001 - VZT dodávka'!$C$89:$K$180</definedName>
    <definedName name="_xlnm._FilterDatabase" localSheetId="4" hidden="1">'002 - VZT montáž'!$C$89:$K$180</definedName>
    <definedName name="_xlnm._FilterDatabase" localSheetId="5" hidden="1">'003 - VZT ostatní'!$C$86:$K$97</definedName>
    <definedName name="_xlnm._FilterDatabase" localSheetId="1" hidden="1">'01 - Stavební úpravy objektu'!$C$102:$K$745</definedName>
    <definedName name="_xlnm._FilterDatabase" localSheetId="2" hidden="1">'02 - Ústřední vytápění'!$C$83:$K$147</definedName>
    <definedName name="_xlnm._FilterDatabase" localSheetId="6" hidden="1">'04 - Silnoproudá elektroi...'!$C$87:$K$205</definedName>
    <definedName name="_xlnm.Print_Titles" localSheetId="3">'001 - VZT dodávka'!$89:$89</definedName>
    <definedName name="_xlnm.Print_Titles" localSheetId="4">'002 - VZT montáž'!$89:$89</definedName>
    <definedName name="_xlnm.Print_Titles" localSheetId="5">'003 - VZT ostatní'!$86:$86</definedName>
    <definedName name="_xlnm.Print_Titles" localSheetId="1">'01 - Stavební úpravy objektu'!$102:$102</definedName>
    <definedName name="_xlnm.Print_Titles" localSheetId="2">'02 - Ústřední vytápění'!$83:$83</definedName>
    <definedName name="_xlnm.Print_Titles" localSheetId="6">'04 - Silnoproudá elektroi...'!$87:$87</definedName>
    <definedName name="_xlnm.Print_Titles" localSheetId="0">'Rekapitulace stavby'!$52:$52</definedName>
    <definedName name="_xlnm.Print_Area" localSheetId="3">'001 - VZT dodávka'!$C$4:$J$41,'001 - VZT dodávka'!$C$47:$J$69,'001 - VZT dodávka'!$C$75:$K$180</definedName>
    <definedName name="_xlnm.Print_Area" localSheetId="4">'002 - VZT montáž'!$C$4:$J$41,'002 - VZT montáž'!$C$47:$J$69,'002 - VZT montáž'!$C$75:$K$180</definedName>
    <definedName name="_xlnm.Print_Area" localSheetId="5">'003 - VZT ostatní'!$C$4:$J$41,'003 - VZT ostatní'!$C$47:$J$66,'003 - VZT ostatní'!$C$72:$K$97</definedName>
    <definedName name="_xlnm.Print_Area" localSheetId="1">'01 - Stavební úpravy objektu'!$C$4:$J$39,'01 - Stavební úpravy objektu'!$C$45:$J$84,'01 - Stavební úpravy objektu'!$C$90:$K$745</definedName>
    <definedName name="_xlnm.Print_Area" localSheetId="2">'02 - Ústřední vytápění'!$C$4:$J$39,'02 - Ústřední vytápění'!$C$45:$J$65,'02 - Ústřední vytápění'!$C$71:$K$147</definedName>
    <definedName name="_xlnm.Print_Area" localSheetId="6">'04 - Silnoproudá elektroi...'!$C$4:$J$39,'04 - Silnoproudá elektroi...'!$C$45:$J$69,'04 - Silnoproudá elektroi...'!$C$75:$K$205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1" i="1" s="1"/>
  <c r="J35" i="7"/>
  <c r="AX61" i="1" s="1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T152" i="7" s="1"/>
  <c r="R153" i="7"/>
  <c r="R152" i="7"/>
  <c r="P153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F82" i="7"/>
  <c r="E80" i="7"/>
  <c r="F52" i="7"/>
  <c r="E50" i="7"/>
  <c r="J24" i="7"/>
  <c r="E24" i="7"/>
  <c r="J55" i="7"/>
  <c r="J23" i="7"/>
  <c r="J21" i="7"/>
  <c r="E21" i="7"/>
  <c r="J84" i="7"/>
  <c r="J20" i="7"/>
  <c r="J18" i="7"/>
  <c r="E18" i="7"/>
  <c r="F85" i="7" s="1"/>
  <c r="J17" i="7"/>
  <c r="J15" i="7"/>
  <c r="E15" i="7"/>
  <c r="F84" i="7"/>
  <c r="J14" i="7"/>
  <c r="J12" i="7"/>
  <c r="J82" i="7"/>
  <c r="E7" i="7"/>
  <c r="E78" i="7"/>
  <c r="J39" i="6"/>
  <c r="J38" i="6"/>
  <c r="AY60" i="1" s="1"/>
  <c r="J37" i="6"/>
  <c r="AX60" i="1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F81" i="6"/>
  <c r="E79" i="6"/>
  <c r="F56" i="6"/>
  <c r="E54" i="6"/>
  <c r="J26" i="6"/>
  <c r="E26" i="6"/>
  <c r="J84" i="6" s="1"/>
  <c r="J25" i="6"/>
  <c r="J23" i="6"/>
  <c r="E23" i="6"/>
  <c r="J83" i="6"/>
  <c r="J22" i="6"/>
  <c r="J20" i="6"/>
  <c r="E20" i="6"/>
  <c r="F84" i="6" s="1"/>
  <c r="J19" i="6"/>
  <c r="J17" i="6"/>
  <c r="E17" i="6"/>
  <c r="F83" i="6" s="1"/>
  <c r="J16" i="6"/>
  <c r="J14" i="6"/>
  <c r="J56" i="6"/>
  <c r="E7" i="6"/>
  <c r="E75" i="6"/>
  <c r="J39" i="5"/>
  <c r="J38" i="5"/>
  <c r="AY59" i="1" s="1"/>
  <c r="J37" i="5"/>
  <c r="AX59" i="1" s="1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F84" i="5"/>
  <c r="E82" i="5"/>
  <c r="F56" i="5"/>
  <c r="E54" i="5"/>
  <c r="J26" i="5"/>
  <c r="E26" i="5"/>
  <c r="J87" i="5" s="1"/>
  <c r="J25" i="5"/>
  <c r="J23" i="5"/>
  <c r="E23" i="5"/>
  <c r="J58" i="5"/>
  <c r="J22" i="5"/>
  <c r="J20" i="5"/>
  <c r="E20" i="5"/>
  <c r="F87" i="5" s="1"/>
  <c r="J19" i="5"/>
  <c r="J17" i="5"/>
  <c r="E17" i="5"/>
  <c r="F86" i="5" s="1"/>
  <c r="J16" i="5"/>
  <c r="J14" i="5"/>
  <c r="J84" i="5"/>
  <c r="E7" i="5"/>
  <c r="E78" i="5"/>
  <c r="J39" i="4"/>
  <c r="J38" i="4"/>
  <c r="AY58" i="1" s="1"/>
  <c r="J37" i="4"/>
  <c r="AX58" i="1" s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F84" i="4"/>
  <c r="E82" i="4"/>
  <c r="F56" i="4"/>
  <c r="E54" i="4"/>
  <c r="J26" i="4"/>
  <c r="E26" i="4"/>
  <c r="J59" i="4" s="1"/>
  <c r="J25" i="4"/>
  <c r="J23" i="4"/>
  <c r="E23" i="4"/>
  <c r="J86" i="4"/>
  <c r="J22" i="4"/>
  <c r="J20" i="4"/>
  <c r="E20" i="4"/>
  <c r="F87" i="4" s="1"/>
  <c r="J19" i="4"/>
  <c r="J17" i="4"/>
  <c r="E17" i="4"/>
  <c r="F58" i="4" s="1"/>
  <c r="J16" i="4"/>
  <c r="J14" i="4"/>
  <c r="J84" i="4"/>
  <c r="E7" i="4"/>
  <c r="E78" i="4"/>
  <c r="J37" i="3"/>
  <c r="J36" i="3"/>
  <c r="AY56" i="1" s="1"/>
  <c r="J35" i="3"/>
  <c r="AX56" i="1" s="1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48" i="3" s="1"/>
  <c r="J37" i="2"/>
  <c r="J36" i="2"/>
  <c r="AY55" i="1"/>
  <c r="J35" i="2"/>
  <c r="AX55" i="1"/>
  <c r="BI744" i="2"/>
  <c r="BH744" i="2"/>
  <c r="BG744" i="2"/>
  <c r="BF744" i="2"/>
  <c r="T744" i="2"/>
  <c r="T743" i="2"/>
  <c r="R744" i="2"/>
  <c r="R743" i="2"/>
  <c r="P744" i="2"/>
  <c r="P743" i="2"/>
  <c r="BI740" i="2"/>
  <c r="BH740" i="2"/>
  <c r="BG740" i="2"/>
  <c r="BF740" i="2"/>
  <c r="T740" i="2"/>
  <c r="R740" i="2"/>
  <c r="P740" i="2"/>
  <c r="BI730" i="2"/>
  <c r="BH730" i="2"/>
  <c r="BG730" i="2"/>
  <c r="BF730" i="2"/>
  <c r="T730" i="2"/>
  <c r="R730" i="2"/>
  <c r="P730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07" i="2"/>
  <c r="BH707" i="2"/>
  <c r="BG707" i="2"/>
  <c r="BF707" i="2"/>
  <c r="T707" i="2"/>
  <c r="R707" i="2"/>
  <c r="P707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3" i="2"/>
  <c r="BH603" i="2"/>
  <c r="BG603" i="2"/>
  <c r="BF603" i="2"/>
  <c r="T603" i="2"/>
  <c r="R603" i="2"/>
  <c r="P603" i="2"/>
  <c r="BI597" i="2"/>
  <c r="BH597" i="2"/>
  <c r="BG597" i="2"/>
  <c r="BF597" i="2"/>
  <c r="T597" i="2"/>
  <c r="R597" i="2"/>
  <c r="P597" i="2"/>
  <c r="BI588" i="2"/>
  <c r="BH588" i="2"/>
  <c r="BG588" i="2"/>
  <c r="BF588" i="2"/>
  <c r="T588" i="2"/>
  <c r="R588" i="2"/>
  <c r="P588" i="2"/>
  <c r="BI577" i="2"/>
  <c r="BH577" i="2"/>
  <c r="BG577" i="2"/>
  <c r="BF577" i="2"/>
  <c r="T577" i="2"/>
  <c r="R577" i="2"/>
  <c r="P577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1" i="2"/>
  <c r="BH561" i="2"/>
  <c r="BG561" i="2"/>
  <c r="BF561" i="2"/>
  <c r="T561" i="2"/>
  <c r="R561" i="2"/>
  <c r="P561" i="2"/>
  <c r="BI549" i="2"/>
  <c r="BH549" i="2"/>
  <c r="BG549" i="2"/>
  <c r="BF549" i="2"/>
  <c r="T549" i="2"/>
  <c r="R549" i="2"/>
  <c r="P549" i="2"/>
  <c r="BI537" i="2"/>
  <c r="BH537" i="2"/>
  <c r="BG537" i="2"/>
  <c r="BF537" i="2"/>
  <c r="T537" i="2"/>
  <c r="R537" i="2"/>
  <c r="P537" i="2"/>
  <c r="BI524" i="2"/>
  <c r="BH524" i="2"/>
  <c r="BG524" i="2"/>
  <c r="BF524" i="2"/>
  <c r="T524" i="2"/>
  <c r="R524" i="2"/>
  <c r="P524" i="2"/>
  <c r="BI511" i="2"/>
  <c r="BH511" i="2"/>
  <c r="BG511" i="2"/>
  <c r="BF511" i="2"/>
  <c r="T511" i="2"/>
  <c r="R511" i="2"/>
  <c r="P511" i="2"/>
  <c r="BI499" i="2"/>
  <c r="BH499" i="2"/>
  <c r="BG499" i="2"/>
  <c r="BF499" i="2"/>
  <c r="T499" i="2"/>
  <c r="R499" i="2"/>
  <c r="P499" i="2"/>
  <c r="BI488" i="2"/>
  <c r="BH488" i="2"/>
  <c r="BG488" i="2"/>
  <c r="BF488" i="2"/>
  <c r="T488" i="2"/>
  <c r="R488" i="2"/>
  <c r="P488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38" i="2"/>
  <c r="BH438" i="2"/>
  <c r="BG438" i="2"/>
  <c r="BF438" i="2"/>
  <c r="T438" i="2"/>
  <c r="R438" i="2"/>
  <c r="P438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0" i="2"/>
  <c r="BH420" i="2"/>
  <c r="BG420" i="2"/>
  <c r="BF420" i="2"/>
  <c r="T420" i="2"/>
  <c r="R420" i="2"/>
  <c r="P420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T373" i="2" s="1"/>
  <c r="R374" i="2"/>
  <c r="R373" i="2"/>
  <c r="P374" i="2"/>
  <c r="P373" i="2"/>
  <c r="BI371" i="2"/>
  <c r="BH371" i="2"/>
  <c r="BG371" i="2"/>
  <c r="BF371" i="2"/>
  <c r="T371" i="2"/>
  <c r="T370" i="2"/>
  <c r="R371" i="2"/>
  <c r="R370" i="2" s="1"/>
  <c r="P371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T269" i="2" s="1"/>
  <c r="R270" i="2"/>
  <c r="R269" i="2"/>
  <c r="P270" i="2"/>
  <c r="P269" i="2"/>
  <c r="BI264" i="2"/>
  <c r="BH264" i="2"/>
  <c r="BG264" i="2"/>
  <c r="BF264" i="2"/>
  <c r="T264" i="2"/>
  <c r="R264" i="2"/>
  <c r="P264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F97" i="2"/>
  <c r="E95" i="2"/>
  <c r="F52" i="2"/>
  <c r="E50" i="2"/>
  <c r="J24" i="2"/>
  <c r="E24" i="2"/>
  <c r="J100" i="2" s="1"/>
  <c r="J23" i="2"/>
  <c r="J21" i="2"/>
  <c r="E21" i="2"/>
  <c r="J99" i="2"/>
  <c r="J20" i="2"/>
  <c r="J18" i="2"/>
  <c r="E18" i="2"/>
  <c r="F100" i="2" s="1"/>
  <c r="J17" i="2"/>
  <c r="J15" i="2"/>
  <c r="E15" i="2"/>
  <c r="F99" i="2" s="1"/>
  <c r="J14" i="2"/>
  <c r="J12" i="2"/>
  <c r="J97" i="2"/>
  <c r="E7" i="2"/>
  <c r="E93" i="2"/>
  <c r="L50" i="1"/>
  <c r="AM50" i="1"/>
  <c r="AM49" i="1"/>
  <c r="L49" i="1"/>
  <c r="AM47" i="1"/>
  <c r="L47" i="1"/>
  <c r="L45" i="1"/>
  <c r="L44" i="1"/>
  <c r="BK658" i="2"/>
  <c r="BK577" i="2"/>
  <c r="J394" i="2"/>
  <c r="J295" i="2"/>
  <c r="J195" i="2"/>
  <c r="J110" i="2"/>
  <c r="J658" i="2"/>
  <c r="J567" i="2"/>
  <c r="J449" i="2"/>
  <c r="BK291" i="2"/>
  <c r="J175" i="2"/>
  <c r="BK627" i="2"/>
  <c r="J488" i="2"/>
  <c r="J420" i="2"/>
  <c r="BK399" i="2"/>
  <c r="BK354" i="2"/>
  <c r="BK236" i="2"/>
  <c r="BK168" i="2"/>
  <c r="J144" i="3"/>
  <c r="BK120" i="3"/>
  <c r="BK147" i="3"/>
  <c r="BK134" i="3"/>
  <c r="BK101" i="3"/>
  <c r="J170" i="4"/>
  <c r="J151" i="4"/>
  <c r="J130" i="4"/>
  <c r="BK105" i="4"/>
  <c r="BK175" i="4"/>
  <c r="BK114" i="4"/>
  <c r="BK177" i="4"/>
  <c r="BK173" i="4"/>
  <c r="J153" i="4"/>
  <c r="J146" i="4"/>
  <c r="BK134" i="4"/>
  <c r="J126" i="4"/>
  <c r="BK116" i="4"/>
  <c r="BK107" i="4"/>
  <c r="BK101" i="4"/>
  <c r="J95" i="4"/>
  <c r="J163" i="4"/>
  <c r="J161" i="4"/>
  <c r="BK153" i="4"/>
  <c r="J144" i="4"/>
  <c r="J131" i="4"/>
  <c r="J112" i="4"/>
  <c r="J107" i="4"/>
  <c r="J103" i="4"/>
  <c r="J180" i="5"/>
  <c r="J167" i="5"/>
  <c r="J156" i="5"/>
  <c r="J136" i="5"/>
  <c r="BK121" i="5"/>
  <c r="J98" i="5"/>
  <c r="J95" i="5"/>
  <c r="J172" i="5"/>
  <c r="J159" i="5"/>
  <c r="J143" i="5"/>
  <c r="J133" i="5"/>
  <c r="BK123" i="5"/>
  <c r="J117" i="5"/>
  <c r="BK114" i="5"/>
  <c r="J107" i="5"/>
  <c r="J105" i="5"/>
  <c r="J100" i="5"/>
  <c r="J176" i="5"/>
  <c r="BK170" i="5"/>
  <c r="J163" i="5"/>
  <c r="J162" i="5"/>
  <c r="BK159" i="5"/>
  <c r="J153" i="5"/>
  <c r="BK151" i="5"/>
  <c r="J149" i="5"/>
  <c r="BK143" i="5"/>
  <c r="J137" i="5"/>
  <c r="J116" i="5"/>
  <c r="J112" i="5"/>
  <c r="J110" i="5"/>
  <c r="BK108" i="5"/>
  <c r="BK105" i="5"/>
  <c r="J101" i="5"/>
  <c r="BK95" i="5"/>
  <c r="J92" i="5"/>
  <c r="BK173" i="5"/>
  <c r="BK163" i="5"/>
  <c r="J157" i="5"/>
  <c r="BK153" i="5"/>
  <c r="BK149" i="5"/>
  <c r="J145" i="5"/>
  <c r="BK137" i="5"/>
  <c r="J127" i="5"/>
  <c r="BK112" i="5"/>
  <c r="BK102" i="5"/>
  <c r="J96" i="6"/>
  <c r="J94" i="6"/>
  <c r="J93" i="6"/>
  <c r="BK92" i="6"/>
  <c r="BK203" i="7"/>
  <c r="J199" i="7"/>
  <c r="BK192" i="7"/>
  <c r="J190" i="7"/>
  <c r="J181" i="7"/>
  <c r="J176" i="7"/>
  <c r="J166" i="7"/>
  <c r="J151" i="7"/>
  <c r="BK131" i="7"/>
  <c r="J125" i="7"/>
  <c r="BK114" i="7"/>
  <c r="J91" i="7"/>
  <c r="BK195" i="7"/>
  <c r="J179" i="7"/>
  <c r="BK161" i="7"/>
  <c r="BK151" i="7"/>
  <c r="J141" i="7"/>
  <c r="J124" i="7"/>
  <c r="J113" i="7"/>
  <c r="BK106" i="7"/>
  <c r="BK97" i="7"/>
  <c r="J203" i="7"/>
  <c r="J186" i="7"/>
  <c r="J180" i="7"/>
  <c r="J147" i="7"/>
  <c r="BK143" i="7"/>
  <c r="BK134" i="7"/>
  <c r="BK115" i="7"/>
  <c r="J106" i="7"/>
  <c r="BK94" i="7"/>
  <c r="J198" i="7"/>
  <c r="J183" i="7"/>
  <c r="BK167" i="7"/>
  <c r="J146" i="7"/>
  <c r="J139" i="7"/>
  <c r="J127" i="7"/>
  <c r="J116" i="7"/>
  <c r="J104" i="7"/>
  <c r="J93" i="7"/>
  <c r="BK647" i="2"/>
  <c r="J613" i="2"/>
  <c r="J499" i="2"/>
  <c r="J444" i="2"/>
  <c r="J380" i="2"/>
  <c r="BK281" i="2"/>
  <c r="BK224" i="2"/>
  <c r="BK138" i="2"/>
  <c r="J118" i="2"/>
  <c r="BK727" i="2"/>
  <c r="J675" i="2"/>
  <c r="BK652" i="2"/>
  <c r="J615" i="2"/>
  <c r="J475" i="2"/>
  <c r="J412" i="2"/>
  <c r="BK394" i="2"/>
  <c r="J274" i="2"/>
  <c r="J205" i="2"/>
  <c r="J122" i="2"/>
  <c r="J652" i="2"/>
  <c r="J634" i="2"/>
  <c r="BK615" i="2"/>
  <c r="J537" i="2"/>
  <c r="J415" i="2"/>
  <c r="BK392" i="2"/>
  <c r="J365" i="2"/>
  <c r="BK249" i="2"/>
  <c r="J224" i="2"/>
  <c r="BK150" i="2"/>
  <c r="J146" i="3"/>
  <c r="J122" i="3"/>
  <c r="J99" i="3"/>
  <c r="J137" i="3"/>
  <c r="J95" i="3"/>
  <c r="BK137" i="3"/>
  <c r="J118" i="3"/>
  <c r="J97" i="3"/>
  <c r="J168" i="4"/>
  <c r="J162" i="4"/>
  <c r="BK144" i="4"/>
  <c r="BK133" i="4"/>
  <c r="BK124" i="4"/>
  <c r="J102" i="4"/>
  <c r="BK180" i="4"/>
  <c r="J174" i="4"/>
  <c r="BK147" i="4"/>
  <c r="J180" i="4"/>
  <c r="J165" i="4"/>
  <c r="BK145" i="4"/>
  <c r="BK117" i="4"/>
  <c r="J110" i="4"/>
  <c r="BK96" i="4"/>
  <c r="BK164" i="4"/>
  <c r="J150" i="4"/>
  <c r="J138" i="4"/>
  <c r="BK118" i="4"/>
  <c r="J104" i="4"/>
  <c r="BK92" i="4"/>
  <c r="BK166" i="5"/>
  <c r="J151" i="5"/>
  <c r="BK135" i="5"/>
  <c r="BK120" i="5"/>
  <c r="J102" i="5"/>
  <c r="BK176" i="5"/>
  <c r="J164" i="5"/>
  <c r="BK130" i="5"/>
  <c r="J121" i="5"/>
  <c r="BK644" i="2"/>
  <c r="BK566" i="2"/>
  <c r="BK473" i="2"/>
  <c r="BK402" i="2"/>
  <c r="BK319" i="2"/>
  <c r="BK247" i="2"/>
  <c r="J132" i="2"/>
  <c r="BK675" i="2"/>
  <c r="J617" i="2"/>
  <c r="BK475" i="2"/>
  <c r="BK459" i="2"/>
  <c r="BK365" i="2"/>
  <c r="J287" i="2"/>
  <c r="BK200" i="2"/>
  <c r="J144" i="2"/>
  <c r="BK629" i="2"/>
  <c r="BK488" i="2"/>
  <c r="BK463" i="2"/>
  <c r="BK404" i="2"/>
  <c r="BK363" i="2"/>
  <c r="J270" i="2"/>
  <c r="BK195" i="2"/>
  <c r="BK106" i="2"/>
  <c r="J656" i="2"/>
  <c r="J636" i="2"/>
  <c r="BK617" i="2"/>
  <c r="BK588" i="2"/>
  <c r="BK524" i="2"/>
  <c r="BK410" i="2"/>
  <c r="J389" i="2"/>
  <c r="BK295" i="2"/>
  <c r="BK243" i="2"/>
  <c r="J191" i="2"/>
  <c r="J126" i="2"/>
  <c r="J134" i="3"/>
  <c r="BK124" i="3"/>
  <c r="BK103" i="3"/>
  <c r="J87" i="3"/>
  <c r="J111" i="3"/>
  <c r="BK89" i="3"/>
  <c r="J135" i="3"/>
  <c r="J120" i="3"/>
  <c r="BK99" i="3"/>
  <c r="BK169" i="4"/>
  <c r="J158" i="4"/>
  <c r="J149" i="4"/>
  <c r="J136" i="4"/>
  <c r="BK123" i="4"/>
  <c r="BK103" i="4"/>
  <c r="J92" i="4"/>
  <c r="J173" i="4"/>
  <c r="BK141" i="4"/>
  <c r="BK113" i="4"/>
  <c r="J164" i="4"/>
  <c r="J147" i="4"/>
  <c r="J133" i="4"/>
  <c r="BK125" i="4"/>
  <c r="J115" i="4"/>
  <c r="BK104" i="4"/>
  <c r="BK167" i="4"/>
  <c r="BK149" i="4"/>
  <c r="BK135" i="4"/>
  <c r="J116" i="4"/>
  <c r="BK102" i="4"/>
  <c r="BK177" i="5"/>
  <c r="BK154" i="5"/>
  <c r="BK125" i="5"/>
  <c r="J113" i="5"/>
  <c r="BK93" i="5"/>
  <c r="BK161" i="5"/>
  <c r="BK140" i="5"/>
  <c r="BK138" i="5"/>
  <c r="BK117" i="5"/>
  <c r="J130" i="5"/>
  <c r="BK115" i="5"/>
  <c r="J106" i="5"/>
  <c r="J93" i="5"/>
  <c r="BK91" i="6"/>
  <c r="J91" i="6"/>
  <c r="BK202" i="7"/>
  <c r="BK191" i="7"/>
  <c r="J177" i="7"/>
  <c r="BK165" i="7"/>
  <c r="BK156" i="7"/>
  <c r="J129" i="7"/>
  <c r="BK124" i="7"/>
  <c r="BK111" i="7"/>
  <c r="J95" i="7"/>
  <c r="BK181" i="7"/>
  <c r="BK162" i="7"/>
  <c r="J153" i="7"/>
  <c r="BK148" i="7"/>
  <c r="BK140" i="7"/>
  <c r="J126" i="7"/>
  <c r="J114" i="7"/>
  <c r="J103" i="7"/>
  <c r="J92" i="7"/>
  <c r="J189" i="7"/>
  <c r="BK185" i="7"/>
  <c r="J165" i="7"/>
  <c r="BK149" i="7"/>
  <c r="J140" i="7"/>
  <c r="BK129" i="7"/>
  <c r="J111" i="7"/>
  <c r="J96" i="7"/>
  <c r="BK199" i="7"/>
  <c r="J191" i="7"/>
  <c r="BK180" i="7"/>
  <c r="BK166" i="7"/>
  <c r="BK144" i="7"/>
  <c r="J136" i="7"/>
  <c r="J120" i="7"/>
  <c r="J108" i="7"/>
  <c r="BK96" i="7"/>
  <c r="BK669" i="2"/>
  <c r="J611" i="2"/>
  <c r="BK467" i="2"/>
  <c r="J409" i="2"/>
  <c r="J363" i="2"/>
  <c r="J249" i="2"/>
  <c r="J212" i="2"/>
  <c r="J130" i="2"/>
  <c r="AS57" i="1"/>
  <c r="BK477" i="2"/>
  <c r="J386" i="2"/>
  <c r="BK279" i="2"/>
  <c r="BK114" i="2"/>
  <c r="J644" i="2"/>
  <c r="J566" i="2"/>
  <c r="BK432" i="2"/>
  <c r="BK406" i="2"/>
  <c r="BK367" i="2"/>
  <c r="J314" i="2"/>
  <c r="BK144" i="2"/>
  <c r="J106" i="2"/>
  <c r="J129" i="3"/>
  <c r="J101" i="3"/>
  <c r="J107" i="3"/>
  <c r="J145" i="3"/>
  <c r="BK109" i="3"/>
  <c r="BK95" i="3"/>
  <c r="J166" i="4"/>
  <c r="J141" i="4"/>
  <c r="J125" i="4"/>
  <c r="BK99" i="4"/>
  <c r="BK171" i="4"/>
  <c r="J143" i="4"/>
  <c r="J98" i="4"/>
  <c r="J173" i="5"/>
  <c r="BK158" i="5"/>
  <c r="J144" i="5"/>
  <c r="BK127" i="5"/>
  <c r="BK119" i="5"/>
  <c r="BK92" i="5"/>
  <c r="BK152" i="5"/>
  <c r="BK141" i="5"/>
  <c r="J132" i="5"/>
  <c r="BK126" i="5"/>
  <c r="BK118" i="5"/>
  <c r="J115" i="5"/>
  <c r="J111" i="5"/>
  <c r="BK106" i="5"/>
  <c r="J99" i="5"/>
  <c r="BK180" i="5"/>
  <c r="J171" i="5"/>
  <c r="BK165" i="5"/>
  <c r="J139" i="5"/>
  <c r="J119" i="5"/>
  <c r="BK99" i="5"/>
  <c r="BK94" i="5"/>
  <c r="J179" i="5"/>
  <c r="J168" i="5"/>
  <c r="BK162" i="5"/>
  <c r="BK156" i="5"/>
  <c r="J155" i="5"/>
  <c r="J152" i="5"/>
  <c r="J147" i="5"/>
  <c r="BK144" i="5"/>
  <c r="BK133" i="5"/>
  <c r="J123" i="5"/>
  <c r="J109" i="5"/>
  <c r="BK98" i="5"/>
  <c r="BK97" i="6"/>
  <c r="BK94" i="6"/>
  <c r="J90" i="6"/>
  <c r="J185" i="7"/>
  <c r="BK178" i="7"/>
  <c r="BK169" i="7"/>
  <c r="J159" i="7"/>
  <c r="J143" i="7"/>
  <c r="BK122" i="7"/>
  <c r="BK110" i="7"/>
  <c r="BK99" i="7"/>
  <c r="J200" i="7"/>
  <c r="BK190" i="7"/>
  <c r="J178" i="7"/>
  <c r="BK164" i="7"/>
  <c r="BK155" i="7"/>
  <c r="BK145" i="7"/>
  <c r="J131" i="7"/>
  <c r="BK119" i="7"/>
  <c r="BK109" i="7"/>
  <c r="BK101" i="7"/>
  <c r="BK91" i="7"/>
  <c r="J194" i="7"/>
  <c r="J184" i="7"/>
  <c r="BK168" i="7"/>
  <c r="J150" i="7"/>
  <c r="BK139" i="7"/>
  <c r="BK126" i="7"/>
  <c r="BK112" i="7"/>
  <c r="J102" i="7"/>
  <c r="BK200" i="7"/>
  <c r="BK188" i="7"/>
  <c r="BK177" i="7"/>
  <c r="J164" i="7"/>
  <c r="BK142" i="7"/>
  <c r="J132" i="7"/>
  <c r="BK125" i="7"/>
  <c r="J109" i="7"/>
  <c r="J97" i="7"/>
  <c r="BK744" i="2"/>
  <c r="BK639" i="2"/>
  <c r="J549" i="2"/>
  <c r="J470" i="2"/>
  <c r="BK389" i="2"/>
  <c r="J309" i="2"/>
  <c r="J245" i="2"/>
  <c r="J168" i="2"/>
  <c r="J744" i="2"/>
  <c r="J730" i="2"/>
  <c r="J725" i="2"/>
  <c r="J664" i="2"/>
  <c r="J631" i="2"/>
  <c r="BK549" i="2"/>
  <c r="J467" i="2"/>
  <c r="J399" i="2"/>
  <c r="BK350" i="2"/>
  <c r="BK264" i="2"/>
  <c r="J161" i="2"/>
  <c r="J669" i="2"/>
  <c r="BK642" i="2"/>
  <c r="J629" i="2"/>
  <c r="J597" i="2"/>
  <c r="BK499" i="2"/>
  <c r="BK449" i="2"/>
  <c r="J402" i="2"/>
  <c r="J374" i="2"/>
  <c r="BK287" i="2"/>
  <c r="J200" i="2"/>
  <c r="BK130" i="2"/>
  <c r="BK139" i="3"/>
  <c r="BK126" i="3"/>
  <c r="J105" i="3"/>
  <c r="BK144" i="3"/>
  <c r="J103" i="3"/>
  <c r="BK146" i="3"/>
  <c r="J131" i="3"/>
  <c r="BK111" i="3"/>
  <c r="J89" i="3"/>
  <c r="BK165" i="4"/>
  <c r="J154" i="4"/>
  <c r="J137" i="4"/>
  <c r="BK131" i="4"/>
  <c r="BK122" i="4"/>
  <c r="J100" i="4"/>
  <c r="BK176" i="4"/>
  <c r="BK151" i="4"/>
  <c r="BK119" i="4"/>
  <c r="J176" i="4"/>
  <c r="BK150" i="4"/>
  <c r="BK129" i="4"/>
  <c r="J114" i="4"/>
  <c r="J99" i="4"/>
  <c r="BK170" i="4"/>
  <c r="J156" i="4"/>
  <c r="J145" i="4"/>
  <c r="J122" i="4"/>
  <c r="J109" i="4"/>
  <c r="J96" i="4"/>
  <c r="BK172" i="5"/>
  <c r="BK155" i="5"/>
  <c r="J140" i="5"/>
  <c r="BK129" i="5"/>
  <c r="J118" i="5"/>
  <c r="J94" i="5"/>
  <c r="BK168" i="5"/>
  <c r="J158" i="5"/>
  <c r="J125" i="5"/>
  <c r="BK730" i="2"/>
  <c r="J627" i="2"/>
  <c r="BK511" i="2"/>
  <c r="J432" i="2"/>
  <c r="J392" i="2"/>
  <c r="J291" i="2"/>
  <c r="J229" i="2"/>
  <c r="BK191" i="2"/>
  <c r="BK725" i="2"/>
  <c r="BK661" i="2"/>
  <c r="BK561" i="2"/>
  <c r="J471" i="2"/>
  <c r="J397" i="2"/>
  <c r="BK314" i="2"/>
  <c r="BK254" i="2"/>
  <c r="BK175" i="2"/>
  <c r="BK634" i="2"/>
  <c r="J561" i="2"/>
  <c r="BK471" i="2"/>
  <c r="BK420" i="2"/>
  <c r="BK397" i="2"/>
  <c r="BK309" i="2"/>
  <c r="J217" i="2"/>
  <c r="J154" i="2"/>
  <c r="BK664" i="2"/>
  <c r="J647" i="2"/>
  <c r="BK625" i="2"/>
  <c r="BK567" i="2"/>
  <c r="BK470" i="2"/>
  <c r="J429" i="2"/>
  <c r="J404" i="2"/>
  <c r="BK371" i="2"/>
  <c r="BK274" i="2"/>
  <c r="BK212" i="2"/>
  <c r="J138" i="2"/>
  <c r="BK145" i="3"/>
  <c r="BK131" i="3"/>
  <c r="BK114" i="3"/>
  <c r="BK93" i="3"/>
  <c r="J139" i="3"/>
  <c r="J147" i="3"/>
  <c r="J133" i="3"/>
  <c r="J114" i="3"/>
  <c r="BK91" i="3"/>
  <c r="J167" i="4"/>
  <c r="J155" i="4"/>
  <c r="BK139" i="4"/>
  <c r="J132" i="4"/>
  <c r="J121" i="4"/>
  <c r="J101" i="4"/>
  <c r="J177" i="4"/>
  <c r="BK168" i="4"/>
  <c r="BK115" i="4"/>
  <c r="J175" i="4"/>
  <c r="BK155" i="4"/>
  <c r="BK138" i="4"/>
  <c r="J118" i="4"/>
  <c r="J108" i="4"/>
  <c r="BK94" i="4"/>
  <c r="BK154" i="4"/>
  <c r="J139" i="4"/>
  <c r="BK120" i="4"/>
  <c r="BK110" i="4"/>
  <c r="BK97" i="4"/>
  <c r="J165" i="5"/>
  <c r="J138" i="5"/>
  <c r="BK122" i="5"/>
  <c r="BK96" i="5"/>
  <c r="J169" i="5"/>
  <c r="J150" i="5"/>
  <c r="BK132" i="5"/>
  <c r="J146" i="5"/>
  <c r="BK136" i="5"/>
  <c r="J124" i="5"/>
  <c r="BK110" i="5"/>
  <c r="BK93" i="6"/>
  <c r="BK95" i="6"/>
  <c r="J95" i="6"/>
  <c r="BK198" i="7"/>
  <c r="BK189" i="7"/>
  <c r="BK183" i="7"/>
  <c r="BK175" i="7"/>
  <c r="J161" i="7"/>
  <c r="J148" i="7"/>
  <c r="BK127" i="7"/>
  <c r="BK117" i="7"/>
  <c r="J107" i="7"/>
  <c r="J192" i="7"/>
  <c r="J168" i="7"/>
  <c r="J157" i="7"/>
  <c r="BK150" i="7"/>
  <c r="BK137" i="7"/>
  <c r="BK120" i="7"/>
  <c r="J112" i="7"/>
  <c r="BK105" i="7"/>
  <c r="BK95" i="7"/>
  <c r="BK204" i="7"/>
  <c r="J187" i="7"/>
  <c r="BK176" i="7"/>
  <c r="J156" i="7"/>
  <c r="BK146" i="7"/>
  <c r="J137" i="7"/>
  <c r="BK133" i="7"/>
  <c r="BK113" i="7"/>
  <c r="BK108" i="7"/>
  <c r="BK93" i="7"/>
  <c r="J197" i="7"/>
  <c r="BK186" i="7"/>
  <c r="J175" i="7"/>
  <c r="BK157" i="7"/>
  <c r="BK141" i="7"/>
  <c r="J133" i="7"/>
  <c r="J122" i="7"/>
  <c r="J115" i="7"/>
  <c r="BK100" i="7"/>
  <c r="J727" i="2"/>
  <c r="J620" i="2"/>
  <c r="BK537" i="2"/>
  <c r="BK438" i="2"/>
  <c r="BK386" i="2"/>
  <c r="J279" i="2"/>
  <c r="J236" i="2"/>
  <c r="BK122" i="2"/>
  <c r="BK672" i="2"/>
  <c r="BK636" i="2"/>
  <c r="J625" i="2"/>
  <c r="J511" i="2"/>
  <c r="J410" i="2"/>
  <c r="J367" i="2"/>
  <c r="J243" i="2"/>
  <c r="J667" i="2"/>
  <c r="J603" i="2"/>
  <c r="J459" i="2"/>
  <c r="BK412" i="2"/>
  <c r="BK380" i="2"/>
  <c r="J247" i="2"/>
  <c r="BK217" i="2"/>
  <c r="BK118" i="2"/>
  <c r="BK135" i="3"/>
  <c r="J109" i="3"/>
  <c r="J124" i="3"/>
  <c r="J93" i="3"/>
  <c r="BK122" i="3"/>
  <c r="BK174" i="4"/>
  <c r="BK157" i="4"/>
  <c r="J134" i="4"/>
  <c r="J120" i="4"/>
  <c r="J179" i="4"/>
  <c r="BK152" i="4"/>
  <c r="J140" i="4"/>
  <c r="BK108" i="4"/>
  <c r="BK158" i="4"/>
  <c r="J152" i="4"/>
  <c r="BK136" i="4"/>
  <c r="J135" i="4"/>
  <c r="BK130" i="4"/>
  <c r="J123" i="4"/>
  <c r="J111" i="4"/>
  <c r="BK98" i="4"/>
  <c r="BK93" i="4"/>
  <c r="BK166" i="4"/>
  <c r="J157" i="4"/>
  <c r="J148" i="4"/>
  <c r="BK137" i="4"/>
  <c r="BK121" i="4"/>
  <c r="J117" i="4"/>
  <c r="J105" i="4"/>
  <c r="BK95" i="4"/>
  <c r="J170" i="5"/>
  <c r="BK150" i="5"/>
  <c r="J131" i="5"/>
  <c r="J177" i="5"/>
  <c r="BK167" i="5"/>
  <c r="BK134" i="5"/>
  <c r="BK131" i="5"/>
  <c r="BK116" i="5"/>
  <c r="J108" i="5"/>
  <c r="J104" i="5"/>
  <c r="J96" i="5"/>
  <c r="J175" i="5"/>
  <c r="J166" i="5"/>
  <c r="BK145" i="5"/>
  <c r="J141" i="5"/>
  <c r="J134" i="5"/>
  <c r="BK113" i="5"/>
  <c r="BK111" i="5"/>
  <c r="BK109" i="5"/>
  <c r="BK107" i="5"/>
  <c r="J103" i="5"/>
  <c r="BK97" i="5"/>
  <c r="J174" i="5"/>
  <c r="BK164" i="5"/>
  <c r="J161" i="5"/>
  <c r="J154" i="5"/>
  <c r="BK148" i="5"/>
  <c r="J129" i="5"/>
  <c r="J120" i="5"/>
  <c r="BK104" i="5"/>
  <c r="J92" i="6"/>
  <c r="BK90" i="6"/>
  <c r="BK96" i="6"/>
  <c r="BK205" i="7"/>
  <c r="BK201" i="7"/>
  <c r="BK197" i="7"/>
  <c r="BK196" i="7"/>
  <c r="BK182" i="7"/>
  <c r="J174" i="7"/>
  <c r="J162" i="7"/>
  <c r="BK147" i="7"/>
  <c r="BK128" i="7"/>
  <c r="J118" i="7"/>
  <c r="J105" i="7"/>
  <c r="J204" i="7"/>
  <c r="BK194" i="7"/>
  <c r="J169" i="7"/>
  <c r="J158" i="7"/>
  <c r="J149" i="7"/>
  <c r="J138" i="7"/>
  <c r="J128" i="7"/>
  <c r="BK116" i="7"/>
  <c r="BK104" i="7"/>
  <c r="J94" i="7"/>
  <c r="J188" i="7"/>
  <c r="BK159" i="7"/>
  <c r="J145" i="7"/>
  <c r="BK136" i="7"/>
  <c r="BK132" i="7"/>
  <c r="J110" i="7"/>
  <c r="J202" i="7"/>
  <c r="BK187" i="7"/>
  <c r="BK174" i="7"/>
  <c r="J155" i="7"/>
  <c r="BK135" i="7"/>
  <c r="BK121" i="7"/>
  <c r="J101" i="7"/>
  <c r="BK707" i="2"/>
  <c r="J588" i="2"/>
  <c r="J406" i="2"/>
  <c r="J350" i="2"/>
  <c r="J264" i="2"/>
  <c r="BK126" i="2"/>
  <c r="BK740" i="2"/>
  <c r="J707" i="2"/>
  <c r="J672" i="2"/>
  <c r="J639" i="2"/>
  <c r="BK603" i="2"/>
  <c r="BK429" i="2"/>
  <c r="J371" i="2"/>
  <c r="J281" i="2"/>
  <c r="BK245" i="2"/>
  <c r="J150" i="2"/>
  <c r="J661" i="2"/>
  <c r="BK620" i="2"/>
  <c r="J577" i="2"/>
  <c r="J473" i="2"/>
  <c r="BK409" i="2"/>
  <c r="J319" i="2"/>
  <c r="J241" i="2"/>
  <c r="BK161" i="2"/>
  <c r="J114" i="2"/>
  <c r="BK133" i="3"/>
  <c r="J116" i="3"/>
  <c r="J91" i="3"/>
  <c r="BK116" i="3"/>
  <c r="BK87" i="3"/>
  <c r="J126" i="3"/>
  <c r="BK105" i="3"/>
  <c r="J171" i="4"/>
  <c r="BK156" i="4"/>
  <c r="BK140" i="4"/>
  <c r="J127" i="4"/>
  <c r="J119" i="4"/>
  <c r="J93" i="4"/>
  <c r="J169" i="4"/>
  <c r="BK111" i="4"/>
  <c r="BK161" i="4"/>
  <c r="J124" i="4"/>
  <c r="J106" i="4"/>
  <c r="BK172" i="4"/>
  <c r="BK159" i="4"/>
  <c r="BK132" i="4"/>
  <c r="J113" i="4"/>
  <c r="BK100" i="4"/>
  <c r="BK174" i="5"/>
  <c r="BK157" i="5"/>
  <c r="BK146" i="5"/>
  <c r="J126" i="5"/>
  <c r="J97" i="5"/>
  <c r="BK179" i="5"/>
  <c r="BK171" i="5"/>
  <c r="J148" i="5"/>
  <c r="BK667" i="2"/>
  <c r="BK597" i="2"/>
  <c r="J463" i="2"/>
  <c r="J358" i="2"/>
  <c r="BK270" i="2"/>
  <c r="BK205" i="2"/>
  <c r="J740" i="2"/>
  <c r="J642" i="2"/>
  <c r="J524" i="2"/>
  <c r="BK415" i="2"/>
  <c r="J354" i="2"/>
  <c r="BK241" i="2"/>
  <c r="BK656" i="2"/>
  <c r="BK613" i="2"/>
  <c r="BK444" i="2"/>
  <c r="BK374" i="2"/>
  <c r="J254" i="2"/>
  <c r="BK132" i="2"/>
  <c r="BK631" i="2"/>
  <c r="BK611" i="2"/>
  <c r="J477" i="2"/>
  <c r="J438" i="2"/>
  <c r="BK358" i="2"/>
  <c r="BK229" i="2"/>
  <c r="BK154" i="2"/>
  <c r="BK110" i="2"/>
  <c r="BK141" i="3"/>
  <c r="BK118" i="3"/>
  <c r="J141" i="3"/>
  <c r="BK97" i="3"/>
  <c r="BK129" i="3"/>
  <c r="BK107" i="3"/>
  <c r="J172" i="4"/>
  <c r="BK163" i="4"/>
  <c r="BK143" i="4"/>
  <c r="J129" i="4"/>
  <c r="BK109" i="4"/>
  <c r="J94" i="4"/>
  <c r="BK148" i="4"/>
  <c r="BK179" i="4"/>
  <c r="J159" i="4"/>
  <c r="BK127" i="4"/>
  <c r="BK112" i="4"/>
  <c r="J97" i="4"/>
  <c r="BK162" i="4"/>
  <c r="BK146" i="4"/>
  <c r="BK126" i="4"/>
  <c r="BK106" i="4"/>
  <c r="BK169" i="5"/>
  <c r="BK147" i="5"/>
  <c r="BK124" i="5"/>
  <c r="BK101" i="5"/>
  <c r="BK175" i="5"/>
  <c r="J135" i="5"/>
  <c r="J122" i="5"/>
  <c r="BK139" i="5"/>
  <c r="J114" i="5"/>
  <c r="BK103" i="5"/>
  <c r="BK100" i="5"/>
  <c r="J97" i="6"/>
  <c r="J205" i="7"/>
  <c r="J195" i="7"/>
  <c r="BK179" i="7"/>
  <c r="J167" i="7"/>
  <c r="BK160" i="7"/>
  <c r="J134" i="7"/>
  <c r="J119" i="7"/>
  <c r="J100" i="7"/>
  <c r="BK171" i="7"/>
  <c r="J160" i="7"/>
  <c r="J142" i="7"/>
  <c r="BK130" i="7"/>
  <c r="BK118" i="7"/>
  <c r="BK107" i="7"/>
  <c r="J99" i="7"/>
  <c r="J196" i="7"/>
  <c r="J182" i="7"/>
  <c r="BK158" i="7"/>
  <c r="J144" i="7"/>
  <c r="J135" i="7"/>
  <c r="J121" i="7"/>
  <c r="BK103" i="7"/>
  <c r="J201" i="7"/>
  <c r="BK184" i="7"/>
  <c r="J171" i="7"/>
  <c r="BK153" i="7"/>
  <c r="BK138" i="7"/>
  <c r="J130" i="7"/>
  <c r="J117" i="7"/>
  <c r="BK102" i="7"/>
  <c r="BK92" i="7"/>
  <c r="T253" i="2" l="1"/>
  <c r="P253" i="2"/>
  <c r="R253" i="2"/>
  <c r="T105" i="2"/>
  <c r="R149" i="2"/>
  <c r="R204" i="2"/>
  <c r="T240" i="2"/>
  <c r="BK273" i="2"/>
  <c r="J273" i="2"/>
  <c r="J67" i="2" s="1"/>
  <c r="BK379" i="2"/>
  <c r="J379" i="2"/>
  <c r="J71" i="2" s="1"/>
  <c r="P391" i="2"/>
  <c r="P396" i="2"/>
  <c r="R401" i="2"/>
  <c r="T408" i="2"/>
  <c r="P414" i="2"/>
  <c r="T469" i="2"/>
  <c r="R565" i="2"/>
  <c r="R619" i="2"/>
  <c r="R646" i="2"/>
  <c r="R674" i="2"/>
  <c r="P729" i="2"/>
  <c r="BK86" i="3"/>
  <c r="BK113" i="3"/>
  <c r="J113" i="3" s="1"/>
  <c r="J62" i="3" s="1"/>
  <c r="T128" i="3"/>
  <c r="R143" i="3"/>
  <c r="P91" i="4"/>
  <c r="R128" i="4"/>
  <c r="T142" i="4"/>
  <c r="R160" i="4"/>
  <c r="R178" i="4"/>
  <c r="T91" i="5"/>
  <c r="T128" i="5"/>
  <c r="R142" i="5"/>
  <c r="T160" i="5"/>
  <c r="T178" i="5"/>
  <c r="T89" i="6"/>
  <c r="T88" i="6"/>
  <c r="T87" i="6"/>
  <c r="BK90" i="7"/>
  <c r="BK98" i="7"/>
  <c r="J98" i="7" s="1"/>
  <c r="J62" i="7" s="1"/>
  <c r="BK123" i="7"/>
  <c r="J123" i="7" s="1"/>
  <c r="J63" i="7" s="1"/>
  <c r="BK154" i="7"/>
  <c r="J154" i="7"/>
  <c r="J65" i="7"/>
  <c r="T154" i="7"/>
  <c r="T163" i="7"/>
  <c r="P105" i="2"/>
  <c r="P149" i="2"/>
  <c r="P204" i="2"/>
  <c r="BK240" i="2"/>
  <c r="J240" i="2"/>
  <c r="J64" i="2" s="1"/>
  <c r="T273" i="2"/>
  <c r="R379" i="2"/>
  <c r="R391" i="2"/>
  <c r="R396" i="2"/>
  <c r="P401" i="2"/>
  <c r="P408" i="2"/>
  <c r="BK414" i="2"/>
  <c r="J414" i="2"/>
  <c r="J76" i="2" s="1"/>
  <c r="R469" i="2"/>
  <c r="BK565" i="2"/>
  <c r="J565" i="2" s="1"/>
  <c r="J78" i="2" s="1"/>
  <c r="BK619" i="2"/>
  <c r="J619" i="2"/>
  <c r="J79" i="2"/>
  <c r="P646" i="2"/>
  <c r="P674" i="2"/>
  <c r="R729" i="2"/>
  <c r="R86" i="3"/>
  <c r="T113" i="3"/>
  <c r="R128" i="3"/>
  <c r="P143" i="3"/>
  <c r="BK91" i="4"/>
  <c r="J91" i="4"/>
  <c r="J64" i="4" s="1"/>
  <c r="BK128" i="4"/>
  <c r="J128" i="4"/>
  <c r="J65" i="4"/>
  <c r="BK142" i="4"/>
  <c r="J142" i="4"/>
  <c r="J66" i="4"/>
  <c r="BK160" i="4"/>
  <c r="J160" i="4" s="1"/>
  <c r="J67" i="4" s="1"/>
  <c r="BK178" i="4"/>
  <c r="J178" i="4"/>
  <c r="J68" i="4" s="1"/>
  <c r="P91" i="5"/>
  <c r="P128" i="5"/>
  <c r="BK142" i="5"/>
  <c r="J142" i="5"/>
  <c r="J66" i="5"/>
  <c r="P160" i="5"/>
  <c r="BK178" i="5"/>
  <c r="J178" i="5" s="1"/>
  <c r="J68" i="5" s="1"/>
  <c r="R89" i="6"/>
  <c r="R88" i="6"/>
  <c r="R87" i="6" s="1"/>
  <c r="T90" i="7"/>
  <c r="P98" i="7"/>
  <c r="P123" i="7"/>
  <c r="P163" i="7"/>
  <c r="R163" i="7"/>
  <c r="R105" i="2"/>
  <c r="T149" i="2"/>
  <c r="T204" i="2"/>
  <c r="R240" i="2"/>
  <c r="P273" i="2"/>
  <c r="T379" i="2"/>
  <c r="T391" i="2"/>
  <c r="T396" i="2"/>
  <c r="T401" i="2"/>
  <c r="R408" i="2"/>
  <c r="T414" i="2"/>
  <c r="BK469" i="2"/>
  <c r="J469" i="2"/>
  <c r="J77" i="2" s="1"/>
  <c r="T565" i="2"/>
  <c r="T619" i="2"/>
  <c r="T646" i="2"/>
  <c r="T674" i="2"/>
  <c r="T729" i="2"/>
  <c r="P86" i="3"/>
  <c r="P113" i="3"/>
  <c r="BK128" i="3"/>
  <c r="J128" i="3"/>
  <c r="J63" i="3"/>
  <c r="T143" i="3"/>
  <c r="R91" i="4"/>
  <c r="P128" i="4"/>
  <c r="P142" i="4"/>
  <c r="T160" i="4"/>
  <c r="T178" i="4"/>
  <c r="R91" i="5"/>
  <c r="R128" i="5"/>
  <c r="T142" i="5"/>
  <c r="R160" i="5"/>
  <c r="P178" i="5"/>
  <c r="BK89" i="6"/>
  <c r="J89" i="6"/>
  <c r="J65" i="6" s="1"/>
  <c r="R90" i="7"/>
  <c r="R98" i="7"/>
  <c r="R123" i="7"/>
  <c r="R154" i="7"/>
  <c r="BK173" i="7"/>
  <c r="J173" i="7"/>
  <c r="J67" i="7"/>
  <c r="T173" i="7"/>
  <c r="BK105" i="2"/>
  <c r="J105" i="2"/>
  <c r="J61" i="2"/>
  <c r="BK149" i="2"/>
  <c r="J149" i="2" s="1"/>
  <c r="J62" i="2" s="1"/>
  <c r="BK204" i="2"/>
  <c r="J204" i="2" s="1"/>
  <c r="J63" i="2" s="1"/>
  <c r="P240" i="2"/>
  <c r="R273" i="2"/>
  <c r="P379" i="2"/>
  <c r="BK391" i="2"/>
  <c r="J391" i="2"/>
  <c r="J72" i="2"/>
  <c r="BK396" i="2"/>
  <c r="J396" i="2" s="1"/>
  <c r="J73" i="2" s="1"/>
  <c r="BK401" i="2"/>
  <c r="J401" i="2" s="1"/>
  <c r="J74" i="2" s="1"/>
  <c r="BK408" i="2"/>
  <c r="J408" i="2"/>
  <c r="J75" i="2"/>
  <c r="R414" i="2"/>
  <c r="P469" i="2"/>
  <c r="P565" i="2"/>
  <c r="P619" i="2"/>
  <c r="BK646" i="2"/>
  <c r="J646" i="2"/>
  <c r="J80" i="2" s="1"/>
  <c r="BK674" i="2"/>
  <c r="J674" i="2" s="1"/>
  <c r="J81" i="2" s="1"/>
  <c r="BK729" i="2"/>
  <c r="J729" i="2"/>
  <c r="J82" i="2"/>
  <c r="T86" i="3"/>
  <c r="T85" i="3"/>
  <c r="T84" i="3" s="1"/>
  <c r="R113" i="3"/>
  <c r="P128" i="3"/>
  <c r="BK143" i="3"/>
  <c r="J143" i="3" s="1"/>
  <c r="J64" i="3" s="1"/>
  <c r="T91" i="4"/>
  <c r="T128" i="4"/>
  <c r="T90" i="4" s="1"/>
  <c r="R142" i="4"/>
  <c r="P160" i="4"/>
  <c r="P178" i="4"/>
  <c r="BK91" i="5"/>
  <c r="J91" i="5" s="1"/>
  <c r="J64" i="5" s="1"/>
  <c r="BK128" i="5"/>
  <c r="J128" i="5" s="1"/>
  <c r="J65" i="5" s="1"/>
  <c r="P142" i="5"/>
  <c r="BK160" i="5"/>
  <c r="J160" i="5"/>
  <c r="J67" i="5"/>
  <c r="R178" i="5"/>
  <c r="P89" i="6"/>
  <c r="P88" i="6" s="1"/>
  <c r="P87" i="6" s="1"/>
  <c r="AU60" i="1" s="1"/>
  <c r="P90" i="7"/>
  <c r="T98" i="7"/>
  <c r="T123" i="7"/>
  <c r="P154" i="7"/>
  <c r="BK163" i="7"/>
  <c r="J163" i="7"/>
  <c r="J66" i="7"/>
  <c r="P173" i="7"/>
  <c r="R173" i="7"/>
  <c r="BK193" i="7"/>
  <c r="J193" i="7" s="1"/>
  <c r="J68" i="7" s="1"/>
  <c r="P193" i="7"/>
  <c r="R193" i="7"/>
  <c r="T193" i="7"/>
  <c r="BK370" i="2"/>
  <c r="J370" i="2"/>
  <c r="J68" i="2"/>
  <c r="BK743" i="2"/>
  <c r="J743" i="2"/>
  <c r="J83" i="2"/>
  <c r="BK373" i="2"/>
  <c r="J373" i="2" s="1"/>
  <c r="J69" i="2" s="1"/>
  <c r="BK152" i="7"/>
  <c r="J152" i="7" s="1"/>
  <c r="J64" i="7" s="1"/>
  <c r="BK253" i="2"/>
  <c r="J253" i="2"/>
  <c r="J65" i="2"/>
  <c r="BK269" i="2"/>
  <c r="J269" i="2"/>
  <c r="J66" i="2"/>
  <c r="E48" i="7"/>
  <c r="J52" i="7"/>
  <c r="F55" i="7"/>
  <c r="BE94" i="7"/>
  <c r="BE95" i="7"/>
  <c r="BE105" i="7"/>
  <c r="BE106" i="7"/>
  <c r="BE109" i="7"/>
  <c r="BE111" i="7"/>
  <c r="BE113" i="7"/>
  <c r="BE129" i="7"/>
  <c r="BE130" i="7"/>
  <c r="BE145" i="7"/>
  <c r="BE147" i="7"/>
  <c r="BE148" i="7"/>
  <c r="BE151" i="7"/>
  <c r="BE155" i="7"/>
  <c r="BE157" i="7"/>
  <c r="BE158" i="7"/>
  <c r="BE159" i="7"/>
  <c r="BE160" i="7"/>
  <c r="BE161" i="7"/>
  <c r="BE168" i="7"/>
  <c r="BE178" i="7"/>
  <c r="BE181" i="7"/>
  <c r="BE189" i="7"/>
  <c r="BE192" i="7"/>
  <c r="BE195" i="7"/>
  <c r="J54" i="7"/>
  <c r="BE91" i="7"/>
  <c r="BE96" i="7"/>
  <c r="BE97" i="7"/>
  <c r="BE99" i="7"/>
  <c r="BE100" i="7"/>
  <c r="BE104" i="7"/>
  <c r="BE107" i="7"/>
  <c r="BE114" i="7"/>
  <c r="BE116" i="7"/>
  <c r="BE117" i="7"/>
  <c r="BE118" i="7"/>
  <c r="BE119" i="7"/>
  <c r="BE122" i="7"/>
  <c r="BE124" i="7"/>
  <c r="BE127" i="7"/>
  <c r="BE128" i="7"/>
  <c r="BE140" i="7"/>
  <c r="BE150" i="7"/>
  <c r="BE153" i="7"/>
  <c r="BE162" i="7"/>
  <c r="BE164" i="7"/>
  <c r="BE166" i="7"/>
  <c r="BE167" i="7"/>
  <c r="BE169" i="7"/>
  <c r="BE171" i="7"/>
  <c r="BE174" i="7"/>
  <c r="BE176" i="7"/>
  <c r="BE180" i="7"/>
  <c r="BE190" i="7"/>
  <c r="BE194" i="7"/>
  <c r="BE198" i="7"/>
  <c r="BE201" i="7"/>
  <c r="F54" i="7"/>
  <c r="J85" i="7"/>
  <c r="BE93" i="7"/>
  <c r="BE110" i="7"/>
  <c r="BE121" i="7"/>
  <c r="BE126" i="7"/>
  <c r="BE132" i="7"/>
  <c r="BE134" i="7"/>
  <c r="BE138" i="7"/>
  <c r="BE142" i="7"/>
  <c r="BE146" i="7"/>
  <c r="BE156" i="7"/>
  <c r="BE165" i="7"/>
  <c r="BE175" i="7"/>
  <c r="BE177" i="7"/>
  <c r="BE179" i="7"/>
  <c r="BE182" i="7"/>
  <c r="BE183" i="7"/>
  <c r="BE184" i="7"/>
  <c r="BE185" i="7"/>
  <c r="BE186" i="7"/>
  <c r="BE187" i="7"/>
  <c r="BE188" i="7"/>
  <c r="BE191" i="7"/>
  <c r="BE196" i="7"/>
  <c r="BE197" i="7"/>
  <c r="BE199" i="7"/>
  <c r="BE200" i="7"/>
  <c r="BE202" i="7"/>
  <c r="BE92" i="7"/>
  <c r="BE101" i="7"/>
  <c r="BE102" i="7"/>
  <c r="BE103" i="7"/>
  <c r="BE108" i="7"/>
  <c r="BE112" i="7"/>
  <c r="BE115" i="7"/>
  <c r="BE120" i="7"/>
  <c r="BE125" i="7"/>
  <c r="BE131" i="7"/>
  <c r="BE133" i="7"/>
  <c r="BE135" i="7"/>
  <c r="BE136" i="7"/>
  <c r="BE137" i="7"/>
  <c r="BE139" i="7"/>
  <c r="BE141" i="7"/>
  <c r="BE143" i="7"/>
  <c r="BE144" i="7"/>
  <c r="BE149" i="7"/>
  <c r="BE203" i="7"/>
  <c r="BE204" i="7"/>
  <c r="BE205" i="7"/>
  <c r="E50" i="6"/>
  <c r="F58" i="6"/>
  <c r="J59" i="6"/>
  <c r="J81" i="6"/>
  <c r="BE90" i="6"/>
  <c r="BE97" i="6"/>
  <c r="BE96" i="6"/>
  <c r="J58" i="6"/>
  <c r="BE91" i="6"/>
  <c r="BE92" i="6"/>
  <c r="BE93" i="6"/>
  <c r="F59" i="6"/>
  <c r="BE94" i="6"/>
  <c r="BE95" i="6"/>
  <c r="F58" i="5"/>
  <c r="BE101" i="5"/>
  <c r="BE113" i="5"/>
  <c r="BE118" i="5"/>
  <c r="BE131" i="5"/>
  <c r="BE134" i="5"/>
  <c r="BE145" i="5"/>
  <c r="BE152" i="5"/>
  <c r="BE158" i="5"/>
  <c r="BE165" i="5"/>
  <c r="BE166" i="5"/>
  <c r="BE169" i="5"/>
  <c r="BE171" i="5"/>
  <c r="BE172" i="5"/>
  <c r="BE174" i="5"/>
  <c r="BE176" i="5"/>
  <c r="J56" i="5"/>
  <c r="J59" i="5"/>
  <c r="J86" i="5"/>
  <c r="BE92" i="5"/>
  <c r="BE97" i="5"/>
  <c r="BE99" i="5"/>
  <c r="BE114" i="5"/>
  <c r="BE120" i="5"/>
  <c r="BE121" i="5"/>
  <c r="BE123" i="5"/>
  <c r="BE124" i="5"/>
  <c r="BE126" i="5"/>
  <c r="BE129" i="5"/>
  <c r="BE130" i="5"/>
  <c r="BE140" i="5"/>
  <c r="BE147" i="5"/>
  <c r="BE148" i="5"/>
  <c r="BE149" i="5"/>
  <c r="BE157" i="5"/>
  <c r="BE161" i="5"/>
  <c r="BE167" i="5"/>
  <c r="BE168" i="5"/>
  <c r="BE179" i="5"/>
  <c r="E50" i="5"/>
  <c r="F59" i="5"/>
  <c r="BE93" i="5"/>
  <c r="BE94" i="5"/>
  <c r="BE95" i="5"/>
  <c r="BE96" i="5"/>
  <c r="BE100" i="5"/>
  <c r="BE109" i="5"/>
  <c r="BE112" i="5"/>
  <c r="BE119" i="5"/>
  <c r="BE125" i="5"/>
  <c r="BE127" i="5"/>
  <c r="BE135" i="5"/>
  <c r="BE137" i="5"/>
  <c r="BE138" i="5"/>
  <c r="BE143" i="5"/>
  <c r="BE144" i="5"/>
  <c r="BE146" i="5"/>
  <c r="BE150" i="5"/>
  <c r="BE153" i="5"/>
  <c r="BE154" i="5"/>
  <c r="BE155" i="5"/>
  <c r="BE156" i="5"/>
  <c r="BE162" i="5"/>
  <c r="BE164" i="5"/>
  <c r="BE173" i="5"/>
  <c r="BE177" i="5"/>
  <c r="BE180" i="5"/>
  <c r="BE98" i="5"/>
  <c r="BE102" i="5"/>
  <c r="BE103" i="5"/>
  <c r="BE104" i="5"/>
  <c r="BE105" i="5"/>
  <c r="BE106" i="5"/>
  <c r="BE107" i="5"/>
  <c r="BE108" i="5"/>
  <c r="BE110" i="5"/>
  <c r="BE111" i="5"/>
  <c r="BE115" i="5"/>
  <c r="BE116" i="5"/>
  <c r="BE117" i="5"/>
  <c r="BE122" i="5"/>
  <c r="BE132" i="5"/>
  <c r="BE133" i="5"/>
  <c r="BE136" i="5"/>
  <c r="BE139" i="5"/>
  <c r="BE141" i="5"/>
  <c r="BE151" i="5"/>
  <c r="BE159" i="5"/>
  <c r="BE163" i="5"/>
  <c r="BE170" i="5"/>
  <c r="BE175" i="5"/>
  <c r="J86" i="3"/>
  <c r="J61" i="3" s="1"/>
  <c r="E50" i="4"/>
  <c r="J56" i="4"/>
  <c r="F59" i="4"/>
  <c r="F86" i="4"/>
  <c r="J87" i="4"/>
  <c r="BE93" i="4"/>
  <c r="BE94" i="4"/>
  <c r="BE96" i="4"/>
  <c r="BE99" i="4"/>
  <c r="BE101" i="4"/>
  <c r="BE103" i="4"/>
  <c r="BE121" i="4"/>
  <c r="BE125" i="4"/>
  <c r="BE130" i="4"/>
  <c r="BE131" i="4"/>
  <c r="BE155" i="4"/>
  <c r="BE156" i="4"/>
  <c r="BE161" i="4"/>
  <c r="BE165" i="4"/>
  <c r="BE171" i="4"/>
  <c r="BE176" i="4"/>
  <c r="J58" i="4"/>
  <c r="BE92" i="4"/>
  <c r="BE95" i="4"/>
  <c r="BE97" i="4"/>
  <c r="BE100" i="4"/>
  <c r="BE108" i="4"/>
  <c r="BE109" i="4"/>
  <c r="BE118" i="4"/>
  <c r="BE124" i="4"/>
  <c r="BE126" i="4"/>
  <c r="BE129" i="4"/>
  <c r="BE133" i="4"/>
  <c r="BE134" i="4"/>
  <c r="BE135" i="4"/>
  <c r="BE136" i="4"/>
  <c r="BE137" i="4"/>
  <c r="BE139" i="4"/>
  <c r="BE143" i="4"/>
  <c r="BE148" i="4"/>
  <c r="BE154" i="4"/>
  <c r="BE157" i="4"/>
  <c r="BE162" i="4"/>
  <c r="BE163" i="4"/>
  <c r="BE174" i="4"/>
  <c r="BE180" i="4"/>
  <c r="BE105" i="4"/>
  <c r="BE114" i="4"/>
  <c r="BE117" i="4"/>
  <c r="BE120" i="4"/>
  <c r="BE144" i="4"/>
  <c r="BE149" i="4"/>
  <c r="BE151" i="4"/>
  <c r="BE167" i="4"/>
  <c r="BE169" i="4"/>
  <c r="BE170" i="4"/>
  <c r="BE98" i="4"/>
  <c r="BE102" i="4"/>
  <c r="BE104" i="4"/>
  <c r="BE106" i="4"/>
  <c r="BE107" i="4"/>
  <c r="BE110" i="4"/>
  <c r="BE111" i="4"/>
  <c r="BE112" i="4"/>
  <c r="BE113" i="4"/>
  <c r="BE115" i="4"/>
  <c r="BE116" i="4"/>
  <c r="BE119" i="4"/>
  <c r="BE122" i="4"/>
  <c r="BE123" i="4"/>
  <c r="BE127" i="4"/>
  <c r="BE132" i="4"/>
  <c r="BE138" i="4"/>
  <c r="BE140" i="4"/>
  <c r="BE141" i="4"/>
  <c r="BE145" i="4"/>
  <c r="BE146" i="4"/>
  <c r="BE147" i="4"/>
  <c r="BE150" i="4"/>
  <c r="BE152" i="4"/>
  <c r="BE153" i="4"/>
  <c r="BE158" i="4"/>
  <c r="BE159" i="4"/>
  <c r="BE164" i="4"/>
  <c r="BE166" i="4"/>
  <c r="BE168" i="4"/>
  <c r="BE172" i="4"/>
  <c r="BE173" i="4"/>
  <c r="BE175" i="4"/>
  <c r="BE177" i="4"/>
  <c r="BE179" i="4"/>
  <c r="BK104" i="2"/>
  <c r="J104" i="2"/>
  <c r="J60" i="2" s="1"/>
  <c r="J52" i="3"/>
  <c r="F55" i="3"/>
  <c r="E74" i="3"/>
  <c r="BE89" i="3"/>
  <c r="BE93" i="3"/>
  <c r="BE95" i="3"/>
  <c r="BE97" i="3"/>
  <c r="BE99" i="3"/>
  <c r="BE105" i="3"/>
  <c r="BE109" i="3"/>
  <c r="BE116" i="3"/>
  <c r="BE120" i="3"/>
  <c r="BE135" i="3"/>
  <c r="BE141" i="3"/>
  <c r="BE146" i="3"/>
  <c r="BE147" i="3"/>
  <c r="BE118" i="3"/>
  <c r="BE124" i="3"/>
  <c r="BE133" i="3"/>
  <c r="BE144" i="3"/>
  <c r="BE145" i="3"/>
  <c r="BE87" i="3"/>
  <c r="BE91" i="3"/>
  <c r="BE101" i="3"/>
  <c r="BE103" i="3"/>
  <c r="BE107" i="3"/>
  <c r="BE111" i="3"/>
  <c r="BE114" i="3"/>
  <c r="BE122" i="3"/>
  <c r="BE126" i="3"/>
  <c r="BE129" i="3"/>
  <c r="BE131" i="3"/>
  <c r="BE134" i="3"/>
  <c r="BE137" i="3"/>
  <c r="BE139" i="3"/>
  <c r="E48" i="2"/>
  <c r="F54" i="2"/>
  <c r="J55" i="2"/>
  <c r="BE106" i="2"/>
  <c r="BE114" i="2"/>
  <c r="BE126" i="2"/>
  <c r="BE138" i="2"/>
  <c r="BE161" i="2"/>
  <c r="BE195" i="2"/>
  <c r="BE205" i="2"/>
  <c r="BE212" i="2"/>
  <c r="BE224" i="2"/>
  <c r="BE236" i="2"/>
  <c r="BE270" i="2"/>
  <c r="BE281" i="2"/>
  <c r="BE291" i="2"/>
  <c r="BE309" i="2"/>
  <c r="BE354" i="2"/>
  <c r="BE371" i="2"/>
  <c r="BE374" i="2"/>
  <c r="BE397" i="2"/>
  <c r="BE404" i="2"/>
  <c r="BE409" i="2"/>
  <c r="BE410" i="2"/>
  <c r="BE412" i="2"/>
  <c r="BE415" i="2"/>
  <c r="BE444" i="2"/>
  <c r="BE467" i="2"/>
  <c r="BE471" i="2"/>
  <c r="BE488" i="2"/>
  <c r="BE511" i="2"/>
  <c r="BE561" i="2"/>
  <c r="BE566" i="2"/>
  <c r="BE577" i="2"/>
  <c r="BE613" i="2"/>
  <c r="BE615" i="2"/>
  <c r="BE620" i="2"/>
  <c r="BE629" i="2"/>
  <c r="BE639" i="2"/>
  <c r="BE642" i="2"/>
  <c r="BE644" i="2"/>
  <c r="BE647" i="2"/>
  <c r="BE661" i="2"/>
  <c r="BE667" i="2"/>
  <c r="BE672" i="2"/>
  <c r="J52" i="2"/>
  <c r="F55" i="2"/>
  <c r="BE110" i="2"/>
  <c r="BE130" i="2"/>
  <c r="BE144" i="2"/>
  <c r="BE175" i="2"/>
  <c r="BE191" i="2"/>
  <c r="BE241" i="2"/>
  <c r="BE264" i="2"/>
  <c r="BE274" i="2"/>
  <c r="BE295" i="2"/>
  <c r="BE319" i="2"/>
  <c r="BE358" i="2"/>
  <c r="BE402" i="2"/>
  <c r="BE420" i="2"/>
  <c r="BE438" i="2"/>
  <c r="BE449" i="2"/>
  <c r="BE459" i="2"/>
  <c r="BE470" i="2"/>
  <c r="BE475" i="2"/>
  <c r="BE537" i="2"/>
  <c r="BE567" i="2"/>
  <c r="BE597" i="2"/>
  <c r="BE611" i="2"/>
  <c r="BE617" i="2"/>
  <c r="BE625" i="2"/>
  <c r="BE627" i="2"/>
  <c r="BE631" i="2"/>
  <c r="BE652" i="2"/>
  <c r="BE658" i="2"/>
  <c r="BE669" i="2"/>
  <c r="BE675" i="2"/>
  <c r="BE740" i="2"/>
  <c r="J54" i="2"/>
  <c r="BE118" i="2"/>
  <c r="BE122" i="2"/>
  <c r="BE132" i="2"/>
  <c r="BE150" i="2"/>
  <c r="BE154" i="2"/>
  <c r="BE168" i="2"/>
  <c r="BE200" i="2"/>
  <c r="BE217" i="2"/>
  <c r="BE229" i="2"/>
  <c r="BE243" i="2"/>
  <c r="BE245" i="2"/>
  <c r="BE247" i="2"/>
  <c r="BE249" i="2"/>
  <c r="BE254" i="2"/>
  <c r="BE279" i="2"/>
  <c r="BE287" i="2"/>
  <c r="BE314" i="2"/>
  <c r="BE350" i="2"/>
  <c r="BE363" i="2"/>
  <c r="BE365" i="2"/>
  <c r="BE367" i="2"/>
  <c r="BE380" i="2"/>
  <c r="BE386" i="2"/>
  <c r="BE389" i="2"/>
  <c r="BE392" i="2"/>
  <c r="BE394" i="2"/>
  <c r="BE399" i="2"/>
  <c r="BE406" i="2"/>
  <c r="BE429" i="2"/>
  <c r="BE432" i="2"/>
  <c r="BE463" i="2"/>
  <c r="BE473" i="2"/>
  <c r="BE477" i="2"/>
  <c r="BE499" i="2"/>
  <c r="BE524" i="2"/>
  <c r="BE549" i="2"/>
  <c r="BE588" i="2"/>
  <c r="BE603" i="2"/>
  <c r="BE634" i="2"/>
  <c r="BE636" i="2"/>
  <c r="BE656" i="2"/>
  <c r="BE664" i="2"/>
  <c r="BE707" i="2"/>
  <c r="BE725" i="2"/>
  <c r="BE727" i="2"/>
  <c r="BE730" i="2"/>
  <c r="BE744" i="2"/>
  <c r="F35" i="2"/>
  <c r="BB55" i="1"/>
  <c r="F37" i="4"/>
  <c r="BB58" i="1" s="1"/>
  <c r="F36" i="5"/>
  <c r="BA59" i="1"/>
  <c r="F35" i="7"/>
  <c r="BB61" i="1" s="1"/>
  <c r="F39" i="5"/>
  <c r="BD59" i="1" s="1"/>
  <c r="F38" i="5"/>
  <c r="BC59" i="1"/>
  <c r="F36" i="7"/>
  <c r="BC61" i="1"/>
  <c r="J34" i="3"/>
  <c r="AW56" i="1" s="1"/>
  <c r="J36" i="5"/>
  <c r="AW59" i="1"/>
  <c r="F37" i="6"/>
  <c r="BB60" i="1" s="1"/>
  <c r="F35" i="3"/>
  <c r="BB56" i="1" s="1"/>
  <c r="J36" i="4"/>
  <c r="AW58" i="1"/>
  <c r="F36" i="6"/>
  <c r="BA60" i="1"/>
  <c r="J34" i="7"/>
  <c r="AW61" i="1" s="1"/>
  <c r="F37" i="3"/>
  <c r="BD56" i="1"/>
  <c r="F38" i="4"/>
  <c r="BC58" i="1" s="1"/>
  <c r="F39" i="6"/>
  <c r="BD60" i="1" s="1"/>
  <c r="J36" i="6"/>
  <c r="AW60" i="1"/>
  <c r="F37" i="7"/>
  <c r="BD61" i="1" s="1"/>
  <c r="F36" i="2"/>
  <c r="BC55" i="1" s="1"/>
  <c r="F34" i="2"/>
  <c r="BA55" i="1"/>
  <c r="F39" i="4"/>
  <c r="BD58" i="1" s="1"/>
  <c r="F36" i="3"/>
  <c r="BC56" i="1" s="1"/>
  <c r="F37" i="5"/>
  <c r="BB59" i="1"/>
  <c r="F38" i="6"/>
  <c r="BC60" i="1" s="1"/>
  <c r="J34" i="2"/>
  <c r="AW55" i="1" s="1"/>
  <c r="F37" i="2"/>
  <c r="BD55" i="1"/>
  <c r="AS54" i="1"/>
  <c r="F34" i="3"/>
  <c r="BA56" i="1"/>
  <c r="F36" i="4"/>
  <c r="BA58" i="1"/>
  <c r="F34" i="7"/>
  <c r="BA61" i="1" s="1"/>
  <c r="P378" i="2" l="1"/>
  <c r="P104" i="2"/>
  <c r="P103" i="2"/>
  <c r="AU55" i="1" s="1"/>
  <c r="T90" i="5"/>
  <c r="R90" i="5"/>
  <c r="T89" i="7"/>
  <c r="T88" i="7" s="1"/>
  <c r="R85" i="3"/>
  <c r="R84" i="3"/>
  <c r="R378" i="2"/>
  <c r="P90" i="4"/>
  <c r="AU58" i="1" s="1"/>
  <c r="P85" i="3"/>
  <c r="P84" i="3"/>
  <c r="AU56" i="1" s="1"/>
  <c r="T378" i="2"/>
  <c r="P90" i="5"/>
  <c r="AU59" i="1"/>
  <c r="BK85" i="3"/>
  <c r="J85" i="3"/>
  <c r="J60" i="3"/>
  <c r="P89" i="7"/>
  <c r="P88" i="7"/>
  <c r="AU61" i="1" s="1"/>
  <c r="R89" i="7"/>
  <c r="R88" i="7"/>
  <c r="R90" i="4"/>
  <c r="R104" i="2"/>
  <c r="R103" i="2" s="1"/>
  <c r="BK89" i="7"/>
  <c r="J89" i="7" s="1"/>
  <c r="J60" i="7" s="1"/>
  <c r="T104" i="2"/>
  <c r="T103" i="2"/>
  <c r="J90" i="7"/>
  <c r="J61" i="7" s="1"/>
  <c r="BK378" i="2"/>
  <c r="J378" i="2"/>
  <c r="J70" i="2" s="1"/>
  <c r="BK90" i="4"/>
  <c r="J90" i="4" s="1"/>
  <c r="J63" i="4" s="1"/>
  <c r="BK88" i="6"/>
  <c r="J88" i="6"/>
  <c r="J64" i="6"/>
  <c r="BK90" i="5"/>
  <c r="J90" i="5"/>
  <c r="J32" i="5" s="1"/>
  <c r="AG59" i="1" s="1"/>
  <c r="AN59" i="1" s="1"/>
  <c r="BK103" i="2"/>
  <c r="J103" i="2" s="1"/>
  <c r="J30" i="2" s="1"/>
  <c r="AG55" i="1" s="1"/>
  <c r="F33" i="3"/>
  <c r="AZ56" i="1" s="1"/>
  <c r="F35" i="6"/>
  <c r="AZ60" i="1" s="1"/>
  <c r="BD57" i="1"/>
  <c r="J35" i="6"/>
  <c r="AV60" i="1" s="1"/>
  <c r="AT60" i="1" s="1"/>
  <c r="J33" i="7"/>
  <c r="AV61" i="1" s="1"/>
  <c r="AT61" i="1" s="1"/>
  <c r="F35" i="4"/>
  <c r="AZ58" i="1"/>
  <c r="BA57" i="1"/>
  <c r="AW57" i="1"/>
  <c r="J35" i="4"/>
  <c r="AV58" i="1" s="1"/>
  <c r="AT58" i="1" s="1"/>
  <c r="F33" i="2"/>
  <c r="AZ55" i="1" s="1"/>
  <c r="J33" i="3"/>
  <c r="AV56" i="1" s="1"/>
  <c r="AT56" i="1" s="1"/>
  <c r="BB57" i="1"/>
  <c r="AX57" i="1"/>
  <c r="F33" i="7"/>
  <c r="AZ61" i="1" s="1"/>
  <c r="F35" i="5"/>
  <c r="AZ59" i="1" s="1"/>
  <c r="J33" i="2"/>
  <c r="AV55" i="1" s="1"/>
  <c r="AT55" i="1" s="1"/>
  <c r="J35" i="5"/>
  <c r="AV59" i="1" s="1"/>
  <c r="AT59" i="1" s="1"/>
  <c r="BC57" i="1"/>
  <c r="AY57" i="1"/>
  <c r="BK88" i="7" l="1"/>
  <c r="J88" i="7"/>
  <c r="BK87" i="6"/>
  <c r="J87" i="6"/>
  <c r="J63" i="6"/>
  <c r="BK84" i="3"/>
  <c r="J84" i="3"/>
  <c r="J30" i="3" s="1"/>
  <c r="AG56" i="1" s="1"/>
  <c r="J63" i="5"/>
  <c r="J41" i="5"/>
  <c r="AN55" i="1"/>
  <c r="J59" i="2"/>
  <c r="J39" i="2"/>
  <c r="AU57" i="1"/>
  <c r="J32" i="4"/>
  <c r="AG58" i="1"/>
  <c r="BD54" i="1"/>
  <c r="W33" i="1"/>
  <c r="BC54" i="1"/>
  <c r="W32" i="1"/>
  <c r="J30" i="7"/>
  <c r="AG61" i="1" s="1"/>
  <c r="BA54" i="1"/>
  <c r="AW54" i="1"/>
  <c r="AK30" i="1" s="1"/>
  <c r="BB54" i="1"/>
  <c r="W31" i="1"/>
  <c r="AZ57" i="1"/>
  <c r="AV57" i="1"/>
  <c r="AT57" i="1" s="1"/>
  <c r="J41" i="4" l="1"/>
  <c r="J39" i="7"/>
  <c r="J39" i="3"/>
  <c r="J59" i="3"/>
  <c r="J59" i="7"/>
  <c r="AN58" i="1"/>
  <c r="AN61" i="1"/>
  <c r="AN56" i="1"/>
  <c r="AX54" i="1"/>
  <c r="AU54" i="1"/>
  <c r="W30" i="1"/>
  <c r="AY54" i="1"/>
  <c r="AZ54" i="1"/>
  <c r="AV54" i="1"/>
  <c r="AK29" i="1"/>
  <c r="J32" i="6"/>
  <c r="AG60" i="1"/>
  <c r="AG57" i="1"/>
  <c r="J41" i="6" l="1"/>
  <c r="AN60" i="1"/>
  <c r="AN57" i="1"/>
  <c r="AG54" i="1"/>
  <c r="AK26" i="1"/>
  <c r="AK35" i="1"/>
  <c r="W29" i="1"/>
  <c r="AT54" i="1"/>
  <c r="AN54" i="1" l="1"/>
</calcChain>
</file>

<file path=xl/sharedStrings.xml><?xml version="1.0" encoding="utf-8"?>
<sst xmlns="http://schemas.openxmlformats.org/spreadsheetml/2006/main" count="12437" uniqueCount="1717">
  <si>
    <t>Export Komplet</t>
  </si>
  <si>
    <t>VZ</t>
  </si>
  <si>
    <t>2.0</t>
  </si>
  <si>
    <t>ZAMOK</t>
  </si>
  <si>
    <t>False</t>
  </si>
  <si>
    <t>{14981bea-26fb-44d9-84a8-07c57bfde067}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</si>
  <si>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</si>
  <si>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</si>
  <si>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</si>
  <si>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</si>
  <si>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</si>
  <si>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</si>
  <si>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</si>
  <si>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</si>
  <si>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Sa20070b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</si>
  <si>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</si>
  <si>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</si>
  <si>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Zelivskeho 52, Bilina - stavebni upravy objektu - rozpocet 1NP</t>
  </si>
  <si>
    <t>KSO:</t>
  </si>
  <si>
    <t/>
  </si>
  <si>
    <t>CC-CZ:</t>
  </si>
  <si>
    <t>Místo:</t>
  </si>
  <si>
    <t xml:space="preserve"> </t>
  </si>
  <si>
    <t>Datum:</t>
  </si>
  <si>
    <t>16. 11. 2020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</si>
  <si>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</si>
  <si>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</si>
  <si>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</si>
  <si>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</si>
  <si>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</si>
  <si>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</si>
  <si>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</si>
  <si>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</si>
  <si>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</si>
  <si>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</si>
  <si>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</si>
  <si>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</si>
  <si>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</si>
  <si>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</si>
  <si>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</si>
  <si>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</si>
  <si>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</si>
  <si>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</si>
  <si>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</si>
  <si>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</si>
  <si>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</si>
  <si>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</si>
  <si>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</si>
  <si>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</si>
  <si>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</si>
  <si>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</si>
  <si>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</si>
  <si>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</si>
  <si>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</si>
  <si>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</si>
  <si>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</si>
  <si>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</si>
  <si>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</si>
  <si>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</si>
  <si>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</si>
  <si>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</si>
  <si>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</si>
  <si>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</si>
  <si>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</si>
  <si>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</si>
  <si>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</si>
  <si>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</si>
  <si>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</si>
  <si>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</si>
  <si>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</si>
  <si>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</si>
  <si>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</si>
  <si>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</si>
  <si>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</si>
  <si>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</si>
  <si>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objektu</t>
  </si>
  <si>
    <t>STA</t>
  </si>
  <si>
    <t>1</t>
  </si>
  <si>
    <t>{3f597d5d-332e-4835-aaa4-5b5c717e73be}</t>
  </si>
  <si>
    <t>2</t>
  </si>
  <si>
    <t>02</t>
  </si>
  <si>
    <t>Ústřední vytápění</t>
  </si>
  <si>
    <t>{6b6a8b97-eac2-4e2c-97ed-f8bf1b12531d}</t>
  </si>
  <si>
    <t>03</t>
  </si>
  <si>
    <t>Vzduchotechnika</t>
  </si>
  <si>
    <t>{eb7c77a5-576e-459c-a08e-289550c25c4d}</t>
  </si>
  <si>
    <t>001</t>
  </si>
  <si>
    <t>VZT dodávka</t>
  </si>
  <si>
    <t>Soupis</t>
  </si>
  <si>
    <t>{1f8b29fa-5c73-42e9-933a-5772b28379db}</t>
  </si>
  <si>
    <t>002</t>
  </si>
  <si>
    <t>VZT montáž</t>
  </si>
  <si>
    <t>{c4caac90-c5fb-4ac6-a4e7-aa51f949e9bc}</t>
  </si>
  <si>
    <t>003</t>
  </si>
  <si>
    <t>VZT ostatní</t>
  </si>
  <si>
    <t>{36b47103-d891-4ed3-a0b1-a4c334a9c112}</t>
  </si>
  <si>
    <t>04</t>
  </si>
  <si>
    <t>Silnoproudá elektroinstalace</t>
  </si>
  <si>
    <t>{17af3d7b-8953-4669-978a-2f56f8b77ba8}</t>
  </si>
  <si>
    <t>KRYCÍ LIST SOUPISU PRACÍ</t>
  </si>
  <si>
    <t>Objekt:</t>
  </si>
  <si>
    <t>01 - Stavební úpravy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</si>
  <si>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</si>
  <si>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</si>
  <si>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</si>
  <si>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</si>
  <si>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</si>
  <si>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</si>
  <si>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</t>
  </si>
  <si>
    <t xml:space="preserve">    63 - Podlahy a podlahové konstrukce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</si>
  <si>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</si>
  <si>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</si>
  <si>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</si>
  <si>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</si>
  <si>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</si>
  <si>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</si>
  <si>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</si>
  <si>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</si>
  <si>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</si>
  <si>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</si>
  <si>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</si>
  <si>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</si>
  <si>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</si>
  <si>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</si>
  <si>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</si>
  <si>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</si>
  <si>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</si>
  <si>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784 - Malby</t>
  </si>
  <si>
    <t xml:space="preserve">    787 - Dokončovací práce - zasklívání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</si>
  <si>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</si>
  <si>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</si>
  <si>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</si>
  <si>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</si>
  <si>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</si>
  <si>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</si>
  <si>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</si>
  <si>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</si>
  <si>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</si>
  <si>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</si>
  <si>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</si>
  <si>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</si>
  <si>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</si>
  <si>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</si>
  <si>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</si>
  <si>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</si>
  <si>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</si>
  <si>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</si>
  <si>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</si>
  <si>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</si>
  <si>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317168012</t>
  </si>
  <si>
    <t>Překlady keramické ploché osazené do maltového lože, výšky překladu 71 mm šířky 115 mm, délky 1250 mm</t>
  </si>
  <si>
    <t>kus</t>
  </si>
  <si>
    <t>CS ÚRS 2021 02</t>
  </si>
  <si>
    <t>4</t>
  </si>
  <si>
    <t>Online PSC</t>
  </si>
  <si>
    <t>https://podminky.urs.cz/item/CS_URS_2021_02/317168012</t>
  </si>
  <si>
    <t>VV</t>
  </si>
  <si>
    <t>"ozn.(13)" 2</t>
  </si>
  <si>
    <t>Součet</t>
  </si>
  <si>
    <t>317168013</t>
  </si>
  <si>
    <t>Překlady keramické ploché osazené do maltového lože, výšky překladu 71 mm šířky 115 mm, délky 1500 mm</t>
  </si>
  <si>
    <t>https://podminky.urs.cz/item/CS_URS_2021_02/317168013</t>
  </si>
  <si>
    <t>"ozn.(14)" 1</t>
  </si>
  <si>
    <t>317168016</t>
  </si>
  <si>
    <t>Překlady keramické ploché osazené do maltového lože, výšky překladu 71 mm šířky 115 mm, délky 2250 mm</t>
  </si>
  <si>
    <t>6</t>
  </si>
  <si>
    <t>https://podminky.urs.cz/item/CS_URS_2021_02/317168016</t>
  </si>
  <si>
    <t>"ozn.(17)" 1</t>
  </si>
  <si>
    <t>317142422</t>
  </si>
  <si>
    <t>Překlady nenosné z pórobetonu osazené do tenkého maltového lože, výšky do 250 mm, šířky překladu 100 mm, délky překladu přes 1000 do 1250 mm</t>
  </si>
  <si>
    <t>8</t>
  </si>
  <si>
    <t>https://podminky.urs.cz/item/CS_URS_2021_02/317142422</t>
  </si>
  <si>
    <t>"ozn.(20)" 4</t>
  </si>
  <si>
    <t>5</t>
  </si>
  <si>
    <t>317941121</t>
  </si>
  <si>
    <t>Osazování ocelových válcovaných nosníků na zdivu I nebo IE nebo U nebo UE nebo L do č. 12 nebo výšky do 120 mm</t>
  </si>
  <si>
    <t>t</t>
  </si>
  <si>
    <t>10</t>
  </si>
  <si>
    <t>https://podminky.urs.cz/item/CS_URS_2021_02/317941121</t>
  </si>
  <si>
    <t>překlad 14, 15</t>
  </si>
  <si>
    <t>(1,2*4+4,2*2)/1000*5,8</t>
  </si>
  <si>
    <t>170</t>
  </si>
  <si>
    <t>M</t>
  </si>
  <si>
    <t>13010426</t>
  </si>
  <si>
    <t>úhelník ocelový rovnostranný jakost 11 375 60x60x8mm</t>
  </si>
  <si>
    <t>CS ÚRS 2021 01</t>
  </si>
  <si>
    <t>-1097668736</t>
  </si>
  <si>
    <t>https://podminky.urs.cz/item/CS_URS_2021_01/13010426</t>
  </si>
  <si>
    <t>7</t>
  </si>
  <si>
    <t>317234410</t>
  </si>
  <si>
    <t>Vyzdívka mezi nosníky cihlami pálenými na maltu cementovou</t>
  </si>
  <si>
    <t>m3</t>
  </si>
  <si>
    <t>14</t>
  </si>
  <si>
    <t>https://podminky.urs.cz/item/CS_URS_2021_02/317234410</t>
  </si>
  <si>
    <t>342244301</t>
  </si>
  <si>
    <t>Příčky jednoduché z cihel děrovaných zvukově izolační na maltu MC, pevnost cihel do P15, tl. příčky 115 mm</t>
  </si>
  <si>
    <t>m2</t>
  </si>
  <si>
    <t>16</t>
  </si>
  <si>
    <t>https://podminky.urs.cz/item/CS_URS_2021_02/342244301</t>
  </si>
  <si>
    <t>1.NP</t>
  </si>
  <si>
    <t>(4,60+0,15+9,70+0,75+2,77+4,73+1,90+0,125*4)*3,65</t>
  </si>
  <si>
    <t>-0,80*1,97*2   -2,00*1,20   -1,20*1,20</t>
  </si>
  <si>
    <t>9</t>
  </si>
  <si>
    <t>342272225</t>
  </si>
  <si>
    <t>Příčky z pórobetonových tvárnic hladkých na tenké maltové lože objemová hmotnost do 500 kg/m3, tloušťka příčky 100 mm</t>
  </si>
  <si>
    <t>18</t>
  </si>
  <si>
    <t>https://podminky.urs.cz/item/CS_URS_2021_02/342272225</t>
  </si>
  <si>
    <t>(7,10+2,30+0,75+3,60+3,65+5,90+4,70+4,30+2,60+0,70+1,91)*3,80</t>
  </si>
  <si>
    <t xml:space="preserve">-0,80*1,97*5   -3,90*1,32   </t>
  </si>
  <si>
    <t>340271025</t>
  </si>
  <si>
    <t>Zazdívka otvorů v příčkách nebo stěnách pórobetonovými tvárnicemi plochy přes 1 m2 do 4 m2, objemová hmotnost 500 kg/m3, tloušťka příčky 100 mm</t>
  </si>
  <si>
    <t>20</t>
  </si>
  <si>
    <t>https://podminky.urs.cz/item/CS_URS_2021_02/340271025</t>
  </si>
  <si>
    <t>0,90*2,00</t>
  </si>
  <si>
    <t>61</t>
  </si>
  <si>
    <t>Úprava povrchů vnitřní</t>
  </si>
  <si>
    <t>11</t>
  </si>
  <si>
    <t>612311121</t>
  </si>
  <si>
    <t>Omítka vápenná vnitřních ploch nanášená ručně jednovrstvá hladká, tloušťky do 10 mm svislých konstrukcí stěn</t>
  </si>
  <si>
    <t>22</t>
  </si>
  <si>
    <t>https://podminky.urs.cz/item/CS_URS_2021_02/612311121</t>
  </si>
  <si>
    <t>"po otlučení obkladů" 3,54</t>
  </si>
  <si>
    <t>12</t>
  </si>
  <si>
    <t>612311141</t>
  </si>
  <si>
    <t>Omítka vápenná vnitřních ploch nanášená ručně dvouvrstvá štuková, tloušťky jádrové omítky do 10 mm a tloušťky štuku do 3 mm svislých konstrukcí stěn</t>
  </si>
  <si>
    <t>24</t>
  </si>
  <si>
    <t>https://podminky.urs.cz/item/CS_URS_2021_02/612311141</t>
  </si>
  <si>
    <t>na příčky z keramických bloků</t>
  </si>
  <si>
    <t>(4,60+0,15+9,70+0,75+2,77+4,73+1,90+0,125*4)*3,65*2</t>
  </si>
  <si>
    <t>-0,80*1,97*2*2   -2,00*1,20*2   -1,20*1,20*2</t>
  </si>
  <si>
    <t>13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</si>
  <si>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</si>
  <si>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</si>
  <si>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26</t>
  </si>
  <si>
    <t>https://podminky.urs.cz/item/CS_URS_2021_02/612322141</t>
  </si>
  <si>
    <t>na příčky z pórobetonových tvárnic</t>
  </si>
  <si>
    <t>(7,10+2,30+0,75+3,60+3,65+5,90+4,70+4,30+2,60+0,70+1,91)*3,80*2</t>
  </si>
  <si>
    <t>-0,80*1,97*5*2   -3,90*1,32*2</t>
  </si>
  <si>
    <t>612142001</t>
  </si>
  <si>
    <t>Potažení vnitřních ploch pletivem v ploše nebo pruzích, na plném podkladu sklovláknitým vtlačením do tmelu stěn</t>
  </si>
  <si>
    <t>28</t>
  </si>
  <si>
    <t>https://podminky.urs.cz/item/CS_URS_2021_02/612142001</t>
  </si>
  <si>
    <t>612315421</t>
  </si>
  <si>
    <t>Oprava vápenné omítky vnitřních ploch štukové dvouvrstvé, tloušťky do 20 mm a tloušťky štuku do 3 mm stěn, v rozsahu opravované plochy do 10%</t>
  </si>
  <si>
    <t>32</t>
  </si>
  <si>
    <t>https://podminky.urs.cz/item/CS_URS_2021_02/612315421</t>
  </si>
  <si>
    <t>"m.č.1-07" (3,10+2,40)*2*2,80   -1,90*2,40 -1,95*2,40 +3,50</t>
  </si>
  <si>
    <t>"m.č.1-08" (10,27+3,65+2,50)*3,00   -0,60*1,97 -0,80*1,97*2 -1,95*2,40</t>
  </si>
  <si>
    <t>"m.č.1-09" (3,10+1,84)*2*3,60   -0,80*1,97</t>
  </si>
  <si>
    <t>"m.č.1-11" (3,90+1,22+0,63*2+14,52+0,90+6,50+3,70+0,20+6,65+5,50+0,42*2+0,41+1,88+1,56+2,45+3,78+0,30)*2,84   -0,80*1,97*4 -0,60*1,97*2</t>
  </si>
  <si>
    <t>"m.č.1-12" 1,66*2,84</t>
  </si>
  <si>
    <t>"m.č.1-14" 1,20*3,00</t>
  </si>
  <si>
    <t>"m.č.1-15" (3,45+2,23)*2*2,84   -0,80*1,97</t>
  </si>
  <si>
    <t>"m.č.1-16" (5,75*2+3,70)*2,84   +1,00</t>
  </si>
  <si>
    <t>"m.č.1-17,18" (2,90+2,65+3,40+3,45)*2*2,84   -0,80*1,97*3</t>
  </si>
  <si>
    <t>"m.č.1-19" 2,10*2,84</t>
  </si>
  <si>
    <t>"m.č.1-20" 2,77*3,00</t>
  </si>
  <si>
    <t>"m.č.1-23" (1,60+3,15)*2*2,97   -0,80*1,97   -0,95*2,05 +2,00</t>
  </si>
  <si>
    <t>17</t>
  </si>
  <si>
    <t>612131121</t>
  </si>
  <si>
    <t>Podkladní a spojovací vrstva vnitřních omítaných ploch penetrace disperzní nanášená ručně stěn</t>
  </si>
  <si>
    <t>34</t>
  </si>
  <si>
    <t>https://podminky.urs.cz/item/CS_URS_2021_02/612131121</t>
  </si>
  <si>
    <t>3,54+169,246+259,02+438,287*0,10</t>
  </si>
  <si>
    <t>611315421</t>
  </si>
  <si>
    <t>Oprava vápenné omítky vnitřních ploch štukové dvouvrstvé, tloušťky do 20 mm a tloušťky štuku do 3 mm stropů, v rozsahu opravované plochy do 10%</t>
  </si>
  <si>
    <t>36</t>
  </si>
  <si>
    <t>https://podminky.urs.cz/item/CS_URS_2021_02/611315421</t>
  </si>
  <si>
    <t>1.NP 1-09</t>
  </si>
  <si>
    <t>5,67</t>
  </si>
  <si>
    <t>19</t>
  </si>
  <si>
    <t>611131121</t>
  </si>
  <si>
    <t>Podkladní a spojovací vrstva vnitřních omítaných ploch penetrace disperzní nanášená ručně stropů</t>
  </si>
  <si>
    <t>38</t>
  </si>
  <si>
    <t>https://podminky.urs.cz/item/CS_URS_2021_02/611131121</t>
  </si>
  <si>
    <t>5,67*0,10</t>
  </si>
  <si>
    <t>63</t>
  </si>
  <si>
    <t>Podlahy a podlahové konstrukce</t>
  </si>
  <si>
    <t>632481213</t>
  </si>
  <si>
    <t>Separační vrstva k oddělení podlahových vrstev z polyetylénové fólie</t>
  </si>
  <si>
    <t>40</t>
  </si>
  <si>
    <t>https://podminky.urs.cz/item/CS_URS_2021_02/632481213</t>
  </si>
  <si>
    <t>podlaha P10</t>
  </si>
  <si>
    <t>"m.č.1-14 (část 10,58 m2), 1-20 (část 1,39 m2)" 13,00</t>
  </si>
  <si>
    <t>podlaha P11</t>
  </si>
  <si>
    <t>"m.č.1-14 (část 2,40 m2), 1-20 (část 0,17 m2)" 3,00</t>
  </si>
  <si>
    <t>632451415</t>
  </si>
  <si>
    <t>Potěr pískocementový běžný tl. do 10 mm tř. C 20</t>
  </si>
  <si>
    <t>42</t>
  </si>
  <si>
    <t>https://podminky.urs.cz/item/CS_URS_2021_02/632451415</t>
  </si>
  <si>
    <t>podlaha P2</t>
  </si>
  <si>
    <t>"m.č.1-23 (část 2,30 m2)" 2,3</t>
  </si>
  <si>
    <t>632451425</t>
  </si>
  <si>
    <t>Potěr pískocementový běžný tl. přes 10 do 20 mm tř. C 20</t>
  </si>
  <si>
    <t>44</t>
  </si>
  <si>
    <t>https://podminky.urs.cz/item/CS_URS_2021_02/632451425</t>
  </si>
  <si>
    <t>podlaha P1</t>
  </si>
  <si>
    <t>"m.č. 1-23 (část 2,55 m2)" 2,55</t>
  </si>
  <si>
    <t>23</t>
  </si>
  <si>
    <t>632451445</t>
  </si>
  <si>
    <t>Potěr pískocementový běžný tl. přes 30 do 40 mm tř. C 20</t>
  </si>
  <si>
    <t>46</t>
  </si>
  <si>
    <t>https://podminky.urs.cz/item/CS_URS_2021_02/632451445</t>
  </si>
  <si>
    <t>632451455</t>
  </si>
  <si>
    <t>Potěr pískocementový běžný tl. přes 40 do 50 mm tř. C 20</t>
  </si>
  <si>
    <t>48</t>
  </si>
  <si>
    <t>https://podminky.urs.cz/item/CS_URS_2021_02/632451455</t>
  </si>
  <si>
    <t>podlaha P8</t>
  </si>
  <si>
    <t>"m.č.1-13 (část)" 7,00</t>
  </si>
  <si>
    <t>podlaha P12</t>
  </si>
  <si>
    <t>"m.č.1-14 (část 0,27 m2), 1-19 (část 2,99 m2), 1-20 (část 3,48 m2)" 7,00</t>
  </si>
  <si>
    <t>25</t>
  </si>
  <si>
    <t>632451491</t>
  </si>
  <si>
    <t>Potěr pískocementový běžný Příplatek k cenám za úpravu povrchu přehlazením</t>
  </si>
  <si>
    <t>50</t>
  </si>
  <si>
    <t>https://podminky.urs.cz/item/CS_URS_2021_02/632451491</t>
  </si>
  <si>
    <t>2,3+5,5+13+14</t>
  </si>
  <si>
    <t>Ostatní konstrukce a práce, bourání</t>
  </si>
  <si>
    <t>192</t>
  </si>
  <si>
    <t>953993311</t>
  </si>
  <si>
    <t>Osazení bezpečnostní, orientační nebo informační tabulky samolepicí</t>
  </si>
  <si>
    <t>-2083786922</t>
  </si>
  <si>
    <t>https://podminky.urs.cz/item/CS_URS_2021_02/953993311</t>
  </si>
  <si>
    <t>193</t>
  </si>
  <si>
    <t>73534560</t>
  </si>
  <si>
    <t>tabulka bezpečnostní fotoluminiscenční  100x100mm samolepící</t>
  </si>
  <si>
    <t>311292775</t>
  </si>
  <si>
    <t>https://podminky.urs.cz/item/CS_URS_2021_02/73534560</t>
  </si>
  <si>
    <t>194</t>
  </si>
  <si>
    <t>73534561</t>
  </si>
  <si>
    <t>tabulka bezpečnostní fotoluminiscenční  148x148mm samolepící</t>
  </si>
  <si>
    <t>1212481949</t>
  </si>
  <si>
    <t>https://podminky.urs.cz/item/CS_URS_2021_02/73534561</t>
  </si>
  <si>
    <t>195</t>
  </si>
  <si>
    <t>73534562</t>
  </si>
  <si>
    <t>tabulka bezpečnostní fotoluminiscenční  200x87mm samolepící</t>
  </si>
  <si>
    <t>-1456076126</t>
  </si>
  <si>
    <t>https://podminky.urs.cz/item/CS_URS_2021_02/73534562</t>
  </si>
  <si>
    <t>169</t>
  </si>
  <si>
    <t>961044111</t>
  </si>
  <si>
    <t>Bourání základů z betonu prostého</t>
  </si>
  <si>
    <t>2039733887</t>
  </si>
  <si>
    <t>https://podminky.urs.cz/item/CS_URS_2021_02/961044111</t>
  </si>
  <si>
    <t>betonový sokl</t>
  </si>
  <si>
    <t>0,16*0,2*(11,99+0,8+5+2*1,6+3,465)+0,16*1,1*1,4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</si>
  <si>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</si>
  <si>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</si>
  <si>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</si>
  <si>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</si>
  <si>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52</t>
  </si>
  <si>
    <t>https://podminky.urs.cz/item/CS_URS_2021_02/949101111</t>
  </si>
  <si>
    <t>vnitřní úpravy</t>
  </si>
  <si>
    <t>"1.NP" 270,00</t>
  </si>
  <si>
    <t>"2.NP" 70,00</t>
  </si>
  <si>
    <t>"3.NP" 30,00</t>
  </si>
  <si>
    <t>"4.NP" 20,00</t>
  </si>
  <si>
    <t>vnější úpravy</t>
  </si>
  <si>
    <t>8,00</t>
  </si>
  <si>
    <t>27</t>
  </si>
  <si>
    <t>949101112</t>
  </si>
  <si>
    <t>Lešení pomocné pracovní pro objekty pozemních staveb pro zatížení do 150 kg/m2, o výšce lešeňové podlahy přes 1,9 do 3,5 m</t>
  </si>
  <si>
    <t>54</t>
  </si>
  <si>
    <t>https://podminky.urs.cz/item/CS_URS_2021_02/949101112</t>
  </si>
  <si>
    <t>"schodiště" 20,00</t>
  </si>
  <si>
    <t>"1.NP-světlíky" 40,00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</si>
  <si>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</si>
  <si>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</si>
  <si>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</si>
  <si>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</si>
  <si>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56</t>
  </si>
  <si>
    <t>https://podminky.urs.cz/item/CS_URS_2021_02/952901111</t>
  </si>
  <si>
    <t>"1.NP" 335,00</t>
  </si>
  <si>
    <t>96</t>
  </si>
  <si>
    <t>Bourání konstrukcí</t>
  </si>
  <si>
    <t>35</t>
  </si>
  <si>
    <t>962032231</t>
  </si>
  <si>
    <t>Bourání zdiva nadzákladového z cihel nebo tvárnic z cihel pálených nebo vápenopískových, na maltu vápennou nebo vápenocementovou, objemu přes 1 m3</t>
  </si>
  <si>
    <t>70</t>
  </si>
  <si>
    <t>https://podminky.urs.cz/item/CS_URS_2021_02/962032231</t>
  </si>
  <si>
    <t>"ozn.(B)" 2,40*3,85*0,20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</si>
  <si>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</si>
  <si>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</si>
  <si>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72</t>
  </si>
  <si>
    <t>https://podminky.urs.cz/item/CS_URS_2021_02/967031132</t>
  </si>
  <si>
    <t>37</t>
  </si>
  <si>
    <t>968062455</t>
  </si>
  <si>
    <t>Vybourání dřevěných rámů oken s křídly, dveřních zárubní, vrat, stěn, ostění nebo obkladů dveřních zárubní, plochy do 2 m2</t>
  </si>
  <si>
    <t>74</t>
  </si>
  <si>
    <t>https://podminky.urs.cz/item/CS_URS_2021_02/968062455</t>
  </si>
  <si>
    <t>0,60*2,00*0</t>
  </si>
  <si>
    <t>0,80*2,00*2</t>
  </si>
  <si>
    <t>0,90*2,00*0</t>
  </si>
  <si>
    <t>41</t>
  </si>
  <si>
    <t>973031151</t>
  </si>
  <si>
    <t>Vysekání výklenků nebo kapes ve zdivu z cihel na maltu vápennou nebo vápenocementovou výklenků, pohledové plochy přes 0,25 m2</t>
  </si>
  <si>
    <t>82</t>
  </si>
  <si>
    <t>https://podminky.urs.cz/item/CS_URS_2021_02/973031151</t>
  </si>
  <si>
    <t>0,20*3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</si>
  <si>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</si>
  <si>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</si>
  <si>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</si>
  <si>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84</t>
  </si>
  <si>
    <t>https://podminky.urs.cz/item/CS_URS_2021_02/974031664</t>
  </si>
  <si>
    <t>"I10 - ozn.40-43" 1,03*2+1,07</t>
  </si>
  <si>
    <t>965045113</t>
  </si>
  <si>
    <t>Bourání potěrů tl. do 50 mm cementových nebo pískocementových, plochy přes 4 m2</t>
  </si>
  <si>
    <t>88</t>
  </si>
  <si>
    <t>https://podminky.urs.cz/item/CS_URS_2021_02/965045113</t>
  </si>
  <si>
    <t xml:space="preserve">"m.č.1-23  </t>
  </si>
  <si>
    <t>4,85</t>
  </si>
  <si>
    <t>45</t>
  </si>
  <si>
    <t>973031812</t>
  </si>
  <si>
    <t>Vysekání výklenků nebo kapes ve zdivu z cihel na maltu vápennou nebo vápenocementovou kapes pro zavázání nových příček, tl. do 100 mm</t>
  </si>
  <si>
    <t>90</t>
  </si>
  <si>
    <t>https://podminky.urs.cz/item/CS_URS_2021_02/973031812</t>
  </si>
  <si>
    <t>3,80*6</t>
  </si>
  <si>
    <t>973031813</t>
  </si>
  <si>
    <t>Vysekání výklenků nebo kapes ve zdivu z cihel na maltu vápennou nebo vápenocementovou kapes pro zavázání nových příček, tl. do 150 mm</t>
  </si>
  <si>
    <t>92</t>
  </si>
  <si>
    <t>https://podminky.urs.cz/item/CS_URS_2021_02/973031813</t>
  </si>
  <si>
    <t>3,65*5</t>
  </si>
  <si>
    <t>47</t>
  </si>
  <si>
    <t>952902141</t>
  </si>
  <si>
    <t>Čištění budov při provádění oprav a udržovacích prací podlah drsných nebo chodníků drhnutím s chemickými prostředky</t>
  </si>
  <si>
    <t>https://podminky.urs.cz/item/CS_URS_2021_02/952902141</t>
  </si>
  <si>
    <t>po odstranění podlah.vrstev</t>
  </si>
  <si>
    <t>"m.č.1-01 (část 9,79 m2), 1-03, 1-04, 1-06, 1-09, 1-23 (část 2,55 m2)" 32,00</t>
  </si>
  <si>
    <t>"m.č.1-01 (část 4,76 m2), 1-07, 1-23 (část 2,30 m2)" 15,00</t>
  </si>
  <si>
    <t>podlaha P3</t>
  </si>
  <si>
    <t>"m.č.1-02, 1-05 (mezipodesty)" 5,20</t>
  </si>
  <si>
    <t>"m.č.2-01, 2-03 (podesty)" 9,00</t>
  </si>
  <si>
    <t>"schodiště-nástupnice" 52,36*0,30</t>
  </si>
  <si>
    <t>"schodiště-podstupnice" 52,36*0,20</t>
  </si>
  <si>
    <t>podlaha P4</t>
  </si>
  <si>
    <t>"m.č.1-08 (část)" 47,00</t>
  </si>
  <si>
    <t>podlaha P5</t>
  </si>
  <si>
    <t>"m.č.1-08 (část)" 1,50</t>
  </si>
  <si>
    <t>podlaha P6</t>
  </si>
  <si>
    <t>"m.č.1-10, 1-21, 1-22" 6,50</t>
  </si>
  <si>
    <t>podlaha P7</t>
  </si>
  <si>
    <t>"m.č.1-11, 1-12, 1-13 (část 2,40 m2), 1-14 (část 3,05 m2), 1-15, 1-16, 1-17, 1-18, 1-19 (část 15,12 m2), 1-20 (část 7,92 m2)" 135,00</t>
  </si>
  <si>
    <t>podlaha P9</t>
  </si>
  <si>
    <t>"m.č.1-13 (část)" 16,00</t>
  </si>
  <si>
    <t>978013121</t>
  </si>
  <si>
    <t>Otlučení vápenných nebo vápenocementových omítek vnitřních ploch stěn s vyškrabáním spar, s očištěním zdiva, v rozsahu přes 5 do 10 %</t>
  </si>
  <si>
    <t>https://podminky.urs.cz/item/CS_URS_2021_02/978013121</t>
  </si>
  <si>
    <t>"dle opr.omítek stěn 10%" 438,287</t>
  </si>
  <si>
    <t>978011121</t>
  </si>
  <si>
    <t>Otlučení vápenných nebo vápenocementových omítek vnitřních ploch stropů, v rozsahu přes 5 do 10 %</t>
  </si>
  <si>
    <t>100</t>
  </si>
  <si>
    <t>https://podminky.urs.cz/item/CS_URS_2021_02/978011121</t>
  </si>
  <si>
    <t>"dle opr.omítek stropů 10%" 5,67</t>
  </si>
  <si>
    <t>51</t>
  </si>
  <si>
    <t>978059541</t>
  </si>
  <si>
    <t>Odsekání obkladů stěn včetně otlučení podkladní omítky až na zdivo z obkládaček vnitřních, z jakýchkoliv materiálů, plochy přes 1 m2</t>
  </si>
  <si>
    <t>102</t>
  </si>
  <si>
    <t>https://podminky.urs.cz/item/CS_URS_2021_02/978059541</t>
  </si>
  <si>
    <t>"m.č.1-11" (1,10+0,63*2)*1,50</t>
  </si>
  <si>
    <t>53</t>
  </si>
  <si>
    <t>997013211</t>
  </si>
  <si>
    <t>Vnitrostaveništní doprava suti a vybouraných hmot vodorovně do 50 m svisle ručně pro budovy a haly výšky do 6 m</t>
  </si>
  <si>
    <t>106</t>
  </si>
  <si>
    <t>https://podminky.urs.cz/item/CS_URS_2021_02/997013211</t>
  </si>
  <si>
    <t>55</t>
  </si>
  <si>
    <t>997013511</t>
  </si>
  <si>
    <t>Odvoz suti a vybouraných hmot z meziskládky na skládku s naložením a se složením, na vzdálenost do 1 km</t>
  </si>
  <si>
    <t>110</t>
  </si>
  <si>
    <t>https://podminky.urs.cz/item/CS_URS_2021_02/997013511</t>
  </si>
  <si>
    <t>997013509</t>
  </si>
  <si>
    <t>Odvoz suti a vybouraných hmot na skládku nebo meziskládku se složením, na vzdálenost Příplatek k ceně za každý další i započatý 1 km přes 1 km</t>
  </si>
  <si>
    <t>112</t>
  </si>
  <si>
    <t>https://podminky.urs.cz/item/CS_URS_2021_02/997013509</t>
  </si>
  <si>
    <t>15,496*10 'Přepočtené koeficientem množství</t>
  </si>
  <si>
    <t>997</t>
  </si>
  <si>
    <t>Přesun sutě</t>
  </si>
  <si>
    <t>168</t>
  </si>
  <si>
    <t>997013631</t>
  </si>
  <si>
    <t>Poplatek za uložení stavebního odpadu na skládce (skládkovné) směsného stavebního a demoličního zatříděného do Katalogu odpadů pod kódem 17 09 04</t>
  </si>
  <si>
    <t>1974633360</t>
  </si>
  <si>
    <t>https://podminky.urs.cz/item/CS_URS_2021_02/997013631</t>
  </si>
  <si>
    <t>998</t>
  </si>
  <si>
    <t>Přesun hmot</t>
  </si>
  <si>
    <t>60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</si>
  <si>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</si>
  <si>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</si>
  <si>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120</t>
  </si>
  <si>
    <t>https://podminky.urs.cz/item/CS_URS_2021_02/998018001</t>
  </si>
  <si>
    <t>46,913*0,95 "Přepočtené koeficientem množství</t>
  </si>
  <si>
    <t>PSV</t>
  </si>
  <si>
    <t>Práce a dodávky PSV</t>
  </si>
  <si>
    <t>713</t>
  </si>
  <si>
    <t>Izolace tepelné</t>
  </si>
  <si>
    <t>65</t>
  </si>
  <si>
    <t>713121211</t>
  </si>
  <si>
    <t>Montáž tepelné izolace podlah okrajovými pásky kladenými volně</t>
  </si>
  <si>
    <t>130</t>
  </si>
  <si>
    <t>https://podminky.urs.cz/item/CS_URS_2021_02/713121211</t>
  </si>
  <si>
    <t>2*(1,31+3,45+2,23+1,95+0,42+5,36+4,6+2,3+3,8+1,31+0,5+0,7+3,1+1,85+9,4+0,8)</t>
  </si>
  <si>
    <t>7*4+4,6*2+2,9*2+2,6*2+1,66*2+2*7,075+2*4,68+4*2,77+2*4,1+2*1,22</t>
  </si>
  <si>
    <t>66</t>
  </si>
  <si>
    <t>63140273</t>
  </si>
  <si>
    <t>pásek okrajový izolační minerální plovoucích podlah š 80mm tl 12mm</t>
  </si>
  <si>
    <t>CS ÚRS 2019 02</t>
  </si>
  <si>
    <t>132</t>
  </si>
  <si>
    <t>182,91*1,02</t>
  </si>
  <si>
    <t>67</t>
  </si>
  <si>
    <t>998713101</t>
  </si>
  <si>
    <t>Přesun hmot pro izolace tepelné stanovený z hmotnosti přesunovaného materiálu vodorovná dopravní vzdálenost do 50 m v objektech výšky do 6 m</t>
  </si>
  <si>
    <t>134</t>
  </si>
  <si>
    <t>https://podminky.urs.cz/item/CS_URS_2021_02/998713101</t>
  </si>
  <si>
    <t>722</t>
  </si>
  <si>
    <t>Zdravotechnika - vnitřní vodovod</t>
  </si>
  <si>
    <t>177</t>
  </si>
  <si>
    <t>722259115</t>
  </si>
  <si>
    <t>Požární příslušenství a armatury hydrantové skříně ostatní příslušenství skříň pro ruční hasicí přístroj</t>
  </si>
  <si>
    <t>1117794123</t>
  </si>
  <si>
    <t>https://podminky.urs.cz/item/CS_URS_2021_02/722259115</t>
  </si>
  <si>
    <t>178</t>
  </si>
  <si>
    <t>44932114</t>
  </si>
  <si>
    <t>přístroj hasicí ruční práškový PG 6 LE</t>
  </si>
  <si>
    <t>1544709412</t>
  </si>
  <si>
    <t>https://podminky.urs.cz/item/CS_URS_2021_02/44932114</t>
  </si>
  <si>
    <t>742</t>
  </si>
  <si>
    <t>Elektroinstalace - slaboproud</t>
  </si>
  <si>
    <t>196</t>
  </si>
  <si>
    <t>742210121</t>
  </si>
  <si>
    <t>Montáž hlásiče automatického bodového</t>
  </si>
  <si>
    <t>-620829347</t>
  </si>
  <si>
    <t>https://podminky.urs.cz/item/CS_URS_2021_02/742210121</t>
  </si>
  <si>
    <t>197</t>
  </si>
  <si>
    <t>59081430</t>
  </si>
  <si>
    <t>hlásič kouře optický konvenční</t>
  </si>
  <si>
    <t>1493723473</t>
  </si>
  <si>
    <t>https://podminky.urs.cz/item/CS_URS_2021_02/59081430</t>
  </si>
  <si>
    <t>751</t>
  </si>
  <si>
    <t>185</t>
  </si>
  <si>
    <t>751581112</t>
  </si>
  <si>
    <t>Protipožární ochrana vzduchotechnického potrubí přímé potrubí z protipožárních desek čtyřhranné požární odolnost EI 45</t>
  </si>
  <si>
    <t>-1951217547</t>
  </si>
  <si>
    <t>https://podminky.urs.cz/item/CS_URS_2021_02/751581112</t>
  </si>
  <si>
    <t>186</t>
  </si>
  <si>
    <t>998751101</t>
  </si>
  <si>
    <t>Přesun hmot pro vzduchotechniku stanovený z hmotnosti přesunovaného materiálu vodorovná dopravní vzdálenost do 100 m v objektech výšky do 12 m</t>
  </si>
  <si>
    <t>847910027</t>
  </si>
  <si>
    <t>https://podminky.urs.cz/item/CS_URS_2021_02/998751101</t>
  </si>
  <si>
    <t>187</t>
  </si>
  <si>
    <t>998751181</t>
  </si>
  <si>
    <t>Přesun hmot pro vzduchotechniku stanovený z hmotnosti přesunovaného materiálu Příplatek k cenám za přesun prováděný bez použití mechanizace pro jakoukoliv výšku objektu</t>
  </si>
  <si>
    <t>426562372</t>
  </si>
  <si>
    <t>https://podminky.urs.cz/item/CS_URS_2021_02/998751181</t>
  </si>
  <si>
    <t>762</t>
  </si>
  <si>
    <t>Konstrukce tesařské</t>
  </si>
  <si>
    <t>179</t>
  </si>
  <si>
    <t>762431016</t>
  </si>
  <si>
    <t>Obložení stěn z dřevoštěpkových desek OSB přibíjených na sraz, tloušťky desky 22 mm</t>
  </si>
  <si>
    <t>CS ÚRS 2020 02</t>
  </si>
  <si>
    <t>-870516161</t>
  </si>
  <si>
    <t>180</t>
  </si>
  <si>
    <t>998762101</t>
  </si>
  <si>
    <t>Přesun hmot pro konstrukce tesařské stanovený z hmotnosti přesunovaného materiálu vodorovná dopravní vzdálenost do 50 m v objektech výšky do 6 m</t>
  </si>
  <si>
    <t>999055610</t>
  </si>
  <si>
    <t>https://podminky.urs.cz/item/CS_URS_2021_02/998762101</t>
  </si>
  <si>
    <t>181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</si>
  <si>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</si>
  <si>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</si>
  <si>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-689673718</t>
  </si>
  <si>
    <t>https://podminky.urs.cz/item/CS_URS_2021_02/998762181</t>
  </si>
  <si>
    <t>763</t>
  </si>
  <si>
    <t>Konstrukce suché výstavby</t>
  </si>
  <si>
    <t>68</t>
  </si>
  <si>
    <t>763164715</t>
  </si>
  <si>
    <t>Obklad konstrukcí sádrokartonovými deskami včetně ochranných úhelníků uzavřeného tvaru rozvinuté šíře do 0,8 m, opláštěný deskou protipožární DF, tl. 12,5 mm</t>
  </si>
  <si>
    <t>136</t>
  </si>
  <si>
    <t>https://podminky.urs.cz/item/CS_URS_2021_02/763164715</t>
  </si>
  <si>
    <t>"ozn.(C)" 3,85</t>
  </si>
  <si>
    <t>71</t>
  </si>
  <si>
    <t>763135101.01</t>
  </si>
  <si>
    <t>Nový kazetový podhled z minerálních kazet 600x600 mm, na stávající nosný rošt (dodávka+montáž desek)</t>
  </si>
  <si>
    <t>142</t>
  </si>
  <si>
    <t>"m.č.1-08" 49,00</t>
  </si>
  <si>
    <t>"m.č.1-12" 4,50</t>
  </si>
  <si>
    <t>"m.č.1-13" 25,00-3,90*2,00</t>
  </si>
  <si>
    <t>"m.č.1-14" 16,50-3,90*2,75</t>
  </si>
  <si>
    <t>"m.č.1-15" 7,70</t>
  </si>
  <si>
    <t>"m.č.1-16" 21,00-2,86*3,60</t>
  </si>
  <si>
    <t>763135101.02</t>
  </si>
  <si>
    <t>Příplatek k podhledu kazetovému z minerálních kazet 600x600 mm na nový nosný rošt (dodávka+montáž roštu)</t>
  </si>
  <si>
    <t>144</t>
  </si>
  <si>
    <t>"cca 30%" 94,879*0,30</t>
  </si>
  <si>
    <t>73</t>
  </si>
  <si>
    <t>763135101.03</t>
  </si>
  <si>
    <t>Nový kazetový podhled z prosklených kazet 600x600 mm (mléčné sklo, typ dle výpočtu denního osvětlení), vč.nového roštu (dodávka+montáž desek a roštu)</t>
  </si>
  <si>
    <t>146</t>
  </si>
  <si>
    <t>"ozn.(21)" 3,90*4,80</t>
  </si>
  <si>
    <t>"ozn.(22)" 2,87*3,65</t>
  </si>
  <si>
    <t>"ozn.(23)" 2,64*3,40</t>
  </si>
  <si>
    <t>763135811</t>
  </si>
  <si>
    <t>Demontáž podhledu sádrokartonového kazetového na zavěšeném na roštu viditelném</t>
  </si>
  <si>
    <t>148</t>
  </si>
  <si>
    <t>https://podminky.urs.cz/item/CS_URS_2021_02/763135811</t>
  </si>
  <si>
    <t>demontáž podhledu vč.roštu</t>
  </si>
  <si>
    <t>94,879*0,30</t>
  </si>
  <si>
    <t>38,172</t>
  </si>
  <si>
    <t>75</t>
  </si>
  <si>
    <t>763135881</t>
  </si>
  <si>
    <t>Demontáž podhledu sádrokartonového vyjmutí kazet</t>
  </si>
  <si>
    <t>150</t>
  </si>
  <si>
    <t>https://podminky.urs.cz/item/CS_URS_2021_02/763135881</t>
  </si>
  <si>
    <t>demontáž podhledu bez roštu</t>
  </si>
  <si>
    <t>94,879*0,70</t>
  </si>
  <si>
    <t>76</t>
  </si>
  <si>
    <t>763131511</t>
  </si>
  <si>
    <t>Podhled ze sádrokartonových desek jednovrstvá zavěšená spodní konstrukce z ocelových profilů CD, UD jednoduše opláštěná deskou standardní A, tl. 12,5 mm, bez izolace</t>
  </si>
  <si>
    <t>152</t>
  </si>
  <si>
    <t>https://podminky.urs.cz/item/CS_URS_2021_02/763131511</t>
  </si>
  <si>
    <t>"m.č.1-07" 7,30*0,10</t>
  </si>
  <si>
    <t>"m.č.1-11" 54,00*0,65</t>
  </si>
  <si>
    <t>svislá boční krycí deska prostoru nad podhledem ve světlíku</t>
  </si>
  <si>
    <t>(3,90+4,80)*2*0,75</t>
  </si>
  <si>
    <t>(2,87+3,65)*2*0,75</t>
  </si>
  <si>
    <t>(2,64+3,40)*2*0,75</t>
  </si>
  <si>
    <t>78</t>
  </si>
  <si>
    <t>763131714</t>
  </si>
  <si>
    <t>Podhled ze sádrokartonových desek ostatní práce a konstrukce na podhledech ze sádrokartonových desek základní penetrační nátěr</t>
  </si>
  <si>
    <t>156</t>
  </si>
  <si>
    <t>https://podminky.urs.cz/item/CS_URS_2021_02/763131714</t>
  </si>
  <si>
    <t>110,47+3,85*0,80</t>
  </si>
  <si>
    <t>79</t>
  </si>
  <si>
    <t>763131831</t>
  </si>
  <si>
    <t>Demontáž podhledu nebo samostatného požárního předělu ze sádrokartonových desek s nosnou konstrukcí jednovrstvou z ocelových profilů, opláštění jednoduché</t>
  </si>
  <si>
    <t>158</t>
  </si>
  <si>
    <t>https://podminky.urs.cz/item/CS_URS_2021_02/763131831</t>
  </si>
  <si>
    <t>67,72</t>
  </si>
  <si>
    <t>80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</si>
  <si>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</si>
  <si>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</si>
  <si>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160</t>
  </si>
  <si>
    <t>https://podminky.urs.cz/item/CS_URS_2021_02/998763301</t>
  </si>
  <si>
    <t>766</t>
  </si>
  <si>
    <t xml:space="preserve"> Konstrukce truhlářské</t>
  </si>
  <si>
    <t>190</t>
  </si>
  <si>
    <t>766-29</t>
  </si>
  <si>
    <t>Nové vnitřní dřevěné dveře jednokřídlové plné otevíravé pravé hladké,600 / 1970 mm požární EI 30-C2 DP3 se samozavíračem</t>
  </si>
  <si>
    <t>ks</t>
  </si>
  <si>
    <t>-186714113</t>
  </si>
  <si>
    <t>191</t>
  </si>
  <si>
    <t>766-30</t>
  </si>
  <si>
    <t>Nové vnitřní dřevěné dveře jednokřídlové plné otevíravé pravé hladké,900 / 1970 mm požární EI 30-C2 DP3 se samozavíračem</t>
  </si>
  <si>
    <t>570739635</t>
  </si>
  <si>
    <t>83</t>
  </si>
  <si>
    <t>766691914</t>
  </si>
  <si>
    <t>Ostatní práce vyvěšení nebo zavěšení křídel s případným uložením a opětovným zavěšením po provedení stavebních změn dřevěných dveřních, plochy do 2 m2</t>
  </si>
  <si>
    <t>166</t>
  </si>
  <si>
    <t>https://podminky.urs.cz/item/CS_URS_2021_02/766691914</t>
  </si>
  <si>
    <t>766691915</t>
  </si>
  <si>
    <t>Ostatní práce vyvěšení nebo zavěšení křídel s případným uložením a opětovným zavěšením po provedení stavebních změn dřevěných dveřních, plochy přes 2 m2</t>
  </si>
  <si>
    <t>https://podminky.urs.cz/item/CS_URS_2021_02/766691915</t>
  </si>
  <si>
    <t>766-01</t>
  </si>
  <si>
    <t>Stávající vnější dřevěné dveře jednokřídlové plné otevíravé levé 1050 / 2250 mm</t>
  </si>
  <si>
    <t>176</t>
  </si>
  <si>
    <t>s dřevěným vnějším obkladem včetně dřevěné rámové zárubně</t>
  </si>
  <si>
    <t>rozměr otvoru - 1050 / 2250 mm</t>
  </si>
  <si>
    <t>rozměr dveří - 950 / 2208 mm</t>
  </si>
  <si>
    <t>- kompletní repase - sejmutí nátěru, oprava porušených</t>
  </si>
  <si>
    <t xml:space="preserve">  částí, vybroušení, kytování,, nový nátěr, v původních</t>
  </si>
  <si>
    <t xml:space="preserve">  barevných odstínech, repase případně výměna</t>
  </si>
  <si>
    <t xml:space="preserve">  kování a zámku</t>
  </si>
  <si>
    <t>(dodávka+montáž)</t>
  </si>
  <si>
    <t>"ozn.01" 1</t>
  </si>
  <si>
    <t>89</t>
  </si>
  <si>
    <t>766-02</t>
  </si>
  <si>
    <t>Stávající vnější dřevěné dveře jednokřídlové plné otevíravé levé 1050 / 2090 mm</t>
  </si>
  <si>
    <t>rozměr otvoru - 1050 / 2090 mm</t>
  </si>
  <si>
    <t>rozměr dveří - 950 / 2025 mm</t>
  </si>
  <si>
    <t>"ozn.02" 1</t>
  </si>
  <si>
    <t>766-03</t>
  </si>
  <si>
    <t>Stávající vnější dřevěné dveře dvoukřídlové ze 2/3 prosklené otevíravé 1950 / 2410 mm</t>
  </si>
  <si>
    <t>profilované pravé s ocelovou okrasnou mříží včetně dřevěné rámové</t>
  </si>
  <si>
    <t>zárubně</t>
  </si>
  <si>
    <t>rozměr otvoru - 1950 / 2410 mm</t>
  </si>
  <si>
    <t>rozměr dveří - 1650 / 2168 mm</t>
  </si>
  <si>
    <t>"ozn.03" 1</t>
  </si>
  <si>
    <t>766-17</t>
  </si>
  <si>
    <t>Nové vnitřní dřevěné dveře jednokřídlové plné otevíravé pravé/levé hladké, 800 / 1970 mm ozn.08 vč. zárubní</t>
  </si>
  <si>
    <t>200</t>
  </si>
  <si>
    <t>s polodrážkou, včetně dřevěné obložkové zárubně</t>
  </si>
  <si>
    <t>rozměr - 800 / 1970 mm</t>
  </si>
  <si>
    <t>konstrukce dveřního křídla - dřevěná</t>
  </si>
  <si>
    <t>povrch dveří - hladký, laminátový - druh dle investora</t>
  </si>
  <si>
    <t>zárubeň - dřevěná obložková pro stěnu tl. 100 mm</t>
  </si>
  <si>
    <t>povrch zárubně - vhodný nátěr - odstín dle investora</t>
  </si>
  <si>
    <t>kování - běžné z lehkých kovů</t>
  </si>
  <si>
    <t>zámek - vložkový</t>
  </si>
  <si>
    <t xml:space="preserve">           + zámek elektromagnetický a čtečka otisku prstů - viz část elektro</t>
  </si>
  <si>
    <t>"ozn.17" 2+1</t>
  </si>
  <si>
    <t>101</t>
  </si>
  <si>
    <t>766-18</t>
  </si>
  <si>
    <t>Nové vnitřní dřevěné dveře jednokřídlové plné otevíravé pravé hladké, 800 / 1970 mm oz. 06 vč. zárubní</t>
  </si>
  <si>
    <t>202</t>
  </si>
  <si>
    <t>zárubeň - dřevěná obložková pro stěnu tl. 110 mm</t>
  </si>
  <si>
    <t>kování - běžné s lehkých kovů</t>
  </si>
  <si>
    <t>"ozn.18" 1</t>
  </si>
  <si>
    <t>766-19</t>
  </si>
  <si>
    <t>Nové vnitřní dřevěné dveře jednokřídlové plné otevíravé pravé/levé hladké, 800 / 1970 mm ozn 04 vč. zárubní</t>
  </si>
  <si>
    <t>204</t>
  </si>
  <si>
    <t>zárubeň - dřevěná obložková pro stěnu tl. 125 mm</t>
  </si>
  <si>
    <t>"ozn.19" 1+1</t>
  </si>
  <si>
    <t>104</t>
  </si>
  <si>
    <t>766-28</t>
  </si>
  <si>
    <t>Nové vnitřní dřevěné dveře jednokřídlové plné otevíravé levé hladké, 800 / 1970 mm ozn. 05 vč. zárubní</t>
  </si>
  <si>
    <t>208</t>
  </si>
  <si>
    <t>"ozn.28" 1</t>
  </si>
  <si>
    <t>111</t>
  </si>
  <si>
    <t>998766101</t>
  </si>
  <si>
    <t>Přesun hmot pro konstrukce truhlářské stanovený z hmotnosti přesunovaného materiálu vodorovná dopravní vzdálenost do 50 m v objektech výšky do 6 m</t>
  </si>
  <si>
    <t>222</t>
  </si>
  <si>
    <t>https://podminky.urs.cz/item/CS_URS_2021_02/998766101</t>
  </si>
  <si>
    <t>1,073*0,95 "Přepočtené koeficientem množství</t>
  </si>
  <si>
    <t>767</t>
  </si>
  <si>
    <t>Konstrukce zámečnické</t>
  </si>
  <si>
    <t>113</t>
  </si>
  <si>
    <t>767531111.02</t>
  </si>
  <si>
    <t>přesunutí a osazení použitých vnitřních pancéřových dveří ze sousedního objektu ozn. 07</t>
  </si>
  <si>
    <t>kpl</t>
  </si>
  <si>
    <t>226</t>
  </si>
  <si>
    <t>121</t>
  </si>
  <si>
    <t>767-05</t>
  </si>
  <si>
    <t>Nové vnitřní hliníkové okno jednokřídlové pevně zasklené s otvorem ozn 01</t>
  </si>
  <si>
    <t>242</t>
  </si>
  <si>
    <t>pro komunikaci a s podávacím otvorem nad parapetem včetně</t>
  </si>
  <si>
    <t>oboustranného dřevěného parapetu</t>
  </si>
  <si>
    <t>rozměr - 1200 / 1200 mm</t>
  </si>
  <si>
    <t>materiál - hliníkové rámy - barva v odstínu dle investora</t>
  </si>
  <si>
    <t>zasklení -  pevné jednoduché, sklo bezpečnostní</t>
  </si>
  <si>
    <t>Konstrukce bude upřesněna investorem</t>
  </si>
  <si>
    <t>"ozn.05" 1</t>
  </si>
  <si>
    <t>122</t>
  </si>
  <si>
    <t>767-06</t>
  </si>
  <si>
    <t>Nové vnitřní hliníkové okno tříkřídlové, 2 sloupky, pevně zasklené ozn. 02</t>
  </si>
  <si>
    <t>244</t>
  </si>
  <si>
    <t>s otvorem pro komunikaci a s podávacím otvorem nad parapetem včetně</t>
  </si>
  <si>
    <t>rozměr - 2000 / 1200 mm</t>
  </si>
  <si>
    <t>konstrukce - svislé prvky členění - 25+375+1200+375+25 mm</t>
  </si>
  <si>
    <t>"ozn.06" 1</t>
  </si>
  <si>
    <t>123</t>
  </si>
  <si>
    <t>767-07</t>
  </si>
  <si>
    <t>Nové vnitřní hliníkové okno čtyřkřídlové, 3 sloupky, pevně zasklené ozn. 03</t>
  </si>
  <si>
    <t>246</t>
  </si>
  <si>
    <t>rozměr - 3900 / 1320 mm</t>
  </si>
  <si>
    <t>konstrukce - svislé prvky členění - 25+950+975+975+950+25 mm</t>
  </si>
  <si>
    <t>"ozn.07" 1</t>
  </si>
  <si>
    <t>124</t>
  </si>
  <si>
    <t>767-26</t>
  </si>
  <si>
    <t>kompletní repase stávajícího ocelového šachetního poklopu do vodoměrné šachty v 1. nadzemním podlaží</t>
  </si>
  <si>
    <t>248</t>
  </si>
  <si>
    <t>rozměr - 600 / 600 mm</t>
  </si>
  <si>
    <t>- kompletní repase</t>
  </si>
  <si>
    <t>"ozn.26" 1</t>
  </si>
  <si>
    <t>126</t>
  </si>
  <si>
    <t>767-30</t>
  </si>
  <si>
    <t>kompletní repase stávající vnitřní ocelové mříže v 1. nadzemním podlaží – sejmutí nátěru, oprava porušených částí, vybroušení, kytování, nový nátěr, případná výměna kování a zámku</t>
  </si>
  <si>
    <t>252</t>
  </si>
  <si>
    <t>rozměr - 1000 / 2000 mm</t>
  </si>
  <si>
    <t xml:space="preserve">  částí, vybroušení, kytování, nový nátěr, repase</t>
  </si>
  <si>
    <t xml:space="preserve">  případně výměna kování a zámku</t>
  </si>
  <si>
    <t>"ozn.30" 1</t>
  </si>
  <si>
    <t>128</t>
  </si>
  <si>
    <t>767-44</t>
  </si>
  <si>
    <t>Přechodová hliníková lišta pro dveře délka 600 mm</t>
  </si>
  <si>
    <t>256</t>
  </si>
  <si>
    <t>129</t>
  </si>
  <si>
    <t>767-45</t>
  </si>
  <si>
    <t>Přechodová hliníková lišta pro dveře délka 800 mm</t>
  </si>
  <si>
    <t>258</t>
  </si>
  <si>
    <t>171</t>
  </si>
  <si>
    <t>767991911</t>
  </si>
  <si>
    <t>Ostatní opravy svařováním</t>
  </si>
  <si>
    <t>894922673</t>
  </si>
  <si>
    <t>https://podminky.urs.cz/item/CS_URS_2021_02/767991911</t>
  </si>
  <si>
    <t>998767101</t>
  </si>
  <si>
    <t>Přesun hmot pro zámečnické konstrukce stanovený z hmotnosti přesunovaného materiálu vodorovná dopravní vzdálenost do 50 m v objektech výšky do 6 m</t>
  </si>
  <si>
    <t>260</t>
  </si>
  <si>
    <t>https://podminky.urs.cz/item/CS_URS_2021_02/998767101</t>
  </si>
  <si>
    <t>771</t>
  </si>
  <si>
    <t>Podlahy z dlaždic</t>
  </si>
  <si>
    <t>173</t>
  </si>
  <si>
    <t>771111011</t>
  </si>
  <si>
    <t>Příprava podkladu před provedením dlažby vysátí podlah</t>
  </si>
  <si>
    <t>-1847390507</t>
  </si>
  <si>
    <t>https://podminky.urs.cz/item/CS_URS_2021_02/771111011</t>
  </si>
  <si>
    <t>4,1*1,22+4,32+24,79+16,3+18,11+12,96+4,85</t>
  </si>
  <si>
    <t>53,37+7,69</t>
  </si>
  <si>
    <t>174</t>
  </si>
  <si>
    <t>771121011</t>
  </si>
  <si>
    <t>Příprava podkladu před provedením dlažby nátěr penetrační na podlahu</t>
  </si>
  <si>
    <t>-535392959</t>
  </si>
  <si>
    <t>https://podminky.urs.cz/item/CS_URS_2021_02/771121011</t>
  </si>
  <si>
    <t>175</t>
  </si>
  <si>
    <t>771151011</t>
  </si>
  <si>
    <t>Příprava podkladu před provedením dlažby samonivelační stěrka min.pevnosti 20 MPa, tloušťky do 3 mm</t>
  </si>
  <si>
    <t>1046948599</t>
  </si>
  <si>
    <t>https://podminky.urs.cz/item/CS_URS_2021_02/771151011</t>
  </si>
  <si>
    <t>188</t>
  </si>
  <si>
    <t>771161011</t>
  </si>
  <si>
    <t>Příprava podkladu před provedením dlažby montáž profilu dilatační spáry v rovině dlažby</t>
  </si>
  <si>
    <t>-335510989</t>
  </si>
  <si>
    <t>https://podminky.urs.cz/item/CS_URS_2021_02/771161011</t>
  </si>
  <si>
    <t>189</t>
  </si>
  <si>
    <t>59054164</t>
  </si>
  <si>
    <t>profil dilatační s bočními díly z PVC/CPE tl 10mm</t>
  </si>
  <si>
    <t>-1097663258</t>
  </si>
  <si>
    <t>https://podminky.urs.cz/item/CS_URS_2021_02/59054164</t>
  </si>
  <si>
    <t>24*1,1 'Přepočtené koeficientem množství</t>
  </si>
  <si>
    <t>182</t>
  </si>
  <si>
    <t>771274232</t>
  </si>
  <si>
    <t>Montáž obkladů schodišť z dlaždic keramických lepených flexibilním lepidlem podstupnic hladkých, výšky přes 150 do 200 mm</t>
  </si>
  <si>
    <t>-623953132</t>
  </si>
  <si>
    <t>https://podminky.urs.cz/item/CS_URS_2021_01/771274232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</si>
  <si>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</si>
  <si>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</si>
  <si>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272</t>
  </si>
  <si>
    <t>https://podminky.urs.cz/item/CS_URS_2021_02/771574266</t>
  </si>
  <si>
    <t>137</t>
  </si>
  <si>
    <t>771414119</t>
  </si>
  <si>
    <t>Montáž soklíků keramických rovných lepených lepící maltou, vč.spárování (vč.dodávky lepící a spárovací hmoty)</t>
  </si>
  <si>
    <t>274</t>
  </si>
  <si>
    <t>597616</t>
  </si>
  <si>
    <t>dlaždice keramické vnitřní tl.9mm, součinitel smykového tření min. 0,6, na schodišťové stupně (typ dle investora)</t>
  </si>
  <si>
    <t>284</t>
  </si>
  <si>
    <t>61,06*1,05+87*0,1*1,1+0,2</t>
  </si>
  <si>
    <t>143</t>
  </si>
  <si>
    <t>998771101</t>
  </si>
  <si>
    <t>Přesun hmot pro podlahy z dlaždic stanovený z hmotnosti přesunovaného materiálu vodorovná dopravní vzdálenost do 50 m v objektech výšky do 6 m</t>
  </si>
  <si>
    <t>286</t>
  </si>
  <si>
    <t>https://podminky.urs.cz/item/CS_URS_2021_02/998771101</t>
  </si>
  <si>
    <t>775</t>
  </si>
  <si>
    <t>Podlahy skládané</t>
  </si>
  <si>
    <t>145</t>
  </si>
  <si>
    <t>775413315</t>
  </si>
  <si>
    <t>Montáž podlahového soklíku nebo lišty obvodové (soklové) dřevěné bez základního nátěru soklíku ze dřeva tvrdého nebo měkkého, v přírodní barvě lepeného</t>
  </si>
  <si>
    <t>290</t>
  </si>
  <si>
    <t>https://podminky.urs.cz/item/CS_URS_2021_02/775413315</t>
  </si>
  <si>
    <t>61418101</t>
  </si>
  <si>
    <t>lišta podlahová dřevěná dub 8x35mm</t>
  </si>
  <si>
    <t>292</t>
  </si>
  <si>
    <t>https://podminky.urs.cz/item/CS_URS_2021_01/61418101</t>
  </si>
  <si>
    <t>96,75*1,10</t>
  </si>
  <si>
    <t>183</t>
  </si>
  <si>
    <t>775469113</t>
  </si>
  <si>
    <t>Montáž lišty schodové lepené</t>
  </si>
  <si>
    <t>-1392432823</t>
  </si>
  <si>
    <t>https://podminky.urs.cz/item/CS_URS_2021_02/775469113</t>
  </si>
  <si>
    <t>184</t>
  </si>
  <si>
    <t>59054144</t>
  </si>
  <si>
    <t>profil schodový protiskluzový ušlechtilá ocel V2A R10 V6 11x1000mm</t>
  </si>
  <si>
    <t>1084319886</t>
  </si>
  <si>
    <t>https://podminky.urs.cz/item/CS_URS_2021_02/59054144</t>
  </si>
  <si>
    <t>1*1,08 'Přepočtené koeficientem množství</t>
  </si>
  <si>
    <t>147</t>
  </si>
  <si>
    <t>775541111</t>
  </si>
  <si>
    <t>Montáž podlah plovoucích z velkoplošných lamel dýhovaných a laminovaných bez podložky, spojovaných lepením v drážce šířka dílce přes 100 do 150 mm</t>
  </si>
  <si>
    <t>294</t>
  </si>
  <si>
    <t>https://podminky.urs.cz/item/CS_URS_2021_02/775541111</t>
  </si>
  <si>
    <t>6119801</t>
  </si>
  <si>
    <t>dřevěné podlahové lamely třívrstvé tl. 15 mm (typ dle investora)</t>
  </si>
  <si>
    <t>296</t>
  </si>
  <si>
    <t>86,332*1,10</t>
  </si>
  <si>
    <t>149</t>
  </si>
  <si>
    <t>775591191</t>
  </si>
  <si>
    <t>Ostatní prvky pro plovoucí podlahy montáž podložky vyrovnávací a tlumící</t>
  </si>
  <si>
    <t>298</t>
  </si>
  <si>
    <t>https://podminky.urs.cz/item/CS_URS_2021_02/775591191</t>
  </si>
  <si>
    <t>61155351</t>
  </si>
  <si>
    <t>podložka izolační z pěnového PE 3mm</t>
  </si>
  <si>
    <t>300</t>
  </si>
  <si>
    <t>151</t>
  </si>
  <si>
    <t>998775101</t>
  </si>
  <si>
    <t>Přesun hmot pro podlahy skládané stanovený z hmotnosti přesunovaného materiálu vodorovná dopravní vzdálenost do 50 m v objektech výšky do 6 m</t>
  </si>
  <si>
    <t>302</t>
  </si>
  <si>
    <t>https://podminky.urs.cz/item/CS_URS_2021_02/998775101</t>
  </si>
  <si>
    <t>784</t>
  </si>
  <si>
    <t>Malby</t>
  </si>
  <si>
    <t>162</t>
  </si>
  <si>
    <t>784181101</t>
  </si>
  <si>
    <t>Penetrace podkladu jednonásobná základní akrylátová bezbarvá v místnostech výšky do 3,80 m</t>
  </si>
  <si>
    <t>324</t>
  </si>
  <si>
    <t>https://podminky.urs.cz/item/CS_URS_2021_02/784181101</t>
  </si>
  <si>
    <t>oprava omítek stropů</t>
  </si>
  <si>
    <t>45,00</t>
  </si>
  <si>
    <t>oprava omítek stěn</t>
  </si>
  <si>
    <t>"m.č.1-01" (9,75+1,54)*2*3,13   +2,00</t>
  </si>
  <si>
    <t>"m.č.1-02" 12,00</t>
  </si>
  <si>
    <t>"m.č.1-03" 12,00</t>
  </si>
  <si>
    <t>"m.č.1-04" (3,47+4,05)*2*3,05</t>
  </si>
  <si>
    <t>"m.č.1-05" 12,00</t>
  </si>
  <si>
    <t>"m.č.1-06" 12,00</t>
  </si>
  <si>
    <t>"m.č.1-07" (3,10+2,40)*2*2,80   +3,50</t>
  </si>
  <si>
    <t>"m.č.1-08" (10,27+3,65+2,50)*3,00</t>
  </si>
  <si>
    <t>"m.č.1-09" (3,10+1,84)*2*3,60</t>
  </si>
  <si>
    <t>"m.č.1-10" (1,10*4)*(3,00-1,50)</t>
  </si>
  <si>
    <t>"m.č.1-11" (3,90+1,22+0,63*2+14,52+0,90+6,50+3,70+0,20+6,65+5,50+0,42*2+0,41+1,88+1,56+2,45+3,78+0,30)*2,84</t>
  </si>
  <si>
    <t>"m.č.1-15" (3,45+2,23)*2*2,84</t>
  </si>
  <si>
    <t>"m.č.1-17,18" (2,90+2,65+3,40+3,45)*2*2,84</t>
  </si>
  <si>
    <t>"m.č.1-21,22" (1,26*2+0,82+0,87)*2*(2,84-1,80)*2</t>
  </si>
  <si>
    <t>"m.č.1-23" (1,60+3,15)*2*2,97   +2,00</t>
  </si>
  <si>
    <t>163</t>
  </si>
  <si>
    <t>784211111</t>
  </si>
  <si>
    <t>Malby z malířských směsí oděruvzdorných za mokra dvojnásobné, bílé za mokra oděruvzdorné velmi dobře v místnostech výšky do 3,80 m</t>
  </si>
  <si>
    <t>326</t>
  </si>
  <si>
    <t>https://podminky.urs.cz/item/CS_URS_2021_02/784211111</t>
  </si>
  <si>
    <t>"omítky" 1180,579</t>
  </si>
  <si>
    <t>nové sádrokarton.podhledy</t>
  </si>
  <si>
    <t>"m.č.1-01" 14,60</t>
  </si>
  <si>
    <t>"m.č.1-07" 7,30</t>
  </si>
  <si>
    <t>"m.č.1-11" 54,00</t>
  </si>
  <si>
    <t>"m.č.1-18" 9,60</t>
  </si>
  <si>
    <t>"m.č.1-19" 18,20</t>
  </si>
  <si>
    <t>"m.č.1-20" 13,00</t>
  </si>
  <si>
    <t>"m.č.1-23" 4,90</t>
  </si>
  <si>
    <t>nové sádrokarton.podhledy impregnované</t>
  </si>
  <si>
    <t>"m.č.1-10" 1,20</t>
  </si>
  <si>
    <t>"m.č.1-21" 2,20</t>
  </si>
  <si>
    <t>"m.č.1-22" 2,20</t>
  </si>
  <si>
    <t>164</t>
  </si>
  <si>
    <t>784121001</t>
  </si>
  <si>
    <t>Oškrabání malby v místnostech výšky do 3,80 m</t>
  </si>
  <si>
    <t>328</t>
  </si>
  <si>
    <t>https://podminky.urs.cz/item/CS_URS_2021_02/784121001</t>
  </si>
  <si>
    <t>165</t>
  </si>
  <si>
    <t>784121011</t>
  </si>
  <si>
    <t>Rozmývání podkladu po oškrabání malby v místnostech výšky do 3,80 m</t>
  </si>
  <si>
    <t>330</t>
  </si>
  <si>
    <t>https://podminky.urs.cz/item/CS_URS_2021_02/784121011</t>
  </si>
  <si>
    <t>787</t>
  </si>
  <si>
    <t>Dokončovací práce - zasklívání</t>
  </si>
  <si>
    <t>787-24,25</t>
  </si>
  <si>
    <t>Nové zasklení stávajícího střešního světlíku osazené do stávajících zrepasovaných rámů</t>
  </si>
  <si>
    <t>332</t>
  </si>
  <si>
    <t>materiál -  izolační dvojsklo čiré, obě skla bezpečnostní, typ dle výpočtu</t>
  </si>
  <si>
    <t xml:space="preserve">                denního osvětlení</t>
  </si>
  <si>
    <t>- demontáž stávajícího zasklení střešního světlíku</t>
  </si>
  <si>
    <t xml:space="preserve">- repase stávajícího rámu - sejmutí nátěru, případná </t>
  </si>
  <si>
    <t xml:space="preserve">  oprava porušených částí, nový vhodný nátěr</t>
  </si>
  <si>
    <t>"ozn.24" 3,90*5,16</t>
  </si>
  <si>
    <t>"ozn.25" 2,86*7,20</t>
  </si>
  <si>
    <t>167</t>
  </si>
  <si>
    <t>998787101</t>
  </si>
  <si>
    <t>Přesun hmot pro zasklívání stanovený z hmotnosti přesunovaného materiálu vodorovná dopravní vzdálenost do 50 m v objektech výšky do 6 m</t>
  </si>
  <si>
    <t>334</t>
  </si>
  <si>
    <t>https://podminky.urs.cz/item/CS_URS_2021_02/998787101</t>
  </si>
  <si>
    <t>1,018</t>
  </si>
  <si>
    <t>VRN</t>
  </si>
  <si>
    <t>Vedlejší rozpočtové náklady</t>
  </si>
  <si>
    <t>0300010001</t>
  </si>
  <si>
    <t>Zařízení staveniště</t>
  </si>
  <si>
    <t>1028150016</t>
  </si>
  <si>
    <t>https://podminky.urs.cz/item/CS_URS_2021_02/0300010001</t>
  </si>
  <si>
    <t>02 - Ústřední vytápění</t>
  </si>
  <si>
    <t>Bílina</t>
  </si>
  <si>
    <t>Město Bílina, Břežanská 50/4, 418 31 Bílina</t>
  </si>
  <si>
    <t>ENIMA PRO a.s.</t>
  </si>
  <si>
    <t>J.Seidl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</si>
  <si>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</si>
  <si>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</si>
  <si>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</si>
  <si>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</si>
  <si>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</si>
  <si>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</si>
  <si>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733223202</t>
  </si>
  <si>
    <t>Potrubí z trubek měděných tvrdých spojovaných tvrdým pájením Ø 15/1</t>
  </si>
  <si>
    <t>655431436</t>
  </si>
  <si>
    <t>https://podminky.urs.cz/item/CS_URS_2021_02/733223202</t>
  </si>
  <si>
    <t>733223203</t>
  </si>
  <si>
    <t>Potrubí z trubek měděných tvrdých spojovaných tvrdým pájením Ø 18/1</t>
  </si>
  <si>
    <t>-1725747048</t>
  </si>
  <si>
    <t>https://podminky.urs.cz/item/CS_URS_2021_02/733223203</t>
  </si>
  <si>
    <t>733223204</t>
  </si>
  <si>
    <t>Potrubí z trubek měděných tvrdých spojovaných tvrdým pájením Ø 22/1</t>
  </si>
  <si>
    <t>349251421</t>
  </si>
  <si>
    <t>https://podminky.urs.cz/item/CS_URS_2021_02/733223204</t>
  </si>
  <si>
    <t>733223205</t>
  </si>
  <si>
    <t>Potrubí z trubek měděných tvrdých spojovaných tvrdým pájením Ø 28/1,5</t>
  </si>
  <si>
    <t>-73342107</t>
  </si>
  <si>
    <t>https://podminky.urs.cz/item/CS_URS_2021_02/733223205</t>
  </si>
  <si>
    <t>733224222</t>
  </si>
  <si>
    <t>Potrubí z trubek měděných Příplatek k cenám za zhotovení přípojky z trubek měděných Ø 15/1</t>
  </si>
  <si>
    <t>-1813470333</t>
  </si>
  <si>
    <t>https://podminky.urs.cz/item/CS_URS_2021_02/733224222</t>
  </si>
  <si>
    <t>733224224</t>
  </si>
  <si>
    <t>Potrubí z trubek měděných Příplatek k cenám za zhotovení přípojky z trubek měděných Ø 22/1</t>
  </si>
  <si>
    <t>-137919018</t>
  </si>
  <si>
    <t>https://podminky.urs.cz/item/CS_URS_2021_02/733224224</t>
  </si>
  <si>
    <t>733224225</t>
  </si>
  <si>
    <t>Potrubí z trubek měděných Příplatek k cenám za zhotovení přípojky z trubek měděných Ø 28/1,5</t>
  </si>
  <si>
    <t>1156485811</t>
  </si>
  <si>
    <t>https://podminky.urs.cz/item/CS_URS_2021_02/733224225</t>
  </si>
  <si>
    <t>733291101</t>
  </si>
  <si>
    <t>Zkoušky těsnosti potrubí z trubek měděných Ø do 35/1,5</t>
  </si>
  <si>
    <t>1206173928</t>
  </si>
  <si>
    <t>https://podminky.urs.cz/item/CS_URS_2021_02/733291101</t>
  </si>
  <si>
    <t>733390801</t>
  </si>
  <si>
    <t>Demontáž potrubí z trubek plastových Ø do 25/2,3</t>
  </si>
  <si>
    <t>-1636110105</t>
  </si>
  <si>
    <t>https://podminky.urs.cz/item/CS_URS_2021_02/733390801</t>
  </si>
  <si>
    <t>733390802</t>
  </si>
  <si>
    <t>Demontáž potrubí z trubek plastových Ø přes 25/2,3 do 50/4,6</t>
  </si>
  <si>
    <t>-975209867</t>
  </si>
  <si>
    <t>https://podminky.urs.cz/item/CS_URS_2021_02/733390802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</si>
  <si>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</si>
  <si>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</si>
  <si>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-71805504</t>
  </si>
  <si>
    <t>https://podminky.urs.cz/item/CS_URS_2021_02/733811222</t>
  </si>
  <si>
    <t>733890801</t>
  </si>
  <si>
    <t>Vnitrostaveništní přemístění vybouraných (demontovaných) hmot rozvodů potrubí vodorovně do 100 m v objektech výšky do 6 m</t>
  </si>
  <si>
    <t>728082627</t>
  </si>
  <si>
    <t>https://podminky.urs.cz/item/CS_URS_2021_02/733890801</t>
  </si>
  <si>
    <t>998733101</t>
  </si>
  <si>
    <t>Přesun hmot pro rozvody potrubí stanovený z hmotnosti přesunovaného materiálu vodorovná dopravní vzdálenost do 50 m v objektech výšky do 6 m</t>
  </si>
  <si>
    <t>1499177102</t>
  </si>
  <si>
    <t>https://podminky.urs.cz/item/CS_URS_2021_02/998733101</t>
  </si>
  <si>
    <t>734</t>
  </si>
  <si>
    <t>Ústřední vytápění - armatury</t>
  </si>
  <si>
    <t>734200821</t>
  </si>
  <si>
    <t>Demontáž armatur závitových se dvěma závity do G 1/2</t>
  </si>
  <si>
    <t>229705545</t>
  </si>
  <si>
    <t>https://podminky.urs.cz/item/CS_URS_2021_02/734200821</t>
  </si>
  <si>
    <t>734211127</t>
  </si>
  <si>
    <t>Ventily odvzdušňovací závitové automatické se zpětnou klapkou PN 14 do 120°C G 1/2</t>
  </si>
  <si>
    <t>1516216518</t>
  </si>
  <si>
    <t>https://podminky.urs.cz/item/CS_URS_2021_02/734211127</t>
  </si>
  <si>
    <t>734221682</t>
  </si>
  <si>
    <t>Ventily regulační závitové hlavice termostatické, pro ovládání ventilů PN 10 do 110°C kapalinové otopných těles VK</t>
  </si>
  <si>
    <t>-1040833393</t>
  </si>
  <si>
    <t>https://podminky.urs.cz/item/CS_URS_2021_02/734221682</t>
  </si>
  <si>
    <t>734261407</t>
  </si>
  <si>
    <t>Šroubení připojovací armatury radiátorů VK PN 10 do 110°C, regulační uzavíratelné přímé G 3/4 x 18</t>
  </si>
  <si>
    <t>-113122692</t>
  </si>
  <si>
    <t>https://podminky.urs.cz/item/CS_URS_2021_02/734261407</t>
  </si>
  <si>
    <t>734291122</t>
  </si>
  <si>
    <t>Ostatní armatury kohouty plnicí a vypouštěcí PN 10 do 90°C G 3/8</t>
  </si>
  <si>
    <t>1444988452</t>
  </si>
  <si>
    <t>https://podminky.urs.cz/item/CS_URS_2021_02/734291122</t>
  </si>
  <si>
    <t>734890801</t>
  </si>
  <si>
    <t>Vnitrostaveništní přemístění vybouraných (demontovaných) hmot armatur vodorovně do 100 m v objektech výšky do 6 m</t>
  </si>
  <si>
    <t>825201445</t>
  </si>
  <si>
    <t>https://podminky.urs.cz/item/CS_URS_2021_02/734890801</t>
  </si>
  <si>
    <t>998734101</t>
  </si>
  <si>
    <t>Přesun hmot pro armatury stanovený z hmotnosti přesunovaného materiálu vodorovná dopravní vzdálenost do 50 m v objektech výšky do 6 m</t>
  </si>
  <si>
    <t>1820710343</t>
  </si>
  <si>
    <t>https://podminky.urs.cz/item/CS_URS_2021_02/998734101</t>
  </si>
  <si>
    <t>735</t>
  </si>
  <si>
    <t>Ústřední vytápění - otopná tělesa</t>
  </si>
  <si>
    <t>735151821</t>
  </si>
  <si>
    <t>Demontáž otopných těles panelových dvouřadých stavební délky do 1500 mm</t>
  </si>
  <si>
    <t>1996286199</t>
  </si>
  <si>
    <t>https://podminky.urs.cz/item/CS_URS_2021_02/735151821</t>
  </si>
  <si>
    <t>735151822</t>
  </si>
  <si>
    <t>Demontáž otopných těles panelových dvouřadých stavební délky přes 1500 do 2820 mm</t>
  </si>
  <si>
    <t>1206716675</t>
  </si>
  <si>
    <t>https://podminky.urs.cz/item/CS_URS_2021_02/735151822</t>
  </si>
  <si>
    <t>735152572.KRD</t>
  </si>
  <si>
    <t>Otopné těleso panelové VK dvoudeskové 2 přídavné přestupní plochy KORADO Radik VK typ 22 výška/délka 600/500 mm výkon 840 W</t>
  </si>
  <si>
    <t>-1636130438</t>
  </si>
  <si>
    <t>735152582.KRD</t>
  </si>
  <si>
    <t>Otopné těleso panelové VK dvoudeskové 2 přídavné přestupní plochy KORADO Radik VK typ 22 výška/délka 600/1800 mm výkon 3022 W</t>
  </si>
  <si>
    <t>1071552592</t>
  </si>
  <si>
    <t>735159210</t>
  </si>
  <si>
    <t>Montáž otopných těles panelových dvouřadých, stavební délky do 1140 mm</t>
  </si>
  <si>
    <t>250442320</t>
  </si>
  <si>
    <t>https://podminky.urs.cz/item/CS_URS_2021_02/735159210</t>
  </si>
  <si>
    <t>735159230</t>
  </si>
  <si>
    <t>Montáž otopných těles panelových dvouřadých, stavební délky přes 1500 do 1980 mm</t>
  </si>
  <si>
    <t>1086795176</t>
  </si>
  <si>
    <t>https://podminky.urs.cz/item/CS_URS_2021_02/735159230</t>
  </si>
  <si>
    <t>735890801</t>
  </si>
  <si>
    <t>Vnitrostaveništní přemístění vybouraných (demontovaných) hmot otopných těles vodorovně do 100 m v objektech výšky do 6 m</t>
  </si>
  <si>
    <t>1546457626</t>
  </si>
  <si>
    <t>https://podminky.urs.cz/item/CS_URS_2021_02/735890801</t>
  </si>
  <si>
    <t>998735101</t>
  </si>
  <si>
    <t>Přesun hmot pro otopná tělesa stanovený z hmotnosti přesunovaného materiálu vodorovná dopravní vzdálenost do 50 m v objektech výšky do 6 m</t>
  </si>
  <si>
    <t>-307931624</t>
  </si>
  <si>
    <t>https://podminky.urs.cz/item/CS_URS_2021_02/998735101</t>
  </si>
  <si>
    <t>HZS</t>
  </si>
  <si>
    <t>Hodinové zúčtovací sazby</t>
  </si>
  <si>
    <t>29</t>
  </si>
  <si>
    <t>O-01</t>
  </si>
  <si>
    <t>Vypuštění vody ze systému + opětovní napuštění</t>
  </si>
  <si>
    <t>512</t>
  </si>
  <si>
    <t>-1814932119</t>
  </si>
  <si>
    <t>30</t>
  </si>
  <si>
    <t>O-02</t>
  </si>
  <si>
    <t>Napojení stávajícího potrubí + přechod Cu/plast</t>
  </si>
  <si>
    <t>1725170500</t>
  </si>
  <si>
    <t>31</t>
  </si>
  <si>
    <t>O-03</t>
  </si>
  <si>
    <t>Topná zkouška</t>
  </si>
  <si>
    <t>hod</t>
  </si>
  <si>
    <t>-1319960236</t>
  </si>
  <si>
    <t>O-04</t>
  </si>
  <si>
    <t>Doklady, protokoly, certifikáty, projekt skutečného provedení</t>
  </si>
  <si>
    <t>-1248947735</t>
  </si>
  <si>
    <t>03 - Vzduchotechnika</t>
  </si>
  <si>
    <t>Soupis:</t>
  </si>
  <si>
    <t>001 - VZT dodávka</t>
  </si>
  <si>
    <t>1 - Prostory MP v I.NP</t>
  </si>
  <si>
    <t>2 - Klimatizace, ohřev, přichlazování</t>
  </si>
  <si>
    <t>4 - Hygienická zařízení v I.NP:</t>
  </si>
  <si>
    <t>5 - Hygienická zařízení ve II.NP</t>
  </si>
  <si>
    <t>6 - Ostatní</t>
  </si>
  <si>
    <t>Prostory MP v I.NP</t>
  </si>
  <si>
    <t>1.001</t>
  </si>
  <si>
    <t>Větrací jednotka Duplex 3500 Mult Eco vč.Ram + CP Touch + kabeláž + montáž jednotky</t>
  </si>
  <si>
    <t>1.002</t>
  </si>
  <si>
    <t>Protidešťová žaluzie PDZM 710x710-.122 TPM 079/10</t>
  </si>
  <si>
    <t>1.003</t>
  </si>
  <si>
    <t>Požární klapka PKTM 90-C 315 x 315 -.01 TPM 019/01</t>
  </si>
  <si>
    <t>1.004</t>
  </si>
  <si>
    <t>Tlumič hluku 100 x 310 KK 12 0490.0</t>
  </si>
  <si>
    <t>1.005</t>
  </si>
  <si>
    <t>1.006</t>
  </si>
  <si>
    <t>Vířivý anemostat Silent Air TDV-SA-Q--Z-H-M 600</t>
  </si>
  <si>
    <t>1.007</t>
  </si>
  <si>
    <t>Vířivý anemostat Silent Air TDV-SA-Q--A-H-M 600</t>
  </si>
  <si>
    <t>1.008</t>
  </si>
  <si>
    <t>Talířový ventil plastový ELI-160mm/přívod/</t>
  </si>
  <si>
    <t>1.009</t>
  </si>
  <si>
    <t>Talířový ventil plastový ELI-200mm/přívod/</t>
  </si>
  <si>
    <t>1.010</t>
  </si>
  <si>
    <t>Talířový ventil plastový ELK-160mm/odvodní/</t>
  </si>
  <si>
    <t>1.011</t>
  </si>
  <si>
    <t>Talířový ventil plastový ELK-200mm/odvodní/</t>
  </si>
  <si>
    <t>1.012</t>
  </si>
  <si>
    <t>Ohebná hadice Sonodec 25 - 160mm x10m</t>
  </si>
  <si>
    <t>1.013</t>
  </si>
  <si>
    <t>Ohebná hadice Sonodec 25 - 203mm x10m</t>
  </si>
  <si>
    <t>1.014</t>
  </si>
  <si>
    <t>Ohebná hadice Sonodec 25 - 254mm x10m</t>
  </si>
  <si>
    <t>1.015</t>
  </si>
  <si>
    <t>Regulační klapka RKM 200 x 200 -.01 TPM 009/10</t>
  </si>
  <si>
    <t>1.016</t>
  </si>
  <si>
    <t>Regulační klapka RKM 315 x 315-.01 TPM 009/10</t>
  </si>
  <si>
    <t>1.017</t>
  </si>
  <si>
    <t>Vyústka VNM 1A 280x100 R1 TPM 015/01</t>
  </si>
  <si>
    <t>1.018</t>
  </si>
  <si>
    <t>Mřížka dveř. otvoru PT 445x82 bílá</t>
  </si>
  <si>
    <t>1.021 až</t>
  </si>
  <si>
    <t>Potrubí čtyřhranné-rovné SK I s=0,5-0,8mm pozink plech</t>
  </si>
  <si>
    <t>1.0105</t>
  </si>
  <si>
    <t>Potrubí čtyřhr.-tvarovky SK I s=0,5-0,8mm pozink plech</t>
  </si>
  <si>
    <t>1.106</t>
  </si>
  <si>
    <t>Spiro potrubí pozink D 160</t>
  </si>
  <si>
    <t>bm</t>
  </si>
  <si>
    <t>1.107</t>
  </si>
  <si>
    <t>Spiro potrubí pozink D 200</t>
  </si>
  <si>
    <t>1.108</t>
  </si>
  <si>
    <t>Spiro potrubí pozink D 250</t>
  </si>
  <si>
    <t>1.109</t>
  </si>
  <si>
    <t>Spiro potrubí pozink D 280</t>
  </si>
  <si>
    <t>1.110</t>
  </si>
  <si>
    <t>Odbočka jednostranná 90° 160 - 160</t>
  </si>
  <si>
    <t>1.111</t>
  </si>
  <si>
    <t>Odbočka jednostranná 90° 200 - 160</t>
  </si>
  <si>
    <t>1.112</t>
  </si>
  <si>
    <t>Oblouk SPIRO 90° segmentový D 200</t>
  </si>
  <si>
    <t>1.113</t>
  </si>
  <si>
    <t>Oblouk SPIRO 45° segmentový D 250</t>
  </si>
  <si>
    <t>58</t>
  </si>
  <si>
    <t>1.114</t>
  </si>
  <si>
    <t>Odbočka jednostranná 90° 250 - 160</t>
  </si>
  <si>
    <t>1.115</t>
  </si>
  <si>
    <t>Odbočka jednostranná 90° 250 - 250</t>
  </si>
  <si>
    <t>62</t>
  </si>
  <si>
    <t>1.116</t>
  </si>
  <si>
    <t>Přechod osový asymetr. 250 - 160</t>
  </si>
  <si>
    <t>64</t>
  </si>
  <si>
    <t>1.117</t>
  </si>
  <si>
    <t>Oblouk SPIRO 90° segmentový D 250</t>
  </si>
  <si>
    <t>1.118</t>
  </si>
  <si>
    <t>Přechod osový asymetr. 280 - 250</t>
  </si>
  <si>
    <t>1.119</t>
  </si>
  <si>
    <t>Odbočka jednostranná 90° 280 - 250</t>
  </si>
  <si>
    <t>1.120</t>
  </si>
  <si>
    <t>Tepelná izolace potrubí tl.40mm s obalem ALU fólií</t>
  </si>
  <si>
    <t>1.121</t>
  </si>
  <si>
    <t>Tepelná izolace potrubí tl.20mm s obalem ALU fólií</t>
  </si>
  <si>
    <t>Klimatizace, ohřev, přichlazování</t>
  </si>
  <si>
    <t>2.001</t>
  </si>
  <si>
    <t>Kondenzační jednotka Hokkaido HCSU 5005 XRV-P, Qch=50kW</t>
  </si>
  <si>
    <t>2.002</t>
  </si>
  <si>
    <t>Cu potrubí chladiva vč. izolace a armatur (2x 65m)</t>
  </si>
  <si>
    <t>2.003</t>
  </si>
  <si>
    <t>Klimat.jednotka nástěnná Hokkaido HKEU 365 XRV-P, Qch=3,17kW</t>
  </si>
  <si>
    <t>2.004</t>
  </si>
  <si>
    <t>Klimat.jednotka nástěnná Hokkaido HKEU 565 XRV-P, Qch=4,96kW</t>
  </si>
  <si>
    <t>2.005</t>
  </si>
  <si>
    <t>Klimat.jednotka nástěnná Hokkaido HKEU285 XRV-P, Qch=2,8kW</t>
  </si>
  <si>
    <t>2.006</t>
  </si>
  <si>
    <t>Klimat.jednotka kazetová Hokkaido HTBU565XRV-P,Qch=4,95kW</t>
  </si>
  <si>
    <t>86</t>
  </si>
  <si>
    <t>2.006A</t>
  </si>
  <si>
    <t>Panel kazety Hokkaido TPB 712 IHXR</t>
  </si>
  <si>
    <t>2.007</t>
  </si>
  <si>
    <t>Kit pro VZT jednotku HAHU 9-20 XRV-R</t>
  </si>
  <si>
    <t>2.008</t>
  </si>
  <si>
    <t>DIS-22-1B</t>
  </si>
  <si>
    <t>2.009</t>
  </si>
  <si>
    <t>DIS-180-1B</t>
  </si>
  <si>
    <t>2.010</t>
  </si>
  <si>
    <t>DIS-371-1B</t>
  </si>
  <si>
    <t>2.011</t>
  </si>
  <si>
    <t>NEOBSAZENO</t>
  </si>
  <si>
    <t>98</t>
  </si>
  <si>
    <t>2.012</t>
  </si>
  <si>
    <t>Kabelový ovladač DHIR 5-6 XRV-K-P</t>
  </si>
  <si>
    <t>Hygienická zařízení v I.NP:</t>
  </si>
  <si>
    <t>4.001</t>
  </si>
  <si>
    <t>Ventilátor diagon.do kruh.potr. TD-500/160-T s doběhem</t>
  </si>
  <si>
    <t>4.002</t>
  </si>
  <si>
    <t>4.003</t>
  </si>
  <si>
    <t>Ohebná hadice /PVC/ Greydec 100- 82mm x 10m</t>
  </si>
  <si>
    <t>4.004</t>
  </si>
  <si>
    <t>Ohebná hadice /PVC/ Greydec 100- 127mm x 10m</t>
  </si>
  <si>
    <t>108</t>
  </si>
  <si>
    <t>4.005</t>
  </si>
  <si>
    <t>Talířový ventil plastový ELF-080mm/odvodní/</t>
  </si>
  <si>
    <t>4.006</t>
  </si>
  <si>
    <t>Talířový ventil plastový ELF-125mm/odvodní/</t>
  </si>
  <si>
    <t>4.007</t>
  </si>
  <si>
    <t>114</t>
  </si>
  <si>
    <t>4.008</t>
  </si>
  <si>
    <t>116</t>
  </si>
  <si>
    <t>4.009</t>
  </si>
  <si>
    <t>Mřížka SMU-20.0 400 x 200 TPJ 48-12-80 uzavřená</t>
  </si>
  <si>
    <t>118</t>
  </si>
  <si>
    <t>4.010</t>
  </si>
  <si>
    <t>Odbočka jednostranná 90° 160 - 125</t>
  </si>
  <si>
    <t>4.011</t>
  </si>
  <si>
    <t>Odbočka jednostranná 90° 160 - 80</t>
  </si>
  <si>
    <t>4.012</t>
  </si>
  <si>
    <t>4.013</t>
  </si>
  <si>
    <t>Spiro potrubí pozink D 80</t>
  </si>
  <si>
    <t>4.014</t>
  </si>
  <si>
    <t>4.015</t>
  </si>
  <si>
    <t>Oblouk SPIRO 45° segmentový D 160</t>
  </si>
  <si>
    <t>4.016</t>
  </si>
  <si>
    <t>Oblouk SPIRO 90° segmentový D 160</t>
  </si>
  <si>
    <t>4.017</t>
  </si>
  <si>
    <t>Koncový kryt na SPIRO D 160</t>
  </si>
  <si>
    <t>Hygienická zařízení ve II.NP</t>
  </si>
  <si>
    <t>5.001</t>
  </si>
  <si>
    <t>Ventilátor malý radiální EB 100 N T</t>
  </si>
  <si>
    <t>5.002</t>
  </si>
  <si>
    <t>138</t>
  </si>
  <si>
    <t>5.003</t>
  </si>
  <si>
    <t>140</t>
  </si>
  <si>
    <t>5.004</t>
  </si>
  <si>
    <t>5.005</t>
  </si>
  <si>
    <t>5.006</t>
  </si>
  <si>
    <t>5.007</t>
  </si>
  <si>
    <t>Ohebná hadice Sonodec 25 - 127mm x10m</t>
  </si>
  <si>
    <t>5.008</t>
  </si>
  <si>
    <t>5.009</t>
  </si>
  <si>
    <t>Přechod osový asymetr. 160 - 125</t>
  </si>
  <si>
    <t>5.010</t>
  </si>
  <si>
    <t>154</t>
  </si>
  <si>
    <t>5.011</t>
  </si>
  <si>
    <t>5.012</t>
  </si>
  <si>
    <t>5.013</t>
  </si>
  <si>
    <t>Přechod d160- 125x125/300</t>
  </si>
  <si>
    <t>5.014</t>
  </si>
  <si>
    <t>Přechod d100- 125x125/400 element</t>
  </si>
  <si>
    <t>5.015</t>
  </si>
  <si>
    <t>Oblouk SPIRO 90° segmentový D 100</t>
  </si>
  <si>
    <t>5.016</t>
  </si>
  <si>
    <t>Spiro potrubí pozink D 100</t>
  </si>
  <si>
    <t>5.017</t>
  </si>
  <si>
    <t>Rezerva na připojení nových potrubí zař.4+4 na stávající</t>
  </si>
  <si>
    <t>Ostatní</t>
  </si>
  <si>
    <t>6.001</t>
  </si>
  <si>
    <t>Montážní, těsnící a spojovací materiál</t>
  </si>
  <si>
    <t>kg</t>
  </si>
  <si>
    <t>6.002</t>
  </si>
  <si>
    <t>Demontáž stávajícího VZT. a klimatiz. zařízení - odhad</t>
  </si>
  <si>
    <t>h</t>
  </si>
  <si>
    <t>172</t>
  </si>
  <si>
    <t>002 - VZT montáž</t>
  </si>
  <si>
    <t>003 - VZT ostatní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</si>
  <si>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</si>
  <si>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</si>
  <si>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</si>
  <si>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</si>
  <si>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</si>
  <si>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</si>
  <si>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vzt01</t>
  </si>
  <si>
    <t>Náklady na dopravu (1.2% z ceny dodávek VZT.)</t>
  </si>
  <si>
    <t>-983731559</t>
  </si>
  <si>
    <t>vzt02</t>
  </si>
  <si>
    <t>Přesun strojů a zařízení (2.0 Kč/kg)</t>
  </si>
  <si>
    <t>1576806865</t>
  </si>
  <si>
    <t>vzt03</t>
  </si>
  <si>
    <t>Přesun potrubí (2.0 Kč/kg)</t>
  </si>
  <si>
    <t>218836348</t>
  </si>
  <si>
    <t>vzt04</t>
  </si>
  <si>
    <t>Podíl přidružených výkonů (2.5% z ceny montáže VZT.)</t>
  </si>
  <si>
    <t>644982545</t>
  </si>
  <si>
    <t>vzt05</t>
  </si>
  <si>
    <t>Zednické výpomoci (6.0% z ceny montáže VZT.)</t>
  </si>
  <si>
    <t>1694527032</t>
  </si>
  <si>
    <t>vzt06</t>
  </si>
  <si>
    <t>Komlexní vyzkoušení</t>
  </si>
  <si>
    <t>1520409858</t>
  </si>
  <si>
    <t>vzt07</t>
  </si>
  <si>
    <t xml:space="preserve">Zaregulování VZT </t>
  </si>
  <si>
    <t>1734089379</t>
  </si>
  <si>
    <t>vzt08</t>
  </si>
  <si>
    <t xml:space="preserve">Zaškolení obsluhy </t>
  </si>
  <si>
    <t>765305422</t>
  </si>
  <si>
    <t>04 - Silnoproudá elektroinstalace</t>
  </si>
  <si>
    <t>HSV - HSV</t>
  </si>
  <si>
    <t xml:space="preserve">    D01 - Dodávky zařízení</t>
  </si>
  <si>
    <t xml:space="preserve">    D04 - Materiál elektromontážní</t>
  </si>
  <si>
    <t xml:space="preserve">    D05 - Elektromontáže</t>
  </si>
  <si>
    <t xml:space="preserve">    D06 - Demontáže</t>
  </si>
  <si>
    <t xml:space="preserve">    D07 - Ostatní náklady</t>
  </si>
  <si>
    <t xml:space="preserve">    X01 - Ostatní</t>
  </si>
  <si>
    <t>Rozpis rozvaděče R1 - Rozpis rozvaděče R1</t>
  </si>
  <si>
    <t>Rozpis rozvaděče R-p - Rozpis rozvaděče R-p</t>
  </si>
  <si>
    <t>D01</t>
  </si>
  <si>
    <t>Dodávky zařízení</t>
  </si>
  <si>
    <t>000000001</t>
  </si>
  <si>
    <t>UPS 9kW on-line, 400V, 20minut</t>
  </si>
  <si>
    <t>000000002</t>
  </si>
  <si>
    <t>UPS do 1kW off-line, 230V, 60minut</t>
  </si>
  <si>
    <t>000509301</t>
  </si>
  <si>
    <t>svítidlo "A" LED panel čtvA m600 34W, 4100lm</t>
  </si>
  <si>
    <t>000509301.1</t>
  </si>
  <si>
    <t>svítidlo "B" LED panel čtvA m600 52W, 5800lm</t>
  </si>
  <si>
    <t>000509301.2</t>
  </si>
  <si>
    <t>svítidlo "C" LED panel čtvA m600 17W, 1500lm</t>
  </si>
  <si>
    <t>000509002</t>
  </si>
  <si>
    <t>svít. "D" LED downlight 15W, 1500lm</t>
  </si>
  <si>
    <t>000552711</t>
  </si>
  <si>
    <t>nouzové svítidlo LED 270lm 1hod trvale</t>
  </si>
  <si>
    <t>D04</t>
  </si>
  <si>
    <t>Materiál elektromontážní</t>
  </si>
  <si>
    <t>000409031</t>
  </si>
  <si>
    <t>ovladač 10A/250Vstř design TANGO řaz.1/0</t>
  </si>
  <si>
    <t>000409011</t>
  </si>
  <si>
    <t>spínač 10A/250Vstř design TANGO řaz.1</t>
  </si>
  <si>
    <t>000409021</t>
  </si>
  <si>
    <t>přepínač 10A/250Vstř design TANGO řaz.5</t>
  </si>
  <si>
    <t>000409023</t>
  </si>
  <si>
    <t>přepínač 10A/250Vstř design TANGO řaz.6</t>
  </si>
  <si>
    <t>000420006</t>
  </si>
  <si>
    <t>zásuvka 16A/250Vstř design Tango bezŠr clonk</t>
  </si>
  <si>
    <t>000420091</t>
  </si>
  <si>
    <t>rámeček pro 1 přístroj Tango 3901A-B10</t>
  </si>
  <si>
    <t>000419100</t>
  </si>
  <si>
    <t>podlahová krabice se zásuvkami vč.6xzásuvka</t>
  </si>
  <si>
    <t>000410170</t>
  </si>
  <si>
    <t>spínač automatic+snímač pohybu design Tango</t>
  </si>
  <si>
    <t>000450005</t>
  </si>
  <si>
    <t>tačítko stiskací s umístěním pod sklem</t>
  </si>
  <si>
    <t>000311115</t>
  </si>
  <si>
    <t>krabice univerzální/přístrojová KU68-1901</t>
  </si>
  <si>
    <t>000311116</t>
  </si>
  <si>
    <t>krabice univerzální/odbočná KU68-1902 vč.KO68</t>
  </si>
  <si>
    <t>000171209</t>
  </si>
  <si>
    <t>vodič CYY 10</t>
  </si>
  <si>
    <t>000101309</t>
  </si>
  <si>
    <t>kabel CYKY 5x10</t>
  </si>
  <si>
    <t>000101005</t>
  </si>
  <si>
    <t>kabel CYKY 2x1,5</t>
  </si>
  <si>
    <t>000101105</t>
  </si>
  <si>
    <t>kabel CYKY 3x1,5</t>
  </si>
  <si>
    <t>000101305</t>
  </si>
  <si>
    <t>kabel CYKY 5x1,5</t>
  </si>
  <si>
    <t>000101308</t>
  </si>
  <si>
    <t>kabel CYKY 5x6</t>
  </si>
  <si>
    <t>000101306</t>
  </si>
  <si>
    <t>kabel CYKY 5x2,5</t>
  </si>
  <si>
    <t>000130005</t>
  </si>
  <si>
    <t>kabel 1kV CXKE-V 2x1,5</t>
  </si>
  <si>
    <t>000130105</t>
  </si>
  <si>
    <t>kabel 1kV CXKE-V 3x1,5</t>
  </si>
  <si>
    <t>000130305</t>
  </si>
  <si>
    <t>kabel 1kV CXKE-V 5x1,5</t>
  </si>
  <si>
    <t>000364042</t>
  </si>
  <si>
    <t>DZ 60X100 ŽLAB KABELOVÝ DRÁTĚNÝ BASOR/ŽÁROVÝ ZIN vč.úchytových prvků</t>
  </si>
  <si>
    <t>33</t>
  </si>
  <si>
    <t>000333031</t>
  </si>
  <si>
    <t>lišta vkládací LV 24x22</t>
  </si>
  <si>
    <t>D05</t>
  </si>
  <si>
    <t>Elektromontáže</t>
  </si>
  <si>
    <t>210110062</t>
  </si>
  <si>
    <t>ovladač zapuštěný vč.zapojení tlačítkový/ř.1/0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</si>
  <si>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</si>
  <si>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</si>
  <si>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</si>
  <si>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</si>
  <si>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</si>
  <si>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</si>
  <si>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210111012</t>
  </si>
  <si>
    <t>zásuvka domovní zapuštěná vč.zapojení průběžně</t>
  </si>
  <si>
    <t>39</t>
  </si>
  <si>
    <t>210111011</t>
  </si>
  <si>
    <t>podlahová zásuvka zapuštěná vč.zapojení</t>
  </si>
  <si>
    <t>210110091</t>
  </si>
  <si>
    <t>spínač zapuštěný vč.zapojení s plynulou regulací</t>
  </si>
  <si>
    <t>210140101</t>
  </si>
  <si>
    <t>ovladač, tlačítko vč.zapoj</t>
  </si>
  <si>
    <t>210010301</t>
  </si>
  <si>
    <t>krabice přístrojová bez zapojení</t>
  </si>
  <si>
    <t>43</t>
  </si>
  <si>
    <t>210010311</t>
  </si>
  <si>
    <t>krabice odbočná bez svorkovnice a zapojení(-KO68)</t>
  </si>
  <si>
    <t>210201002</t>
  </si>
  <si>
    <t>svítidlo zářivkové bytové stropní/2 zdroje</t>
  </si>
  <si>
    <t>210200012</t>
  </si>
  <si>
    <t>svítidlo žárovkové bytové stropní/více zdrojů</t>
  </si>
  <si>
    <t>210201201</t>
  </si>
  <si>
    <t>nouzové orientační svítidlo zářivkové</t>
  </si>
  <si>
    <t>49</t>
  </si>
  <si>
    <t>210800851</t>
  </si>
  <si>
    <t>vodič Cu(-CY,CYA) pevně uložený do 1x35</t>
  </si>
  <si>
    <t>210800113</t>
  </si>
  <si>
    <t>kabel Cu(-CYKY) pod omítkou do 5x10</t>
  </si>
  <si>
    <t>210810048</t>
  </si>
  <si>
    <t>kabel(-CYKY) pevně uložený do 3x6/4x4/7x2,5</t>
  </si>
  <si>
    <t>210810052</t>
  </si>
  <si>
    <t>kabel(-CYKY) pevně uložený do 5x6/7x4/12x1,5</t>
  </si>
  <si>
    <t>57</t>
  </si>
  <si>
    <t>210810951</t>
  </si>
  <si>
    <t>kabel(-1kV CHKE) pevně uložený do 2x4/3x2,5/4x1,5</t>
  </si>
  <si>
    <t>59</t>
  </si>
  <si>
    <t>210810952</t>
  </si>
  <si>
    <t>kabel(-1kV CHKE) pevně ul.do 3x6/4x4/5x2,5/7x1,5</t>
  </si>
  <si>
    <t>210020133</t>
  </si>
  <si>
    <t>kabelový rošt do š.40cm</t>
  </si>
  <si>
    <t>210010105</t>
  </si>
  <si>
    <t>lišta vkládací úplná pevně uložená do š.40mm</t>
  </si>
  <si>
    <t>D06</t>
  </si>
  <si>
    <t>Demontáže</t>
  </si>
  <si>
    <t>210990011</t>
  </si>
  <si>
    <t>demontáže</t>
  </si>
  <si>
    <t>D07</t>
  </si>
  <si>
    <t>Ostatní náklady</t>
  </si>
  <si>
    <t>218009001</t>
  </si>
  <si>
    <t>poplatek za recyklaci svítidla</t>
  </si>
  <si>
    <t>219002612</t>
  </si>
  <si>
    <t>vysekání rýhy/zeď cihla/ hl.do 30mm/š.do 70mm</t>
  </si>
  <si>
    <t>69</t>
  </si>
  <si>
    <t>219990011</t>
  </si>
  <si>
    <t>seznámení se se stávajícím stavem</t>
  </si>
  <si>
    <t>219990011.1</t>
  </si>
  <si>
    <t>drobné úpravy ve 2-4.NP</t>
  </si>
  <si>
    <t>X01</t>
  </si>
  <si>
    <t>ele01</t>
  </si>
  <si>
    <t>doprava dodávek</t>
  </si>
  <si>
    <t>633335167</t>
  </si>
  <si>
    <t>ele02</t>
  </si>
  <si>
    <t>přesun dodávek</t>
  </si>
  <si>
    <t>1709007375</t>
  </si>
  <si>
    <t>ele03</t>
  </si>
  <si>
    <t>prořez materiálu</t>
  </si>
  <si>
    <t>469675639</t>
  </si>
  <si>
    <t>ele04</t>
  </si>
  <si>
    <t>materiál podružný</t>
  </si>
  <si>
    <t>113103972</t>
  </si>
  <si>
    <t>ele05</t>
  </si>
  <si>
    <t>PPV pro elektromontáže</t>
  </si>
  <si>
    <t>-1574834546</t>
  </si>
  <si>
    <t>ele06</t>
  </si>
  <si>
    <t>Kompletační činnost</t>
  </si>
  <si>
    <t>-2115375295</t>
  </si>
  <si>
    <t>https://podminky.urs.cz/item/CS_URS_2021_02/ele06</t>
  </si>
  <si>
    <t>77</t>
  </si>
  <si>
    <t>ele07</t>
  </si>
  <si>
    <t>Revize</t>
  </si>
  <si>
    <t>513993745</t>
  </si>
  <si>
    <t>https://podminky.urs.cz/item/CS_URS_2021_02/ele07</t>
  </si>
  <si>
    <t>Rozpis rozvaděče R1</t>
  </si>
  <si>
    <t>000764836</t>
  </si>
  <si>
    <t>skříň oceloplech 168M/1100x550x161/IP44 zapuštěná</t>
  </si>
  <si>
    <t>000781172</t>
  </si>
  <si>
    <t>sběrnice hřebenová S3L-160-10mm2 3x3vývod kolíky</t>
  </si>
  <si>
    <t>000781174</t>
  </si>
  <si>
    <t>sběrnice hřebenová S3L-210-10mm2 3x4vývod kolíky</t>
  </si>
  <si>
    <t>000415064</t>
  </si>
  <si>
    <t>vypínač MSO-63-3 63A/AC250V/3pol na lištu</t>
  </si>
  <si>
    <t>000415062</t>
  </si>
  <si>
    <t>vypínač MSO-32-3 32A/AC250V/3pol na lištu</t>
  </si>
  <si>
    <t>000472207</t>
  </si>
  <si>
    <t>svodič 3+Npól SVC-350-3N-MZ 350V/20kA typ2</t>
  </si>
  <si>
    <t>000432316</t>
  </si>
  <si>
    <t>odp poj OPVP22-3 Ie 125 A, Ue AC 690 V / DC 440 V,</t>
  </si>
  <si>
    <t>000432331</t>
  </si>
  <si>
    <t>pojistková patrona válcová PV22(32A)gG</t>
  </si>
  <si>
    <t>000434323</t>
  </si>
  <si>
    <t>jistič LTN-10B-1 1pól/ch.B/ 10A/10kA</t>
  </si>
  <si>
    <t>000434350</t>
  </si>
  <si>
    <t>jistič LTN-16C-1 1pól/ch.C/ 16A/10kA</t>
  </si>
  <si>
    <t>000415042</t>
  </si>
  <si>
    <t>vypínač MSO-32-1 32A/AC250V/1pol na lištu</t>
  </si>
  <si>
    <t>000438023</t>
  </si>
  <si>
    <t>proud chránič+jistič 2p/1+N OLI-16B-N1-030AC</t>
  </si>
  <si>
    <t>000464312</t>
  </si>
  <si>
    <t>impulsní relé/AC230V/500W/1modul</t>
  </si>
  <si>
    <t>000441121</t>
  </si>
  <si>
    <t>stykač 2pól RSI-20-20/2Z/20A na lištu</t>
  </si>
  <si>
    <t>000464341</t>
  </si>
  <si>
    <t>soumrakový spínač SOU-1/1P/AC230V/8A/1M vč.čidla</t>
  </si>
  <si>
    <t>000415065</t>
  </si>
  <si>
    <t>přepínač USB-O-BYPASS 32A/AC250V/3pol na lištu</t>
  </si>
  <si>
    <t>000000001.1</t>
  </si>
  <si>
    <t>podružný materiál</t>
  </si>
  <si>
    <t>000000002.1</t>
  </si>
  <si>
    <t>montáž rozvaděče</t>
  </si>
  <si>
    <t>000000003</t>
  </si>
  <si>
    <t>revize rozvaděče</t>
  </si>
  <si>
    <t>Rozpis rozvaděče R-p</t>
  </si>
  <si>
    <t>000764403</t>
  </si>
  <si>
    <t>skříň plast do63A 12M zapuš. EI30min.protipožární</t>
  </si>
  <si>
    <t>000432111</t>
  </si>
  <si>
    <t>odp poj OPVP10-1 Ie 32 A, Ue 690 V / DC 440 V, pro</t>
  </si>
  <si>
    <t>000432132</t>
  </si>
  <si>
    <t>pojistková patrona válcová PV10(6-25A)gG</t>
  </si>
  <si>
    <t>000441122</t>
  </si>
  <si>
    <t>stykač 2pól RSI-20-11/1Z+1R/20A na lištu</t>
  </si>
  <si>
    <t>000452341</t>
  </si>
  <si>
    <t>tlačítko MTX-01-TB/1R/Ith25A černá</t>
  </si>
  <si>
    <t>000452331</t>
  </si>
  <si>
    <t>přepínač UPS-BYPASS 1fázový, DIN lišta</t>
  </si>
  <si>
    <t>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</si>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</sst>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612322141" TargetMode="External"/><Relationship Id="rId18" Type="http://schemas.openxmlformats.org/officeDocument/2006/relationships/hyperlink" Target="https://podminky.urs.cz/item/CS_URS_2021_02/611131121" TargetMode="External"/><Relationship Id="rId26" Type="http://schemas.openxmlformats.org/officeDocument/2006/relationships/hyperlink" Target="https://podminky.urs.cz/item/CS_URS_2021_02/73534560" TargetMode="External"/><Relationship Id="rId39" Type="http://schemas.openxmlformats.org/officeDocument/2006/relationships/hyperlink" Target="https://podminky.urs.cz/item/CS_URS_2021_02/973031812" TargetMode="External"/><Relationship Id="rId21" Type="http://schemas.openxmlformats.org/officeDocument/2006/relationships/hyperlink" Target="https://podminky.urs.cz/item/CS_URS_2021_02/632451425" TargetMode="External"/><Relationship Id="rId34" Type="http://schemas.openxmlformats.org/officeDocument/2006/relationships/hyperlink" Target="https://podminky.urs.cz/item/CS_URS_2021_02/967031132" TargetMode="External"/><Relationship Id="rId42" Type="http://schemas.openxmlformats.org/officeDocument/2006/relationships/hyperlink" Target="https://podminky.urs.cz/item/CS_URS_2021_02/978013121" TargetMode="External"/><Relationship Id="rId47" Type="http://schemas.openxmlformats.org/officeDocument/2006/relationships/hyperlink" Target="https://podminky.urs.cz/item/CS_URS_2021_02/997013509" TargetMode="External"/><Relationship Id="rId50" Type="http://schemas.openxmlformats.org/officeDocument/2006/relationships/hyperlink" Target="https://podminky.urs.cz/item/CS_URS_2021_02/713121211" TargetMode="External"/><Relationship Id="rId55" Type="http://schemas.openxmlformats.org/officeDocument/2006/relationships/hyperlink" Target="https://podminky.urs.cz/item/CS_URS_2021_02/59081430" TargetMode="External"/><Relationship Id="rId63" Type="http://schemas.openxmlformats.org/officeDocument/2006/relationships/hyperlink" Target="https://podminky.urs.cz/item/CS_URS_2021_02/763135881" TargetMode="External"/><Relationship Id="rId68" Type="http://schemas.openxmlformats.org/officeDocument/2006/relationships/hyperlink" Target="https://podminky.urs.cz/item/CS_URS_2021_02/766691914" TargetMode="External"/><Relationship Id="rId76" Type="http://schemas.openxmlformats.org/officeDocument/2006/relationships/hyperlink" Target="https://podminky.urs.cz/item/CS_URS_2021_02/771161011" TargetMode="External"/><Relationship Id="rId84" Type="http://schemas.openxmlformats.org/officeDocument/2006/relationships/hyperlink" Target="https://podminky.urs.cz/item/CS_URS_2021_02/59054144" TargetMode="External"/><Relationship Id="rId89" Type="http://schemas.openxmlformats.org/officeDocument/2006/relationships/hyperlink" Target="https://podminky.urs.cz/item/CS_URS_2021_02/784211111" TargetMode="External"/><Relationship Id="rId7" Type="http://schemas.openxmlformats.org/officeDocument/2006/relationships/hyperlink" Target="https://podminky.urs.cz/item/CS_URS_2021_02/317234410" TargetMode="External"/><Relationship Id="rId71" Type="http://schemas.openxmlformats.org/officeDocument/2006/relationships/hyperlink" Target="https://podminky.urs.cz/item/CS_URS_2021_02/767991911" TargetMode="External"/><Relationship Id="rId92" Type="http://schemas.openxmlformats.org/officeDocument/2006/relationships/hyperlink" Target="https://podminky.urs.cz/item/CS_URS_2021_02/998787101" TargetMode="External"/><Relationship Id="rId2" Type="http://schemas.openxmlformats.org/officeDocument/2006/relationships/hyperlink" Target="https://podminky.urs.cz/item/CS_URS_2021_02/317168013" TargetMode="External"/><Relationship Id="rId16" Type="http://schemas.openxmlformats.org/officeDocument/2006/relationships/hyperlink" Target="https://podminky.urs.cz/item/CS_URS_2021_02/612131121" TargetMode="External"/><Relationship Id="rId29" Type="http://schemas.openxmlformats.org/officeDocument/2006/relationships/hyperlink" Target="https://podminky.urs.cz/item/CS_URS_2021_02/961044111" TargetMode="External"/><Relationship Id="rId11" Type="http://schemas.openxmlformats.org/officeDocument/2006/relationships/hyperlink" Target="https://podminky.urs.cz/item/CS_URS_2021_02/612311121" TargetMode="External"/><Relationship Id="rId24" Type="http://schemas.openxmlformats.org/officeDocument/2006/relationships/hyperlink" Target="https://podminky.urs.cz/item/CS_URS_2021_02/632451491" TargetMode="External"/><Relationship Id="rId32" Type="http://schemas.openxmlformats.org/officeDocument/2006/relationships/hyperlink" Target="https://podminky.urs.cz/item/CS_URS_2021_02/952901111" TargetMode="External"/><Relationship Id="rId37" Type="http://schemas.openxmlformats.org/officeDocument/2006/relationships/hyperlink" Target="https://podminky.urs.cz/item/CS_URS_2021_02/974031664" TargetMode="External"/><Relationship Id="rId40" Type="http://schemas.openxmlformats.org/officeDocument/2006/relationships/hyperlink" Target="https://podminky.urs.cz/item/CS_URS_2021_02/973031813" TargetMode="External"/><Relationship Id="rId45" Type="http://schemas.openxmlformats.org/officeDocument/2006/relationships/hyperlink" Target="https://podminky.urs.cz/item/CS_URS_2021_02/997013211" TargetMode="External"/><Relationship Id="rId53" Type="http://schemas.openxmlformats.org/officeDocument/2006/relationships/hyperlink" Target="https://podminky.urs.cz/item/CS_URS_2021_02/44932114" TargetMode="External"/><Relationship Id="rId58" Type="http://schemas.openxmlformats.org/officeDocument/2006/relationships/hyperlink" Target="https://podminky.urs.cz/item/CS_URS_2021_02/998751181" TargetMode="External"/><Relationship Id="rId66" Type="http://schemas.openxmlformats.org/officeDocument/2006/relationships/hyperlink" Target="https://podminky.urs.cz/item/CS_URS_2021_02/763131831" TargetMode="External"/><Relationship Id="rId74" Type="http://schemas.openxmlformats.org/officeDocument/2006/relationships/hyperlink" Target="https://podminky.urs.cz/item/CS_URS_2021_02/771121011" TargetMode="External"/><Relationship Id="rId79" Type="http://schemas.openxmlformats.org/officeDocument/2006/relationships/hyperlink" Target="https://podminky.urs.cz/item/CS_URS_2021_02/771574266" TargetMode="External"/><Relationship Id="rId87" Type="http://schemas.openxmlformats.org/officeDocument/2006/relationships/hyperlink" Target="https://podminky.urs.cz/item/CS_URS_2021_02/998775101" TargetMode="External"/><Relationship Id="rId5" Type="http://schemas.openxmlformats.org/officeDocument/2006/relationships/hyperlink" Target="https://podminky.urs.cz/item/CS_URS_2021_02/317941121" TargetMode="External"/><Relationship Id="rId61" Type="http://schemas.openxmlformats.org/officeDocument/2006/relationships/hyperlink" Target="https://podminky.urs.cz/item/CS_URS_2021_02/763164715" TargetMode="External"/><Relationship Id="rId82" Type="http://schemas.openxmlformats.org/officeDocument/2006/relationships/hyperlink" Target="https://podminky.urs.cz/item/CS_URS_2021_01/61418101" TargetMode="External"/><Relationship Id="rId90" Type="http://schemas.openxmlformats.org/officeDocument/2006/relationships/hyperlink" Target="https://podminky.urs.cz/item/CS_URS_2021_02/784121001" TargetMode="External"/><Relationship Id="rId19" Type="http://schemas.openxmlformats.org/officeDocument/2006/relationships/hyperlink" Target="https://podminky.urs.cz/item/CS_URS_2021_02/632481213" TargetMode="External"/><Relationship Id="rId14" Type="http://schemas.openxmlformats.org/officeDocument/2006/relationships/hyperlink" Target="https://podminky.urs.cz/item/CS_URS_2021_02/612142001" TargetMode="External"/><Relationship Id="rId22" Type="http://schemas.openxmlformats.org/officeDocument/2006/relationships/hyperlink" Target="https://podminky.urs.cz/item/CS_URS_2021_02/632451445" TargetMode="External"/><Relationship Id="rId27" Type="http://schemas.openxmlformats.org/officeDocument/2006/relationships/hyperlink" Target="https://podminky.urs.cz/item/CS_URS_2021_02/73534561" TargetMode="External"/><Relationship Id="rId30" Type="http://schemas.openxmlformats.org/officeDocument/2006/relationships/hyperlink" Target="https://podminky.urs.cz/item/CS_URS_2021_02/949101111" TargetMode="External"/><Relationship Id="rId35" Type="http://schemas.openxmlformats.org/officeDocument/2006/relationships/hyperlink" Target="https://podminky.urs.cz/item/CS_URS_2021_02/968062455" TargetMode="External"/><Relationship Id="rId43" Type="http://schemas.openxmlformats.org/officeDocument/2006/relationships/hyperlink" Target="https://podminky.urs.cz/item/CS_URS_2021_02/978011121" TargetMode="External"/><Relationship Id="rId48" Type="http://schemas.openxmlformats.org/officeDocument/2006/relationships/hyperlink" Target="https://podminky.urs.cz/item/CS_URS_2021_02/997013631" TargetMode="External"/><Relationship Id="rId56" Type="http://schemas.openxmlformats.org/officeDocument/2006/relationships/hyperlink" Target="https://podminky.urs.cz/item/CS_URS_2021_02/751581112" TargetMode="External"/><Relationship Id="rId64" Type="http://schemas.openxmlformats.org/officeDocument/2006/relationships/hyperlink" Target="https://podminky.urs.cz/item/CS_URS_2021_02/763131511" TargetMode="External"/><Relationship Id="rId69" Type="http://schemas.openxmlformats.org/officeDocument/2006/relationships/hyperlink" Target="https://podminky.urs.cz/item/CS_URS_2021_02/766691915" TargetMode="External"/><Relationship Id="rId77" Type="http://schemas.openxmlformats.org/officeDocument/2006/relationships/hyperlink" Target="https://podminky.urs.cz/item/CS_URS_2021_02/59054164" TargetMode="External"/><Relationship Id="rId8" Type="http://schemas.openxmlformats.org/officeDocument/2006/relationships/hyperlink" Target="https://podminky.urs.cz/item/CS_URS_2021_02/342244301" TargetMode="External"/><Relationship Id="rId51" Type="http://schemas.openxmlformats.org/officeDocument/2006/relationships/hyperlink" Target="https://podminky.urs.cz/item/CS_URS_2021_02/998713101" TargetMode="External"/><Relationship Id="rId72" Type="http://schemas.openxmlformats.org/officeDocument/2006/relationships/hyperlink" Target="https://podminky.urs.cz/item/CS_URS_2021_02/998767101" TargetMode="External"/><Relationship Id="rId80" Type="http://schemas.openxmlformats.org/officeDocument/2006/relationships/hyperlink" Target="https://podminky.urs.cz/item/CS_URS_2021_02/998771101" TargetMode="External"/><Relationship Id="rId85" Type="http://schemas.openxmlformats.org/officeDocument/2006/relationships/hyperlink" Target="https://podminky.urs.cz/item/CS_URS_2021_02/775541111" TargetMode="External"/><Relationship Id="rId93" Type="http://schemas.openxmlformats.org/officeDocument/2006/relationships/hyperlink" Target="https://podminky.urs.cz/item/CS_URS_2021_02/0300010001" TargetMode="External"/><Relationship Id="rId3" Type="http://schemas.openxmlformats.org/officeDocument/2006/relationships/hyperlink" Target="https://podminky.urs.cz/item/CS_URS_2021_02/317168016" TargetMode="External"/><Relationship Id="rId12" Type="http://schemas.openxmlformats.org/officeDocument/2006/relationships/hyperlink" Target="https://podminky.urs.cz/item/CS_URS_2021_02/612311141" TargetMode="External"/><Relationship Id="rId17" Type="http://schemas.openxmlformats.org/officeDocument/2006/relationships/hyperlink" Target="https://podminky.urs.cz/item/CS_URS_2021_02/611315421" TargetMode="External"/><Relationship Id="rId25" Type="http://schemas.openxmlformats.org/officeDocument/2006/relationships/hyperlink" Target="https://podminky.urs.cz/item/CS_URS_2021_02/953993311" TargetMode="External"/><Relationship Id="rId33" Type="http://schemas.openxmlformats.org/officeDocument/2006/relationships/hyperlink" Target="https://podminky.urs.cz/item/CS_URS_2021_02/962032231" TargetMode="External"/><Relationship Id="rId38" Type="http://schemas.openxmlformats.org/officeDocument/2006/relationships/hyperlink" Target="https://podminky.urs.cz/item/CS_URS_2021_02/965045113" TargetMode="External"/><Relationship Id="rId46" Type="http://schemas.openxmlformats.org/officeDocument/2006/relationships/hyperlink" Target="https://podminky.urs.cz/item/CS_URS_2021_02/997013511" TargetMode="External"/><Relationship Id="rId59" Type="http://schemas.openxmlformats.org/officeDocument/2006/relationships/hyperlink" Target="https://podminky.urs.cz/item/CS_URS_2021_02/998762101" TargetMode="External"/><Relationship Id="rId67" Type="http://schemas.openxmlformats.org/officeDocument/2006/relationships/hyperlink" Target="https://podminky.urs.cz/item/CS_URS_2021_02/998763301" TargetMode="External"/><Relationship Id="rId20" Type="http://schemas.openxmlformats.org/officeDocument/2006/relationships/hyperlink" Target="https://podminky.urs.cz/item/CS_URS_2021_02/632451415" TargetMode="External"/><Relationship Id="rId41" Type="http://schemas.openxmlformats.org/officeDocument/2006/relationships/hyperlink" Target="https://podminky.urs.cz/item/CS_URS_2021_02/952902141" TargetMode="External"/><Relationship Id="rId54" Type="http://schemas.openxmlformats.org/officeDocument/2006/relationships/hyperlink" Target="https://podminky.urs.cz/item/CS_URS_2021_02/742210121" TargetMode="External"/><Relationship Id="rId62" Type="http://schemas.openxmlformats.org/officeDocument/2006/relationships/hyperlink" Target="https://podminky.urs.cz/item/CS_URS_2021_02/763135811" TargetMode="External"/><Relationship Id="rId70" Type="http://schemas.openxmlformats.org/officeDocument/2006/relationships/hyperlink" Target="https://podminky.urs.cz/item/CS_URS_2021_02/998766101" TargetMode="External"/><Relationship Id="rId75" Type="http://schemas.openxmlformats.org/officeDocument/2006/relationships/hyperlink" Target="https://podminky.urs.cz/item/CS_URS_2021_02/771151011" TargetMode="External"/><Relationship Id="rId83" Type="http://schemas.openxmlformats.org/officeDocument/2006/relationships/hyperlink" Target="https://podminky.urs.cz/item/CS_URS_2021_02/775469113" TargetMode="External"/><Relationship Id="rId88" Type="http://schemas.openxmlformats.org/officeDocument/2006/relationships/hyperlink" Target="https://podminky.urs.cz/item/CS_URS_2021_02/784181101" TargetMode="External"/><Relationship Id="rId91" Type="http://schemas.openxmlformats.org/officeDocument/2006/relationships/hyperlink" Target="https://podminky.urs.cz/item/CS_URS_2021_02/784121011" TargetMode="External"/><Relationship Id="rId1" Type="http://schemas.openxmlformats.org/officeDocument/2006/relationships/hyperlink" Target="https://podminky.urs.cz/item/CS_URS_2021_02/317168012" TargetMode="External"/><Relationship Id="rId6" Type="http://schemas.openxmlformats.org/officeDocument/2006/relationships/hyperlink" Target="https://podminky.urs.cz/item/CS_URS_2021_01/13010426" TargetMode="External"/><Relationship Id="rId15" Type="http://schemas.openxmlformats.org/officeDocument/2006/relationships/hyperlink" Target="https://podminky.urs.cz/item/CS_URS_2021_02/612315421" TargetMode="External"/><Relationship Id="rId23" Type="http://schemas.openxmlformats.org/officeDocument/2006/relationships/hyperlink" Target="https://podminky.urs.cz/item/CS_URS_2021_02/632451455" TargetMode="External"/><Relationship Id="rId28" Type="http://schemas.openxmlformats.org/officeDocument/2006/relationships/hyperlink" Target="https://podminky.urs.cz/item/CS_URS_2021_02/73534562" TargetMode="External"/><Relationship Id="rId36" Type="http://schemas.openxmlformats.org/officeDocument/2006/relationships/hyperlink" Target="https://podminky.urs.cz/item/CS_URS_2021_02/973031151" TargetMode="External"/><Relationship Id="rId49" Type="http://schemas.openxmlformats.org/officeDocument/2006/relationships/hyperlink" Target="https://podminky.urs.cz/item/CS_URS_2021_02/998018001" TargetMode="External"/><Relationship Id="rId57" Type="http://schemas.openxmlformats.org/officeDocument/2006/relationships/hyperlink" Target="https://podminky.urs.cz/item/CS_URS_2021_02/998751101" TargetMode="External"/><Relationship Id="rId10" Type="http://schemas.openxmlformats.org/officeDocument/2006/relationships/hyperlink" Target="https://podminky.urs.cz/item/CS_URS_2021_02/340271025" TargetMode="External"/><Relationship Id="rId31" Type="http://schemas.openxmlformats.org/officeDocument/2006/relationships/hyperlink" Target="https://podminky.urs.cz/item/CS_URS_2021_02/949101112" TargetMode="External"/><Relationship Id="rId44" Type="http://schemas.openxmlformats.org/officeDocument/2006/relationships/hyperlink" Target="https://podminky.urs.cz/item/CS_URS_2021_02/978059541" TargetMode="External"/><Relationship Id="rId52" Type="http://schemas.openxmlformats.org/officeDocument/2006/relationships/hyperlink" Target="https://podminky.urs.cz/item/CS_URS_2021_02/722259115" TargetMode="External"/><Relationship Id="rId60" Type="http://schemas.openxmlformats.org/officeDocument/2006/relationships/hyperlink" Target="https://podminky.urs.cz/item/CS_URS_2021_02/998762181" TargetMode="External"/><Relationship Id="rId65" Type="http://schemas.openxmlformats.org/officeDocument/2006/relationships/hyperlink" Target="https://podminky.urs.cz/item/CS_URS_2021_02/763131714" TargetMode="External"/><Relationship Id="rId73" Type="http://schemas.openxmlformats.org/officeDocument/2006/relationships/hyperlink" Target="https://podminky.urs.cz/item/CS_URS_2021_02/771111011" TargetMode="External"/><Relationship Id="rId78" Type="http://schemas.openxmlformats.org/officeDocument/2006/relationships/hyperlink" Target="https://podminky.urs.cz/item/CS_URS_2021_01/771274232" TargetMode="External"/><Relationship Id="rId81" Type="http://schemas.openxmlformats.org/officeDocument/2006/relationships/hyperlink" Target="https://podminky.urs.cz/item/CS_URS_2021_02/775413315" TargetMode="External"/><Relationship Id="rId86" Type="http://schemas.openxmlformats.org/officeDocument/2006/relationships/hyperlink" Target="https://podminky.urs.cz/item/CS_URS_2021_02/77559119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317142422" TargetMode="External"/><Relationship Id="rId9" Type="http://schemas.openxmlformats.org/officeDocument/2006/relationships/hyperlink" Target="https://podminky.urs.cz/item/CS_URS_2021_02/3422722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33291101" TargetMode="External"/><Relationship Id="rId13" Type="http://schemas.openxmlformats.org/officeDocument/2006/relationships/hyperlink" Target="https://podminky.urs.cz/item/CS_URS_2021_02/998733101" TargetMode="External"/><Relationship Id="rId18" Type="http://schemas.openxmlformats.org/officeDocument/2006/relationships/hyperlink" Target="https://podminky.urs.cz/item/CS_URS_2021_02/734291122" TargetMode="External"/><Relationship Id="rId26" Type="http://schemas.openxmlformats.org/officeDocument/2006/relationships/hyperlink" Target="https://podminky.urs.cz/item/CS_URS_2021_02/998735101" TargetMode="External"/><Relationship Id="rId3" Type="http://schemas.openxmlformats.org/officeDocument/2006/relationships/hyperlink" Target="https://podminky.urs.cz/item/CS_URS_2021_02/733223204" TargetMode="External"/><Relationship Id="rId21" Type="http://schemas.openxmlformats.org/officeDocument/2006/relationships/hyperlink" Target="https://podminky.urs.cz/item/CS_URS_2021_02/735151821" TargetMode="External"/><Relationship Id="rId7" Type="http://schemas.openxmlformats.org/officeDocument/2006/relationships/hyperlink" Target="https://podminky.urs.cz/item/CS_URS_2021_02/733224225" TargetMode="External"/><Relationship Id="rId12" Type="http://schemas.openxmlformats.org/officeDocument/2006/relationships/hyperlink" Target="https://podminky.urs.cz/item/CS_URS_2021_02/733890801" TargetMode="External"/><Relationship Id="rId17" Type="http://schemas.openxmlformats.org/officeDocument/2006/relationships/hyperlink" Target="https://podminky.urs.cz/item/CS_URS_2021_02/734261407" TargetMode="External"/><Relationship Id="rId25" Type="http://schemas.openxmlformats.org/officeDocument/2006/relationships/hyperlink" Target="https://podminky.urs.cz/item/CS_URS_2021_02/735890801" TargetMode="External"/><Relationship Id="rId2" Type="http://schemas.openxmlformats.org/officeDocument/2006/relationships/hyperlink" Target="https://podminky.urs.cz/item/CS_URS_2021_02/733223203" TargetMode="External"/><Relationship Id="rId16" Type="http://schemas.openxmlformats.org/officeDocument/2006/relationships/hyperlink" Target="https://podminky.urs.cz/item/CS_URS_2021_02/734221682" TargetMode="External"/><Relationship Id="rId20" Type="http://schemas.openxmlformats.org/officeDocument/2006/relationships/hyperlink" Target="https://podminky.urs.cz/item/CS_URS_2021_02/998734101" TargetMode="External"/><Relationship Id="rId1" Type="http://schemas.openxmlformats.org/officeDocument/2006/relationships/hyperlink" Target="https://podminky.urs.cz/item/CS_URS_2021_02/733223202" TargetMode="External"/><Relationship Id="rId6" Type="http://schemas.openxmlformats.org/officeDocument/2006/relationships/hyperlink" Target="https://podminky.urs.cz/item/CS_URS_2021_02/733224224" TargetMode="External"/><Relationship Id="rId11" Type="http://schemas.openxmlformats.org/officeDocument/2006/relationships/hyperlink" Target="https://podminky.urs.cz/item/CS_URS_2021_02/733811222" TargetMode="External"/><Relationship Id="rId24" Type="http://schemas.openxmlformats.org/officeDocument/2006/relationships/hyperlink" Target="https://podminky.urs.cz/item/CS_URS_2021_02/735159230" TargetMode="External"/><Relationship Id="rId5" Type="http://schemas.openxmlformats.org/officeDocument/2006/relationships/hyperlink" Target="https://podminky.urs.cz/item/CS_URS_2021_02/733224222" TargetMode="External"/><Relationship Id="rId15" Type="http://schemas.openxmlformats.org/officeDocument/2006/relationships/hyperlink" Target="https://podminky.urs.cz/item/CS_URS_2021_02/734211127" TargetMode="External"/><Relationship Id="rId23" Type="http://schemas.openxmlformats.org/officeDocument/2006/relationships/hyperlink" Target="https://podminky.urs.cz/item/CS_URS_2021_02/735159210" TargetMode="External"/><Relationship Id="rId10" Type="http://schemas.openxmlformats.org/officeDocument/2006/relationships/hyperlink" Target="https://podminky.urs.cz/item/CS_URS_2021_02/733390802" TargetMode="External"/><Relationship Id="rId19" Type="http://schemas.openxmlformats.org/officeDocument/2006/relationships/hyperlink" Target="https://podminky.urs.cz/item/CS_URS_2021_02/734890801" TargetMode="External"/><Relationship Id="rId4" Type="http://schemas.openxmlformats.org/officeDocument/2006/relationships/hyperlink" Target="https://podminky.urs.cz/item/CS_URS_2021_02/733223205" TargetMode="External"/><Relationship Id="rId9" Type="http://schemas.openxmlformats.org/officeDocument/2006/relationships/hyperlink" Target="https://podminky.urs.cz/item/CS_URS_2021_02/733390801" TargetMode="External"/><Relationship Id="rId14" Type="http://schemas.openxmlformats.org/officeDocument/2006/relationships/hyperlink" Target="https://podminky.urs.cz/item/CS_URS_2021_02/734200821" TargetMode="External"/><Relationship Id="rId22" Type="http://schemas.openxmlformats.org/officeDocument/2006/relationships/hyperlink" Target="https://podminky.urs.cz/item/CS_URS_2021_02/735151822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1_02/ele07" TargetMode="External"/><Relationship Id="rId1" Type="http://schemas.openxmlformats.org/officeDocument/2006/relationships/hyperlink" Target="https://podminky.urs.cz/item/CS_URS_2021_02/ele0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3"/>
      <c r="AQ5" s="23"/>
      <c r="AR5" s="21"/>
      <c r="BE5" s="35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3"/>
      <c r="AQ6" s="23"/>
      <c r="AR6" s="21"/>
      <c r="BE6" s="35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5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29</v>
      </c>
      <c r="AO13" s="23"/>
      <c r="AP13" s="23"/>
      <c r="AQ13" s="23"/>
      <c r="AR13" s="21"/>
      <c r="BE13" s="356"/>
      <c r="BS13" s="18" t="s">
        <v>6</v>
      </c>
    </row>
    <row r="14" spans="1:74" ht="12.75">
      <c r="B14" s="22"/>
      <c r="C14" s="23"/>
      <c r="D14" s="23"/>
      <c r="E14" s="361" t="s">
        <v>29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5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5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56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5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6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6"/>
    </row>
    <row r="23" spans="1:71" s="1" customFormat="1" ht="47.25" customHeight="1">
      <c r="B23" s="22"/>
      <c r="C23" s="23"/>
      <c r="D23" s="23"/>
      <c r="E23" s="363" t="s">
        <v>34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3"/>
      <c r="AP23" s="23"/>
      <c r="AQ23" s="23"/>
      <c r="AR23" s="21"/>
      <c r="BE23" s="35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4">
        <f>ROUND(AG54,2)</f>
        <v>0</v>
      </c>
      <c r="AL26" s="365"/>
      <c r="AM26" s="365"/>
      <c r="AN26" s="365"/>
      <c r="AO26" s="365"/>
      <c r="AP26" s="37"/>
      <c r="AQ26" s="37"/>
      <c r="AR26" s="40"/>
      <c r="BE26" s="35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6" t="s">
        <v>36</v>
      </c>
      <c r="M28" s="366"/>
      <c r="N28" s="366"/>
      <c r="O28" s="366"/>
      <c r="P28" s="366"/>
      <c r="Q28" s="37"/>
      <c r="R28" s="37"/>
      <c r="S28" s="37"/>
      <c r="T28" s="37"/>
      <c r="U28" s="37"/>
      <c r="V28" s="37"/>
      <c r="W28" s="366" t="s">
        <v>37</v>
      </c>
      <c r="X28" s="366"/>
      <c r="Y28" s="366"/>
      <c r="Z28" s="366"/>
      <c r="AA28" s="366"/>
      <c r="AB28" s="366"/>
      <c r="AC28" s="366"/>
      <c r="AD28" s="366"/>
      <c r="AE28" s="366"/>
      <c r="AF28" s="37"/>
      <c r="AG28" s="37"/>
      <c r="AH28" s="37"/>
      <c r="AI28" s="37"/>
      <c r="AJ28" s="37"/>
      <c r="AK28" s="366" t="s">
        <v>38</v>
      </c>
      <c r="AL28" s="366"/>
      <c r="AM28" s="366"/>
      <c r="AN28" s="366"/>
      <c r="AO28" s="366"/>
      <c r="AP28" s="37"/>
      <c r="AQ28" s="37"/>
      <c r="AR28" s="40"/>
      <c r="BE28" s="35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69">
        <v>0.21</v>
      </c>
      <c r="M29" s="368"/>
      <c r="N29" s="368"/>
      <c r="O29" s="368"/>
      <c r="P29" s="368"/>
      <c r="Q29" s="42"/>
      <c r="R29" s="42"/>
      <c r="S29" s="42"/>
      <c r="T29" s="42"/>
      <c r="U29" s="42"/>
      <c r="V29" s="42"/>
      <c r="W29" s="367">
        <f>ROUND(AZ54,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42"/>
      <c r="AG29" s="42"/>
      <c r="AH29" s="42"/>
      <c r="AI29" s="42"/>
      <c r="AJ29" s="42"/>
      <c r="AK29" s="367">
        <f>ROUND(AV54, 2)</f>
        <v>0</v>
      </c>
      <c r="AL29" s="368"/>
      <c r="AM29" s="368"/>
      <c r="AN29" s="368"/>
      <c r="AO29" s="368"/>
      <c r="AP29" s="42"/>
      <c r="AQ29" s="42"/>
      <c r="AR29" s="43"/>
      <c r="BE29" s="35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69">
        <v>0.15</v>
      </c>
      <c r="M30" s="368"/>
      <c r="N30" s="368"/>
      <c r="O30" s="368"/>
      <c r="P30" s="368"/>
      <c r="Q30" s="42"/>
      <c r="R30" s="42"/>
      <c r="S30" s="42"/>
      <c r="T30" s="42"/>
      <c r="U30" s="42"/>
      <c r="V30" s="42"/>
      <c r="W30" s="367">
        <f>ROUND(BA54,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42"/>
      <c r="AG30" s="42"/>
      <c r="AH30" s="42"/>
      <c r="AI30" s="42"/>
      <c r="AJ30" s="42"/>
      <c r="AK30" s="367">
        <f>ROUND(AW54, 2)</f>
        <v>0</v>
      </c>
      <c r="AL30" s="368"/>
      <c r="AM30" s="368"/>
      <c r="AN30" s="368"/>
      <c r="AO30" s="368"/>
      <c r="AP30" s="42"/>
      <c r="AQ30" s="42"/>
      <c r="AR30" s="43"/>
      <c r="BE30" s="35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69">
        <v>0.21</v>
      </c>
      <c r="M31" s="368"/>
      <c r="N31" s="368"/>
      <c r="O31" s="368"/>
      <c r="P31" s="368"/>
      <c r="Q31" s="42"/>
      <c r="R31" s="42"/>
      <c r="S31" s="42"/>
      <c r="T31" s="42"/>
      <c r="U31" s="42"/>
      <c r="V31" s="42"/>
      <c r="W31" s="367">
        <f>ROUND(BB54,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42"/>
      <c r="AG31" s="42"/>
      <c r="AH31" s="42"/>
      <c r="AI31" s="42"/>
      <c r="AJ31" s="42"/>
      <c r="AK31" s="367">
        <v>0</v>
      </c>
      <c r="AL31" s="368"/>
      <c r="AM31" s="368"/>
      <c r="AN31" s="368"/>
      <c r="AO31" s="368"/>
      <c r="AP31" s="42"/>
      <c r="AQ31" s="42"/>
      <c r="AR31" s="43"/>
      <c r="BE31" s="35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69">
        <v>0.15</v>
      </c>
      <c r="M32" s="368"/>
      <c r="N32" s="368"/>
      <c r="O32" s="368"/>
      <c r="P32" s="368"/>
      <c r="Q32" s="42"/>
      <c r="R32" s="42"/>
      <c r="S32" s="42"/>
      <c r="T32" s="42"/>
      <c r="U32" s="42"/>
      <c r="V32" s="42"/>
      <c r="W32" s="367">
        <f>ROUND(BC54,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42"/>
      <c r="AG32" s="42"/>
      <c r="AH32" s="42"/>
      <c r="AI32" s="42"/>
      <c r="AJ32" s="42"/>
      <c r="AK32" s="367">
        <v>0</v>
      </c>
      <c r="AL32" s="368"/>
      <c r="AM32" s="368"/>
      <c r="AN32" s="368"/>
      <c r="AO32" s="368"/>
      <c r="AP32" s="42"/>
      <c r="AQ32" s="42"/>
      <c r="AR32" s="43"/>
      <c r="BE32" s="35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69">
        <v>0</v>
      </c>
      <c r="M33" s="368"/>
      <c r="N33" s="368"/>
      <c r="O33" s="368"/>
      <c r="P33" s="368"/>
      <c r="Q33" s="42"/>
      <c r="R33" s="42"/>
      <c r="S33" s="42"/>
      <c r="T33" s="42"/>
      <c r="U33" s="42"/>
      <c r="V33" s="42"/>
      <c r="W33" s="367">
        <f>ROUND(BD54,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42"/>
      <c r="AG33" s="42"/>
      <c r="AH33" s="42"/>
      <c r="AI33" s="42"/>
      <c r="AJ33" s="42"/>
      <c r="AK33" s="367">
        <v>0</v>
      </c>
      <c r="AL33" s="368"/>
      <c r="AM33" s="368"/>
      <c r="AN33" s="368"/>
      <c r="AO33" s="36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73" t="s">
        <v>47</v>
      </c>
      <c r="Y35" s="371"/>
      <c r="Z35" s="371"/>
      <c r="AA35" s="371"/>
      <c r="AB35" s="371"/>
      <c r="AC35" s="46"/>
      <c r="AD35" s="46"/>
      <c r="AE35" s="46"/>
      <c r="AF35" s="46"/>
      <c r="AG35" s="46"/>
      <c r="AH35" s="46"/>
      <c r="AI35" s="46"/>
      <c r="AJ35" s="46"/>
      <c r="AK35" s="370">
        <f>SUM(AK26:AK33)</f>
        <v>0</v>
      </c>
      <c r="AL35" s="371"/>
      <c r="AM35" s="371"/>
      <c r="AN35" s="371"/>
      <c r="AO35" s="37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Sa20070b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Zelivskeho 52, Bilina - stavebni upravy objektu - rozpocet 1NP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16. 11. 2020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4" t="str">
        <f>IF(E17="","",E17)</f>
        <v xml:space="preserve"> </v>
      </c>
      <c r="AN49" s="335"/>
      <c r="AO49" s="335"/>
      <c r="AP49" s="335"/>
      <c r="AQ49" s="37"/>
      <c r="AR49" s="40"/>
      <c r="AS49" s="336" t="s">
        <v>49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4" t="str">
        <f>IF(E20="","",E20)</f>
        <v xml:space="preserve"> 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2" t="s">
        <v>50</v>
      </c>
      <c r="D52" s="343"/>
      <c r="E52" s="343"/>
      <c r="F52" s="343"/>
      <c r="G52" s="343"/>
      <c r="H52" s="67"/>
      <c r="I52" s="345" t="s">
        <v>51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4" t="s">
        <v>52</v>
      </c>
      <c r="AH52" s="343"/>
      <c r="AI52" s="343"/>
      <c r="AJ52" s="343"/>
      <c r="AK52" s="343"/>
      <c r="AL52" s="343"/>
      <c r="AM52" s="343"/>
      <c r="AN52" s="345" t="s">
        <v>53</v>
      </c>
      <c r="AO52" s="343"/>
      <c r="AP52" s="343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ROUND(AG55+AG56+AG57+AG61,2)</f>
        <v>0</v>
      </c>
      <c r="AH54" s="353"/>
      <c r="AI54" s="353"/>
      <c r="AJ54" s="353"/>
      <c r="AK54" s="353"/>
      <c r="AL54" s="353"/>
      <c r="AM54" s="353"/>
      <c r="AN54" s="354">
        <f t="shared" ref="AN54:AN61" si="0">SUM(AG54,AT54)</f>
        <v>0</v>
      </c>
      <c r="AO54" s="354"/>
      <c r="AP54" s="354"/>
      <c r="AQ54" s="79" t="s">
        <v>19</v>
      </c>
      <c r="AR54" s="80"/>
      <c r="AS54" s="81">
        <f>ROUND(AS55+AS56+AS57+AS61,2)</f>
        <v>0</v>
      </c>
      <c r="AT54" s="82">
        <f t="shared" ref="AT54:AT61" si="1">ROUND(SUM(AV54:AW54),2)</f>
        <v>0</v>
      </c>
      <c r="AU54" s="83">
        <f>ROUND(AU55+AU56+AU57+AU61,5)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ROUND(AZ55+AZ56+AZ57+AZ61,2)</f>
        <v>0</v>
      </c>
      <c r="BA54" s="82">
        <f>ROUND(BA55+BA56+BA57+BA61,2)</f>
        <v>0</v>
      </c>
      <c r="BB54" s="82">
        <f>ROUND(BB55+BB56+BB57+BB61,2)</f>
        <v>0</v>
      </c>
      <c r="BC54" s="82">
        <f>ROUND(BC55+BC56+BC57+BC61,2)</f>
        <v>0</v>
      </c>
      <c r="BD54" s="84">
        <f>ROUND(BD55+BD56+BD57+BD61,2)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6.5" customHeight="1">
      <c r="A55" s="87" t="s">
        <v>73</v>
      </c>
      <c r="B55" s="88"/>
      <c r="C55" s="89"/>
      <c r="D55" s="346" t="s">
        <v>74</v>
      </c>
      <c r="E55" s="346"/>
      <c r="F55" s="346"/>
      <c r="G55" s="346"/>
      <c r="H55" s="346"/>
      <c r="I55" s="90"/>
      <c r="J55" s="346" t="s">
        <v>75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7">
        <f>'01 - Stavební úpravy objektu'!J30</f>
        <v>0</v>
      </c>
      <c r="AH55" s="348"/>
      <c r="AI55" s="348"/>
      <c r="AJ55" s="348"/>
      <c r="AK55" s="348"/>
      <c r="AL55" s="348"/>
      <c r="AM55" s="348"/>
      <c r="AN55" s="347">
        <f t="shared" si="0"/>
        <v>0</v>
      </c>
      <c r="AO55" s="348"/>
      <c r="AP55" s="348"/>
      <c r="AQ55" s="91" t="s">
        <v>76</v>
      </c>
      <c r="AR55" s="92"/>
      <c r="AS55" s="93">
        <v>0</v>
      </c>
      <c r="AT55" s="94">
        <f t="shared" si="1"/>
        <v>0</v>
      </c>
      <c r="AU55" s="95">
        <f>'01 - Stavební úpravy objektu'!P103</f>
        <v>0</v>
      </c>
      <c r="AV55" s="94">
        <f>'01 - Stavební úpravy objektu'!J33</f>
        <v>0</v>
      </c>
      <c r="AW55" s="94">
        <f>'01 - Stavební úpravy objektu'!J34</f>
        <v>0</v>
      </c>
      <c r="AX55" s="94">
        <f>'01 - Stavební úpravy objektu'!J35</f>
        <v>0</v>
      </c>
      <c r="AY55" s="94">
        <f>'01 - Stavební úpravy objektu'!J36</f>
        <v>0</v>
      </c>
      <c r="AZ55" s="94">
        <f>'01 - Stavební úpravy objektu'!F33</f>
        <v>0</v>
      </c>
      <c r="BA55" s="94">
        <f>'01 - Stavební úpravy objektu'!F34</f>
        <v>0</v>
      </c>
      <c r="BB55" s="94">
        <f>'01 - Stavební úpravy objektu'!F35</f>
        <v>0</v>
      </c>
      <c r="BC55" s="94">
        <f>'01 - Stavební úpravy objektu'!F36</f>
        <v>0</v>
      </c>
      <c r="BD55" s="96">
        <f>'01 - Stavební úpravy objektu'!F37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6.5" customHeight="1">
      <c r="A56" s="87" t="s">
        <v>73</v>
      </c>
      <c r="B56" s="88"/>
      <c r="C56" s="89"/>
      <c r="D56" s="346" t="s">
        <v>80</v>
      </c>
      <c r="E56" s="346"/>
      <c r="F56" s="346"/>
      <c r="G56" s="346"/>
      <c r="H56" s="346"/>
      <c r="I56" s="90"/>
      <c r="J56" s="346" t="s">
        <v>81</v>
      </c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7">
        <f>'02 - Ústřední vytápění'!J30</f>
        <v>0</v>
      </c>
      <c r="AH56" s="348"/>
      <c r="AI56" s="348"/>
      <c r="AJ56" s="348"/>
      <c r="AK56" s="348"/>
      <c r="AL56" s="348"/>
      <c r="AM56" s="348"/>
      <c r="AN56" s="347">
        <f t="shared" si="0"/>
        <v>0</v>
      </c>
      <c r="AO56" s="348"/>
      <c r="AP56" s="348"/>
      <c r="AQ56" s="91" t="s">
        <v>76</v>
      </c>
      <c r="AR56" s="92"/>
      <c r="AS56" s="93">
        <v>0</v>
      </c>
      <c r="AT56" s="94">
        <f t="shared" si="1"/>
        <v>0</v>
      </c>
      <c r="AU56" s="95">
        <f>'02 - Ústřední vytápění'!P84</f>
        <v>0</v>
      </c>
      <c r="AV56" s="94">
        <f>'02 - Ústřední vytápění'!J33</f>
        <v>0</v>
      </c>
      <c r="AW56" s="94">
        <f>'02 - Ústřední vytápění'!J34</f>
        <v>0</v>
      </c>
      <c r="AX56" s="94">
        <f>'02 - Ústřední vytápění'!J35</f>
        <v>0</v>
      </c>
      <c r="AY56" s="94">
        <f>'02 - Ústřední vytápění'!J36</f>
        <v>0</v>
      </c>
      <c r="AZ56" s="94">
        <f>'02 - Ústřední vytápění'!F33</f>
        <v>0</v>
      </c>
      <c r="BA56" s="94">
        <f>'02 - Ústřední vytápění'!F34</f>
        <v>0</v>
      </c>
      <c r="BB56" s="94">
        <f>'02 - Ústřední vytápění'!F35</f>
        <v>0</v>
      </c>
      <c r="BC56" s="94">
        <f>'02 - Ústřední vytápění'!F36</f>
        <v>0</v>
      </c>
      <c r="BD56" s="96">
        <f>'02 - Ústřední vytápění'!F37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6.5" customHeight="1">
      <c r="B57" s="88"/>
      <c r="C57" s="89"/>
      <c r="D57" s="346" t="s">
        <v>83</v>
      </c>
      <c r="E57" s="346"/>
      <c r="F57" s="346"/>
      <c r="G57" s="346"/>
      <c r="H57" s="346"/>
      <c r="I57" s="90"/>
      <c r="J57" s="346" t="s">
        <v>84</v>
      </c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9">
        <f>ROUND(SUM(AG58:AG60),2)</f>
        <v>0</v>
      </c>
      <c r="AH57" s="348"/>
      <c r="AI57" s="348"/>
      <c r="AJ57" s="348"/>
      <c r="AK57" s="348"/>
      <c r="AL57" s="348"/>
      <c r="AM57" s="348"/>
      <c r="AN57" s="347">
        <f t="shared" si="0"/>
        <v>0</v>
      </c>
      <c r="AO57" s="348"/>
      <c r="AP57" s="348"/>
      <c r="AQ57" s="91" t="s">
        <v>76</v>
      </c>
      <c r="AR57" s="92"/>
      <c r="AS57" s="93">
        <f>ROUND(SUM(AS58:AS60),2)</f>
        <v>0</v>
      </c>
      <c r="AT57" s="94">
        <f t="shared" si="1"/>
        <v>0</v>
      </c>
      <c r="AU57" s="95">
        <f>ROUND(SUM(AU58:AU60),5)</f>
        <v>0</v>
      </c>
      <c r="AV57" s="94">
        <f>ROUND(AZ57*L29,2)</f>
        <v>0</v>
      </c>
      <c r="AW57" s="94">
        <f>ROUND(BA57*L30,2)</f>
        <v>0</v>
      </c>
      <c r="AX57" s="94">
        <f>ROUND(BB57*L29,2)</f>
        <v>0</v>
      </c>
      <c r="AY57" s="94">
        <f>ROUND(BC57*L30,2)</f>
        <v>0</v>
      </c>
      <c r="AZ57" s="94">
        <f>ROUND(SUM(AZ58:AZ60),2)</f>
        <v>0</v>
      </c>
      <c r="BA57" s="94">
        <f>ROUND(SUM(BA58:BA60),2)</f>
        <v>0</v>
      </c>
      <c r="BB57" s="94">
        <f>ROUND(SUM(BB58:BB60),2)</f>
        <v>0</v>
      </c>
      <c r="BC57" s="94">
        <f>ROUND(SUM(BC58:BC60),2)</f>
        <v>0</v>
      </c>
      <c r="BD57" s="96">
        <f>ROUND(SUM(BD58:BD60),2)</f>
        <v>0</v>
      </c>
      <c r="BS57" s="97" t="s">
        <v>68</v>
      </c>
      <c r="BT57" s="97" t="s">
        <v>77</v>
      </c>
      <c r="BU57" s="97" t="s">
        <v>70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4" customFormat="1" ht="16.5" customHeight="1">
      <c r="A58" s="87" t="s">
        <v>73</v>
      </c>
      <c r="B58" s="52"/>
      <c r="C58" s="98"/>
      <c r="D58" s="98"/>
      <c r="E58" s="352" t="s">
        <v>86</v>
      </c>
      <c r="F58" s="352"/>
      <c r="G58" s="352"/>
      <c r="H58" s="352"/>
      <c r="I58" s="352"/>
      <c r="J58" s="98"/>
      <c r="K58" s="352" t="s">
        <v>87</v>
      </c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0">
        <f>'001 - VZT dodávka'!J32</f>
        <v>0</v>
      </c>
      <c r="AH58" s="351"/>
      <c r="AI58" s="351"/>
      <c r="AJ58" s="351"/>
      <c r="AK58" s="351"/>
      <c r="AL58" s="351"/>
      <c r="AM58" s="351"/>
      <c r="AN58" s="350">
        <f t="shared" si="0"/>
        <v>0</v>
      </c>
      <c r="AO58" s="351"/>
      <c r="AP58" s="351"/>
      <c r="AQ58" s="99" t="s">
        <v>88</v>
      </c>
      <c r="AR58" s="54"/>
      <c r="AS58" s="100">
        <v>0</v>
      </c>
      <c r="AT58" s="101">
        <f t="shared" si="1"/>
        <v>0</v>
      </c>
      <c r="AU58" s="102">
        <f>'001 - VZT dodávka'!P90</f>
        <v>0</v>
      </c>
      <c r="AV58" s="101">
        <f>'001 - VZT dodávka'!J35</f>
        <v>0</v>
      </c>
      <c r="AW58" s="101">
        <f>'001 - VZT dodávka'!J36</f>
        <v>0</v>
      </c>
      <c r="AX58" s="101">
        <f>'001 - VZT dodávka'!J37</f>
        <v>0</v>
      </c>
      <c r="AY58" s="101">
        <f>'001 - VZT dodávka'!J38</f>
        <v>0</v>
      </c>
      <c r="AZ58" s="101">
        <f>'001 - VZT dodávka'!F35</f>
        <v>0</v>
      </c>
      <c r="BA58" s="101">
        <f>'001 - VZT dodávka'!F36</f>
        <v>0</v>
      </c>
      <c r="BB58" s="101">
        <f>'001 - VZT dodávka'!F37</f>
        <v>0</v>
      </c>
      <c r="BC58" s="101">
        <f>'001 - VZT dodávka'!F38</f>
        <v>0</v>
      </c>
      <c r="BD58" s="103">
        <f>'001 - VZT dodávka'!F39</f>
        <v>0</v>
      </c>
      <c r="BT58" s="104" t="s">
        <v>79</v>
      </c>
      <c r="BV58" s="104" t="s">
        <v>71</v>
      </c>
      <c r="BW58" s="104" t="s">
        <v>89</v>
      </c>
      <c r="BX58" s="104" t="s">
        <v>85</v>
      </c>
      <c r="CL58" s="104" t="s">
        <v>19</v>
      </c>
    </row>
    <row r="59" spans="1:91" s="4" customFormat="1" ht="16.5" customHeight="1">
      <c r="A59" s="87" t="s">
        <v>73</v>
      </c>
      <c r="B59" s="52"/>
      <c r="C59" s="98"/>
      <c r="D59" s="98"/>
      <c r="E59" s="352" t="s">
        <v>90</v>
      </c>
      <c r="F59" s="352"/>
      <c r="G59" s="352"/>
      <c r="H59" s="352"/>
      <c r="I59" s="352"/>
      <c r="J59" s="98"/>
      <c r="K59" s="352" t="s">
        <v>91</v>
      </c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0">
        <f>'002 - VZT montáž'!J32</f>
        <v>0</v>
      </c>
      <c r="AH59" s="351"/>
      <c r="AI59" s="351"/>
      <c r="AJ59" s="351"/>
      <c r="AK59" s="351"/>
      <c r="AL59" s="351"/>
      <c r="AM59" s="351"/>
      <c r="AN59" s="350">
        <f t="shared" si="0"/>
        <v>0</v>
      </c>
      <c r="AO59" s="351"/>
      <c r="AP59" s="351"/>
      <c r="AQ59" s="99" t="s">
        <v>88</v>
      </c>
      <c r="AR59" s="54"/>
      <c r="AS59" s="100">
        <v>0</v>
      </c>
      <c r="AT59" s="101">
        <f t="shared" si="1"/>
        <v>0</v>
      </c>
      <c r="AU59" s="102">
        <f>'002 - VZT montáž'!P90</f>
        <v>0</v>
      </c>
      <c r="AV59" s="101">
        <f>'002 - VZT montáž'!J35</f>
        <v>0</v>
      </c>
      <c r="AW59" s="101">
        <f>'002 - VZT montáž'!J36</f>
        <v>0</v>
      </c>
      <c r="AX59" s="101">
        <f>'002 - VZT montáž'!J37</f>
        <v>0</v>
      </c>
      <c r="AY59" s="101">
        <f>'002 - VZT montáž'!J38</f>
        <v>0</v>
      </c>
      <c r="AZ59" s="101">
        <f>'002 - VZT montáž'!F35</f>
        <v>0</v>
      </c>
      <c r="BA59" s="101">
        <f>'002 - VZT montáž'!F36</f>
        <v>0</v>
      </c>
      <c r="BB59" s="101">
        <f>'002 - VZT montáž'!F37</f>
        <v>0</v>
      </c>
      <c r="BC59" s="101">
        <f>'002 - VZT montáž'!F38</f>
        <v>0</v>
      </c>
      <c r="BD59" s="103">
        <f>'002 - VZT montáž'!F39</f>
        <v>0</v>
      </c>
      <c r="BT59" s="104" t="s">
        <v>79</v>
      </c>
      <c r="BV59" s="104" t="s">
        <v>71</v>
      </c>
      <c r="BW59" s="104" t="s">
        <v>92</v>
      </c>
      <c r="BX59" s="104" t="s">
        <v>85</v>
      </c>
      <c r="CL59" s="104" t="s">
        <v>19</v>
      </c>
    </row>
    <row r="60" spans="1:91" s="4" customFormat="1" ht="16.5" customHeight="1">
      <c r="A60" s="87" t="s">
        <v>73</v>
      </c>
      <c r="B60" s="52"/>
      <c r="C60" s="98"/>
      <c r="D60" s="98"/>
      <c r="E60" s="352" t="s">
        <v>93</v>
      </c>
      <c r="F60" s="352"/>
      <c r="G60" s="352"/>
      <c r="H60" s="352"/>
      <c r="I60" s="352"/>
      <c r="J60" s="98"/>
      <c r="K60" s="352" t="s">
        <v>94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0">
        <f>'003 - VZT ostatní'!J32</f>
        <v>0</v>
      </c>
      <c r="AH60" s="351"/>
      <c r="AI60" s="351"/>
      <c r="AJ60" s="351"/>
      <c r="AK60" s="351"/>
      <c r="AL60" s="351"/>
      <c r="AM60" s="351"/>
      <c r="AN60" s="350">
        <f t="shared" si="0"/>
        <v>0</v>
      </c>
      <c r="AO60" s="351"/>
      <c r="AP60" s="351"/>
      <c r="AQ60" s="99" t="s">
        <v>88</v>
      </c>
      <c r="AR60" s="54"/>
      <c r="AS60" s="100">
        <v>0</v>
      </c>
      <c r="AT60" s="101">
        <f t="shared" si="1"/>
        <v>0</v>
      </c>
      <c r="AU60" s="102">
        <f>'003 - VZT ostatní'!P87</f>
        <v>0</v>
      </c>
      <c r="AV60" s="101">
        <f>'003 - VZT ostatní'!J35</f>
        <v>0</v>
      </c>
      <c r="AW60" s="101">
        <f>'003 - VZT ostatní'!J36</f>
        <v>0</v>
      </c>
      <c r="AX60" s="101">
        <f>'003 - VZT ostatní'!J37</f>
        <v>0</v>
      </c>
      <c r="AY60" s="101">
        <f>'003 - VZT ostatní'!J38</f>
        <v>0</v>
      </c>
      <c r="AZ60" s="101">
        <f>'003 - VZT ostatní'!F35</f>
        <v>0</v>
      </c>
      <c r="BA60" s="101">
        <f>'003 - VZT ostatní'!F36</f>
        <v>0</v>
      </c>
      <c r="BB60" s="101">
        <f>'003 - VZT ostatní'!F37</f>
        <v>0</v>
      </c>
      <c r="BC60" s="101">
        <f>'003 - VZT ostatní'!F38</f>
        <v>0</v>
      </c>
      <c r="BD60" s="103">
        <f>'003 - VZT ostatní'!F39</f>
        <v>0</v>
      </c>
      <c r="BT60" s="104" t="s">
        <v>79</v>
      </c>
      <c r="BV60" s="104" t="s">
        <v>71</v>
      </c>
      <c r="BW60" s="104" t="s">
        <v>95</v>
      </c>
      <c r="BX60" s="104" t="s">
        <v>85</v>
      </c>
      <c r="CL60" s="104" t="s">
        <v>19</v>
      </c>
    </row>
    <row r="61" spans="1:91" s="7" customFormat="1" ht="16.5" customHeight="1">
      <c r="A61" s="87" t="s">
        <v>73</v>
      </c>
      <c r="B61" s="88"/>
      <c r="C61" s="89"/>
      <c r="D61" s="346" t="s">
        <v>96</v>
      </c>
      <c r="E61" s="346"/>
      <c r="F61" s="346"/>
      <c r="G61" s="346"/>
      <c r="H61" s="346"/>
      <c r="I61" s="90"/>
      <c r="J61" s="346" t="s">
        <v>97</v>
      </c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7">
        <f>'04 - Silnoproudá elektroi...'!J30</f>
        <v>0</v>
      </c>
      <c r="AH61" s="348"/>
      <c r="AI61" s="348"/>
      <c r="AJ61" s="348"/>
      <c r="AK61" s="348"/>
      <c r="AL61" s="348"/>
      <c r="AM61" s="348"/>
      <c r="AN61" s="347">
        <f t="shared" si="0"/>
        <v>0</v>
      </c>
      <c r="AO61" s="348"/>
      <c r="AP61" s="348"/>
      <c r="AQ61" s="91" t="s">
        <v>76</v>
      </c>
      <c r="AR61" s="92"/>
      <c r="AS61" s="105">
        <v>0</v>
      </c>
      <c r="AT61" s="106">
        <f t="shared" si="1"/>
        <v>0</v>
      </c>
      <c r="AU61" s="107">
        <f>'04 - Silnoproudá elektroi...'!P88</f>
        <v>0</v>
      </c>
      <c r="AV61" s="106">
        <f>'04 - Silnoproudá elektroi...'!J33</f>
        <v>0</v>
      </c>
      <c r="AW61" s="106">
        <f>'04 - Silnoproudá elektroi...'!J34</f>
        <v>0</v>
      </c>
      <c r="AX61" s="106">
        <f>'04 - Silnoproudá elektroi...'!J35</f>
        <v>0</v>
      </c>
      <c r="AY61" s="106">
        <f>'04 - Silnoproudá elektroi...'!J36</f>
        <v>0</v>
      </c>
      <c r="AZ61" s="106">
        <f>'04 - Silnoproudá elektroi...'!F33</f>
        <v>0</v>
      </c>
      <c r="BA61" s="106">
        <f>'04 - Silnoproudá elektroi...'!F34</f>
        <v>0</v>
      </c>
      <c r="BB61" s="106">
        <f>'04 - Silnoproudá elektroi...'!F35</f>
        <v>0</v>
      </c>
      <c r="BC61" s="106">
        <f>'04 - Silnoproudá elektroi...'!F36</f>
        <v>0</v>
      </c>
      <c r="BD61" s="108">
        <f>'04 - Silnoproudá elektroi...'!F37</f>
        <v>0</v>
      </c>
      <c r="BT61" s="97" t="s">
        <v>77</v>
      </c>
      <c r="BV61" s="97" t="s">
        <v>71</v>
      </c>
      <c r="BW61" s="97" t="s">
        <v>98</v>
      </c>
      <c r="BX61" s="97" t="s">
        <v>5</v>
      </c>
      <c r="CL61" s="97" t="s">
        <v>19</v>
      </c>
      <c r="CM61" s="97" t="s">
        <v>79</v>
      </c>
    </row>
    <row r="62" spans="1:91" s="2" customFormat="1" ht="30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  <row r="63" spans="1:91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</sheetData>
  <sheetProtection algorithmName="SHA-512" hashValue="DreCx9JCqZvmrSFqW5SlEylUFKWmPNW2p+n4/wZFpTBUFIBI0+cbNhUwpaYrjM5D8F7dTw4xYmBf+wM/Wwbtjg==" saltValue="cy1aE0ywTEnfJuVRODKdO/lAwtZ1No6+vKNKZKXtQRMusUIMAWgteLtBezr3gNQQ6JzrnGPGxv0CIqWX/qd+y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úpravy objektu'!C2" display="/"/>
    <hyperlink ref="A56" location="'02 - Ústřední vytápění'!C2" display="/"/>
    <hyperlink ref="A58" location="'001 - VZT dodávka'!C2" display="/"/>
    <hyperlink ref="A59" location="'002 - VZT montáž'!C2" display="/"/>
    <hyperlink ref="A60" location="'003 - VZT ostatní'!C2" display="/"/>
    <hyperlink ref="A61" location="'04 - Silnoproudá elektroi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46"/>
  <sheetViews>
    <sheetView showGridLines="0" tabSelected="1" topLeftCell="A45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78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2" customFormat="1" ht="12" customHeight="1">
      <c r="A8" s="35"/>
      <c r="B8" s="40"/>
      <c r="C8" s="35"/>
      <c r="D8" s="113" t="s">
        <v>100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101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16. 11. 2020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tr">
        <f>IF('Rekapitulace stavby'!AN10="","",'Rekapitulace stavby'!AN10)</f>
        <v/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04" t="str">
        <f>IF('Rekapitulace stavby'!AN11="","",'Rekapitulace stavby'!AN11)</f>
        <v/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9" t="str">
        <f>'Rekapitulace stavby'!E14</f>
        <v>Vyplň údaj</v>
      </c>
      <c r="F18" s="380"/>
      <c r="G18" s="380"/>
      <c r="H18" s="380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1" t="s">
        <v>19</v>
      </c>
      <c r="F27" s="381"/>
      <c r="G27" s="381"/>
      <c r="H27" s="38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ROUND(J103,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ROUND((SUM(BE103:BE745)),  2)</f>
        <v>0</v>
      </c>
      <c r="G33" s="35"/>
      <c r="H33" s="35"/>
      <c r="I33" s="125">
        <v>0.21</v>
      </c>
      <c r="J33" s="124">
        <f>ROUND(((SUM(BE103:BE745))*I33),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ROUND((SUM(BF103:BF745)),  2)</f>
        <v>0</v>
      </c>
      <c r="G34" s="35"/>
      <c r="H34" s="35"/>
      <c r="I34" s="125">
        <v>0.15</v>
      </c>
      <c r="J34" s="124">
        <f>ROUND(((SUM(BF103:BF745))*I34),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ROUND((SUM(BG103:BG745)),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ROUND((SUM(BH103:BH745)),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ROUND((SUM(BI103:BI745)),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Zelivskeho 52, Bilina - stavebni upravy objektu - rozpocet 1NP</v>
      </c>
      <c r="F48" s="383"/>
      <c r="G48" s="383"/>
      <c r="H48" s="383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01 - Stavební úpravy objektu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16. 11. 2020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103</v>
      </c>
      <c r="D57" s="138"/>
      <c r="E57" s="138"/>
      <c r="F57" s="138"/>
      <c r="G57" s="138"/>
      <c r="H57" s="138"/>
      <c r="I57" s="138"/>
      <c r="J57" s="139" t="s">
        <v>104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J103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41"/>
      <c r="C60" s="142"/>
      <c r="D60" s="143" t="s">
        <v>106</v>
      </c>
      <c r="E60" s="144"/>
      <c r="F60" s="144"/>
      <c r="G60" s="144"/>
      <c r="H60" s="144"/>
      <c r="I60" s="144"/>
      <c r="J60" s="145">
        <f>J104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107</v>
      </c>
      <c r="E61" s="149"/>
      <c r="F61" s="149"/>
      <c r="G61" s="149"/>
      <c r="H61" s="149"/>
      <c r="I61" s="149"/>
      <c r="J61" s="150">
        <f>J105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108</v>
      </c>
      <c r="E62" s="149"/>
      <c r="F62" s="149"/>
      <c r="G62" s="149"/>
      <c r="H62" s="149"/>
      <c r="I62" s="149"/>
      <c r="J62" s="150">
        <f>J149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109</v>
      </c>
      <c r="E63" s="149"/>
      <c r="F63" s="149"/>
      <c r="G63" s="149"/>
      <c r="H63" s="149"/>
      <c r="I63" s="149"/>
      <c r="J63" s="150">
        <f>J204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110</v>
      </c>
      <c r="E64" s="149"/>
      <c r="F64" s="149"/>
      <c r="G64" s="149"/>
      <c r="H64" s="149"/>
      <c r="I64" s="149"/>
      <c r="J64" s="150">
        <f>J240</f>
        <v>0</v>
      </c>
      <c r="K64" s="98"/>
      <c r="L64" s="151"/>
    </row>
    <row r="65" spans="2:12" s="10" customFormat="1" ht="19.899999999999999" customHeight="1">
      <c r="B65" s="147"/>
      <c r="C65" s="98"/>
      <c r="D65" s="148" t="s">
        <v>111</v>
      </c>
      <c r="E65" s="149"/>
      <c r="F65" s="149"/>
      <c r="G65" s="149"/>
      <c r="H65" s="149"/>
      <c r="I65" s="149"/>
      <c r="J65" s="150">
        <f>J253</f>
        <v>0</v>
      </c>
      <c r="K65" s="98"/>
      <c r="L65" s="151"/>
    </row>
    <row r="66" spans="2:12" s="10" customFormat="1" ht="19.899999999999999" customHeight="1">
      <c r="B66" s="147"/>
      <c r="C66" s="98"/>
      <c r="D66" s="148" t="s">
        <v>112</v>
      </c>
      <c r="E66" s="149"/>
      <c r="F66" s="149"/>
      <c r="G66" s="149"/>
      <c r="H66" s="149"/>
      <c r="I66" s="149"/>
      <c r="J66" s="150">
        <f>J269</f>
        <v>0</v>
      </c>
      <c r="K66" s="98"/>
      <c r="L66" s="151"/>
    </row>
    <row r="67" spans="2:12" s="10" customFormat="1" ht="19.899999999999999" customHeight="1">
      <c r="B67" s="147"/>
      <c r="C67" s="98"/>
      <c r="D67" s="148" t="s">
        <v>113</v>
      </c>
      <c r="E67" s="149"/>
      <c r="F67" s="149"/>
      <c r="G67" s="149"/>
      <c r="H67" s="149"/>
      <c r="I67" s="149"/>
      <c r="J67" s="150">
        <f>J273</f>
        <v>0</v>
      </c>
      <c r="K67" s="98"/>
      <c r="L67" s="151"/>
    </row>
    <row r="68" spans="2:12" s="10" customFormat="1" ht="19.899999999999999" customHeight="1">
      <c r="B68" s="147"/>
      <c r="C68" s="98"/>
      <c r="D68" s="148" t="s">
        <v>114</v>
      </c>
      <c r="E68" s="149"/>
      <c r="F68" s="149"/>
      <c r="G68" s="149"/>
      <c r="H68" s="149"/>
      <c r="I68" s="149"/>
      <c r="J68" s="150">
        <f>J370</f>
        <v>0</v>
      </c>
      <c r="K68" s="98"/>
      <c r="L68" s="151"/>
    </row>
    <row r="69" spans="2:12" s="10" customFormat="1" ht="19.899999999999999" customHeight="1">
      <c r="B69" s="147"/>
      <c r="C69" s="98"/>
      <c r="D69" s="148" t="s">
        <v>115</v>
      </c>
      <c r="E69" s="149"/>
      <c r="F69" s="149"/>
      <c r="G69" s="149"/>
      <c r="H69" s="149"/>
      <c r="I69" s="149"/>
      <c r="J69" s="150">
        <f>J373</f>
        <v>0</v>
      </c>
      <c r="K69" s="98"/>
      <c r="L69" s="151"/>
    </row>
    <row r="70" spans="2:12" s="9" customFormat="1" ht="24.95" customHeight="1">
      <c r="B70" s="141"/>
      <c r="C70" s="142"/>
      <c r="D70" s="143" t="s">
        <v>116</v>
      </c>
      <c r="E70" s="144"/>
      <c r="F70" s="144"/>
      <c r="G70" s="144"/>
      <c r="H70" s="144"/>
      <c r="I70" s="144"/>
      <c r="J70" s="145">
        <f>J378</f>
        <v>0</v>
      </c>
      <c r="K70" s="142"/>
      <c r="L70" s="146"/>
    </row>
    <row r="71" spans="2:12" s="10" customFormat="1" ht="19.899999999999999" customHeight="1">
      <c r="B71" s="147"/>
      <c r="C71" s="98"/>
      <c r="D71" s="148" t="s">
        <v>117</v>
      </c>
      <c r="E71" s="149"/>
      <c r="F71" s="149"/>
      <c r="G71" s="149"/>
      <c r="H71" s="149"/>
      <c r="I71" s="149"/>
      <c r="J71" s="150">
        <f>J379</f>
        <v>0</v>
      </c>
      <c r="K71" s="98"/>
      <c r="L71" s="151"/>
    </row>
    <row r="72" spans="2:12" s="10" customFormat="1" ht="19.899999999999999" customHeight="1">
      <c r="B72" s="147"/>
      <c r="C72" s="98"/>
      <c r="D72" s="148" t="s">
        <v>118</v>
      </c>
      <c r="E72" s="149"/>
      <c r="F72" s="149"/>
      <c r="G72" s="149"/>
      <c r="H72" s="149"/>
      <c r="I72" s="149"/>
      <c r="J72" s="150">
        <f>J391</f>
        <v>0</v>
      </c>
      <c r="K72" s="98"/>
      <c r="L72" s="151"/>
    </row>
    <row r="73" spans="2:12" s="10" customFormat="1" ht="19.899999999999999" customHeight="1">
      <c r="B73" s="147"/>
      <c r="C73" s="98"/>
      <c r="D73" s="148" t="s">
        <v>119</v>
      </c>
      <c r="E73" s="149"/>
      <c r="F73" s="149"/>
      <c r="G73" s="149"/>
      <c r="H73" s="149"/>
      <c r="I73" s="149"/>
      <c r="J73" s="150">
        <f>J396</f>
        <v>0</v>
      </c>
      <c r="K73" s="98"/>
      <c r="L73" s="151"/>
    </row>
    <row r="74" spans="2:12" s="10" customFormat="1" ht="19.899999999999999" customHeight="1">
      <c r="B74" s="147"/>
      <c r="C74" s="98"/>
      <c r="D74" s="148" t="s">
        <v>120</v>
      </c>
      <c r="E74" s="149"/>
      <c r="F74" s="149"/>
      <c r="G74" s="149"/>
      <c r="H74" s="149"/>
      <c r="I74" s="149"/>
      <c r="J74" s="150">
        <f>J401</f>
        <v>0</v>
      </c>
      <c r="K74" s="98"/>
      <c r="L74" s="151"/>
    </row>
    <row r="75" spans="2:12" s="10" customFormat="1" ht="19.899999999999999" customHeight="1">
      <c r="B75" s="147"/>
      <c r="C75" s="98"/>
      <c r="D75" s="148" t="s">
        <v>121</v>
      </c>
      <c r="E75" s="149"/>
      <c r="F75" s="149"/>
      <c r="G75" s="149"/>
      <c r="H75" s="149"/>
      <c r="I75" s="149"/>
      <c r="J75" s="150">
        <f>J408</f>
        <v>0</v>
      </c>
      <c r="K75" s="98"/>
      <c r="L75" s="151"/>
    </row>
    <row r="76" spans="2:12" s="10" customFormat="1" ht="19.899999999999999" customHeight="1">
      <c r="B76" s="147"/>
      <c r="C76" s="98"/>
      <c r="D76" s="148" t="s">
        <v>122</v>
      </c>
      <c r="E76" s="149"/>
      <c r="F76" s="149"/>
      <c r="G76" s="149"/>
      <c r="H76" s="149"/>
      <c r="I76" s="149"/>
      <c r="J76" s="150">
        <f>J414</f>
        <v>0</v>
      </c>
      <c r="K76" s="98"/>
      <c r="L76" s="151"/>
    </row>
    <row r="77" spans="2:12" s="10" customFormat="1" ht="19.899999999999999" customHeight="1">
      <c r="B77" s="147"/>
      <c r="C77" s="98"/>
      <c r="D77" s="148" t="s">
        <v>123</v>
      </c>
      <c r="E77" s="149"/>
      <c r="F77" s="149"/>
      <c r="G77" s="149"/>
      <c r="H77" s="149"/>
      <c r="I77" s="149"/>
      <c r="J77" s="150">
        <f>J469</f>
        <v>0</v>
      </c>
      <c r="K77" s="98"/>
      <c r="L77" s="151"/>
    </row>
    <row r="78" spans="2:12" s="10" customFormat="1" ht="19.899999999999999" customHeight="1">
      <c r="B78" s="147"/>
      <c r="C78" s="98"/>
      <c r="D78" s="148" t="s">
        <v>124</v>
      </c>
      <c r="E78" s="149"/>
      <c r="F78" s="149"/>
      <c r="G78" s="149"/>
      <c r="H78" s="149"/>
      <c r="I78" s="149"/>
      <c r="J78" s="150">
        <f>J565</f>
        <v>0</v>
      </c>
      <c r="K78" s="98"/>
      <c r="L78" s="151"/>
    </row>
    <row r="79" spans="2:12" s="10" customFormat="1" ht="19.899999999999999" customHeight="1">
      <c r="B79" s="147"/>
      <c r="C79" s="98"/>
      <c r="D79" s="148" t="s">
        <v>125</v>
      </c>
      <c r="E79" s="149"/>
      <c r="F79" s="149"/>
      <c r="G79" s="149"/>
      <c r="H79" s="149"/>
      <c r="I79" s="149"/>
      <c r="J79" s="150">
        <f>J619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126</v>
      </c>
      <c r="E80" s="149"/>
      <c r="F80" s="149"/>
      <c r="G80" s="149"/>
      <c r="H80" s="149"/>
      <c r="I80" s="149"/>
      <c r="J80" s="150">
        <f>J646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127</v>
      </c>
      <c r="E81" s="149"/>
      <c r="F81" s="149"/>
      <c r="G81" s="149"/>
      <c r="H81" s="149"/>
      <c r="I81" s="149"/>
      <c r="J81" s="150">
        <f>J674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128</v>
      </c>
      <c r="E82" s="149"/>
      <c r="F82" s="149"/>
      <c r="G82" s="149"/>
      <c r="H82" s="149"/>
      <c r="I82" s="149"/>
      <c r="J82" s="150">
        <f>J729</f>
        <v>0</v>
      </c>
      <c r="K82" s="98"/>
      <c r="L82" s="151"/>
    </row>
    <row r="83" spans="1:31" s="9" customFormat="1" ht="24.95" customHeight="1">
      <c r="B83" s="141"/>
      <c r="C83" s="142"/>
      <c r="D83" s="143" t="s">
        <v>129</v>
      </c>
      <c r="E83" s="144"/>
      <c r="F83" s="144"/>
      <c r="G83" s="144"/>
      <c r="H83" s="144"/>
      <c r="I83" s="144"/>
      <c r="J83" s="145">
        <f>J743</f>
        <v>0</v>
      </c>
      <c r="K83" s="142"/>
      <c r="L83" s="146"/>
    </row>
    <row r="84" spans="1:31" s="2" customFormat="1" ht="21.7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6.95" customHeight="1">
      <c r="A85" s="35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9" spans="1:31" s="2" customFormat="1" ht="6.95" customHeight="1">
      <c r="A89" s="35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24.95" customHeight="1">
      <c r="A90" s="35"/>
      <c r="B90" s="36"/>
      <c r="C90" s="24" t="s">
        <v>130</v>
      </c>
      <c r="D90" s="37"/>
      <c r="E90" s="37"/>
      <c r="F90" s="37"/>
      <c r="G90" s="37"/>
      <c r="H90" s="37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16</v>
      </c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82" t="str">
        <f>E7</f>
        <v>Zelivskeho 52, Bilina - stavebni upravy objektu - rozpocet 1NP</v>
      </c>
      <c r="F93" s="383"/>
      <c r="G93" s="383"/>
      <c r="H93" s="383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2" customHeight="1">
      <c r="A94" s="35"/>
      <c r="B94" s="36"/>
      <c r="C94" s="30" t="s">
        <v>100</v>
      </c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6.5" customHeight="1">
      <c r="A95" s="35"/>
      <c r="B95" s="36"/>
      <c r="C95" s="37"/>
      <c r="D95" s="37"/>
      <c r="E95" s="331" t="str">
        <f>E9</f>
        <v>01 - Stavební úpravy objektu</v>
      </c>
      <c r="F95" s="384"/>
      <c r="G95" s="384"/>
      <c r="H95" s="384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21</v>
      </c>
      <c r="D97" s="37"/>
      <c r="E97" s="37"/>
      <c r="F97" s="28" t="str">
        <f>F12</f>
        <v xml:space="preserve"> </v>
      </c>
      <c r="G97" s="37"/>
      <c r="H97" s="37"/>
      <c r="I97" s="30" t="s">
        <v>23</v>
      </c>
      <c r="J97" s="60" t="str">
        <f>IF(J12="","",J12)</f>
        <v>16. 11. 2020</v>
      </c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5.2" customHeight="1">
      <c r="A99" s="35"/>
      <c r="B99" s="36"/>
      <c r="C99" s="30" t="s">
        <v>25</v>
      </c>
      <c r="D99" s="37"/>
      <c r="E99" s="37"/>
      <c r="F99" s="28" t="str">
        <f>E15</f>
        <v xml:space="preserve"> </v>
      </c>
      <c r="G99" s="37"/>
      <c r="H99" s="37"/>
      <c r="I99" s="30" t="s">
        <v>30</v>
      </c>
      <c r="J99" s="33" t="str">
        <f>E21</f>
        <v xml:space="preserve"> </v>
      </c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5.2" customHeight="1">
      <c r="A100" s="35"/>
      <c r="B100" s="36"/>
      <c r="C100" s="30" t="s">
        <v>28</v>
      </c>
      <c r="D100" s="37"/>
      <c r="E100" s="37"/>
      <c r="F100" s="28" t="str">
        <f>IF(E18="","",E18)</f>
        <v>Vyplň údaj</v>
      </c>
      <c r="G100" s="37"/>
      <c r="H100" s="37"/>
      <c r="I100" s="30" t="s">
        <v>32</v>
      </c>
      <c r="J100" s="33" t="str">
        <f>E24</f>
        <v xml:space="preserve"> </v>
      </c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0.3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11" customFormat="1" ht="29.25" customHeight="1">
      <c r="A102" s="152"/>
      <c r="B102" s="153"/>
      <c r="C102" s="154" t="s">
        <v>131</v>
      </c>
      <c r="D102" s="155" t="s">
        <v>54</v>
      </c>
      <c r="E102" s="155" t="s">
        <v>50</v>
      </c>
      <c r="F102" s="155" t="s">
        <v>51</v>
      </c>
      <c r="G102" s="155" t="s">
        <v>132</v>
      </c>
      <c r="H102" s="155" t="s">
        <v>133</v>
      </c>
      <c r="I102" s="155" t="s">
        <v>134</v>
      </c>
      <c r="J102" s="155" t="s">
        <v>104</v>
      </c>
      <c r="K102" s="156" t="s">
        <v>135</v>
      </c>
      <c r="L102" s="157"/>
      <c r="M102" s="69" t="s">
        <v>19</v>
      </c>
      <c r="N102" s="70" t="s">
        <v>39</v>
      </c>
      <c r="O102" s="70" t="s">
        <v>136</v>
      </c>
      <c r="P102" s="70" t="s">
        <v>137</v>
      </c>
      <c r="Q102" s="70" t="s">
        <v>138</v>
      </c>
      <c r="R102" s="70" t="s">
        <v>139</v>
      </c>
      <c r="S102" s="70" t="s">
        <v>140</v>
      </c>
      <c r="T102" s="71" t="s">
        <v>141</v>
      </c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</row>
    <row r="103" spans="1:65" s="2" customFormat="1" ht="22.9" customHeight="1">
      <c r="A103" s="35"/>
      <c r="B103" s="36"/>
      <c r="C103" s="76" t="s">
        <v>142</v>
      </c>
      <c r="D103" s="37"/>
      <c r="E103" s="37"/>
      <c r="F103" s="37"/>
      <c r="G103" s="37"/>
      <c r="H103" s="37"/>
      <c r="I103" s="37"/>
      <c r="J103" s="158">
        <f>BK103</f>
        <v>0</v>
      </c>
      <c r="K103" s="37"/>
      <c r="L103" s="40"/>
      <c r="M103" s="72"/>
      <c r="N103" s="159"/>
      <c r="O103" s="73"/>
      <c r="P103" s="160">
        <f>P104+P378+P743</f>
        <v>0</v>
      </c>
      <c r="Q103" s="73"/>
      <c r="R103" s="160">
        <f>R104+R378+R743</f>
        <v>39.253549335519999</v>
      </c>
      <c r="S103" s="73"/>
      <c r="T103" s="161">
        <f>T104+T378+T743</f>
        <v>15.495521399999998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68</v>
      </c>
      <c r="AU103" s="18" t="s">
        <v>105</v>
      </c>
      <c r="BK103" s="162">
        <f>BK104+BK378+BK743</f>
        <v>0</v>
      </c>
    </row>
    <row r="104" spans="1:65" s="12" customFormat="1" ht="25.9" customHeight="1">
      <c r="B104" s="163"/>
      <c r="C104" s="164"/>
      <c r="D104" s="165" t="s">
        <v>68</v>
      </c>
      <c r="E104" s="166" t="s">
        <v>143</v>
      </c>
      <c r="F104" s="166" t="s">
        <v>144</v>
      </c>
      <c r="G104" s="164"/>
      <c r="H104" s="164"/>
      <c r="I104" s="167"/>
      <c r="J104" s="168">
        <f>BK104</f>
        <v>0</v>
      </c>
      <c r="K104" s="164"/>
      <c r="L104" s="169"/>
      <c r="M104" s="170"/>
      <c r="N104" s="171"/>
      <c r="O104" s="171"/>
      <c r="P104" s="172">
        <f>P105+P149+P204+P240+P253+P269+P273+P370+P373</f>
        <v>0</v>
      </c>
      <c r="Q104" s="171"/>
      <c r="R104" s="172">
        <f>R105+R149+R204+R240+R253+R269+R273+R370+R373</f>
        <v>33.4583248844</v>
      </c>
      <c r="S104" s="171"/>
      <c r="T104" s="173">
        <f>T105+T149+T204+T240+T253+T269+T273+T370+T373</f>
        <v>12.409357999999997</v>
      </c>
      <c r="AR104" s="174" t="s">
        <v>77</v>
      </c>
      <c r="AT104" s="175" t="s">
        <v>68</v>
      </c>
      <c r="AU104" s="175" t="s">
        <v>69</v>
      </c>
      <c r="AY104" s="174" t="s">
        <v>145</v>
      </c>
      <c r="BK104" s="176">
        <f>BK105+BK149+BK204+BK240+BK253+BK269+BK273+BK370+BK373</f>
        <v>0</v>
      </c>
    </row>
    <row r="105" spans="1:65" s="12" customFormat="1" ht="22.9" customHeight="1">
      <c r="B105" s="163"/>
      <c r="C105" s="164"/>
      <c r="D105" s="165" t="s">
        <v>68</v>
      </c>
      <c r="E105" s="177" t="s">
        <v>146</v>
      </c>
      <c r="F105" s="177" t="s">
        <v>147</v>
      </c>
      <c r="G105" s="164"/>
      <c r="H105" s="164"/>
      <c r="I105" s="167"/>
      <c r="J105" s="178">
        <f>BK105</f>
        <v>0</v>
      </c>
      <c r="K105" s="164"/>
      <c r="L105" s="169"/>
      <c r="M105" s="170"/>
      <c r="N105" s="171"/>
      <c r="O105" s="171"/>
      <c r="P105" s="172">
        <f>SUM(P106:P148)</f>
        <v>0</v>
      </c>
      <c r="Q105" s="171"/>
      <c r="R105" s="172">
        <f>SUM(R106:R148)</f>
        <v>20.0858374984</v>
      </c>
      <c r="S105" s="171"/>
      <c r="T105" s="173">
        <f>SUM(T106:T148)</f>
        <v>0</v>
      </c>
      <c r="AR105" s="174" t="s">
        <v>77</v>
      </c>
      <c r="AT105" s="175" t="s">
        <v>68</v>
      </c>
      <c r="AU105" s="175" t="s">
        <v>77</v>
      </c>
      <c r="AY105" s="174" t="s">
        <v>145</v>
      </c>
      <c r="BK105" s="176">
        <f>SUM(BK106:BK148)</f>
        <v>0</v>
      </c>
    </row>
    <row r="106" spans="1:65" s="2" customFormat="1" ht="21.75" customHeight="1">
      <c r="A106" s="35"/>
      <c r="B106" s="36"/>
      <c r="C106" s="179" t="s">
        <v>77</v>
      </c>
      <c r="D106" s="179" t="s">
        <v>148</v>
      </c>
      <c r="E106" s="180" t="s">
        <v>149</v>
      </c>
      <c r="F106" s="181" t="s">
        <v>150</v>
      </c>
      <c r="G106" s="182" t="s">
        <v>151</v>
      </c>
      <c r="H106" s="183">
        <v>2</v>
      </c>
      <c r="I106" s="184"/>
      <c r="J106" s="185">
        <f>ROUND(I106*H106,2)</f>
        <v>0</v>
      </c>
      <c r="K106" s="181" t="s">
        <v>152</v>
      </c>
      <c r="L106" s="40"/>
      <c r="M106" s="186" t="s">
        <v>19</v>
      </c>
      <c r="N106" s="187" t="s">
        <v>40</v>
      </c>
      <c r="O106" s="65"/>
      <c r="P106" s="188">
        <f>O106*H106</f>
        <v>0</v>
      </c>
      <c r="Q106" s="188">
        <v>2.2783500000000002E-2</v>
      </c>
      <c r="R106" s="188">
        <f>Q106*H106</f>
        <v>4.5567000000000003E-2</v>
      </c>
      <c r="S106" s="188">
        <v>0</v>
      </c>
      <c r="T106" s="18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153</v>
      </c>
      <c r="AT106" s="190" t="s">
        <v>148</v>
      </c>
      <c r="AU106" s="190" t="s">
        <v>79</v>
      </c>
      <c r="AY106" s="18" t="s">
        <v>145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" t="s">
        <v>77</v>
      </c>
      <c r="BK106" s="191">
        <f>ROUND(I106*H106,2)</f>
        <v>0</v>
      </c>
      <c r="BL106" s="18" t="s">
        <v>153</v>
      </c>
      <c r="BM106" s="190" t="s">
        <v>79</v>
      </c>
    </row>
    <row r="107" spans="1:65" s="2" customFormat="1" ht="11.25">
      <c r="A107" s="35"/>
      <c r="B107" s="36"/>
      <c r="C107" s="37"/>
      <c r="D107" s="192" t="s">
        <v>154</v>
      </c>
      <c r="E107" s="37"/>
      <c r="F107" s="193" t="s">
        <v>155</v>
      </c>
      <c r="G107" s="37"/>
      <c r="H107" s="37"/>
      <c r="I107" s="194"/>
      <c r="J107" s="37"/>
      <c r="K107" s="37"/>
      <c r="L107" s="40"/>
      <c r="M107" s="195"/>
      <c r="N107" s="19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79</v>
      </c>
    </row>
    <row r="108" spans="1:65" s="13" customFormat="1" ht="11.25">
      <c r="B108" s="197"/>
      <c r="C108" s="198"/>
      <c r="D108" s="199" t="s">
        <v>156</v>
      </c>
      <c r="E108" s="200" t="s">
        <v>19</v>
      </c>
      <c r="F108" s="201" t="s">
        <v>157</v>
      </c>
      <c r="G108" s="198"/>
      <c r="H108" s="202">
        <v>2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156</v>
      </c>
      <c r="AU108" s="208" t="s">
        <v>79</v>
      </c>
      <c r="AV108" s="13" t="s">
        <v>79</v>
      </c>
      <c r="AW108" s="13" t="s">
        <v>31</v>
      </c>
      <c r="AX108" s="13" t="s">
        <v>69</v>
      </c>
      <c r="AY108" s="208" t="s">
        <v>145</v>
      </c>
    </row>
    <row r="109" spans="1:65" s="14" customFormat="1" ht="11.25">
      <c r="B109" s="209"/>
      <c r="C109" s="210"/>
      <c r="D109" s="199" t="s">
        <v>156</v>
      </c>
      <c r="E109" s="211" t="s">
        <v>19</v>
      </c>
      <c r="F109" s="212" t="s">
        <v>158</v>
      </c>
      <c r="G109" s="210"/>
      <c r="H109" s="213">
        <v>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156</v>
      </c>
      <c r="AU109" s="219" t="s">
        <v>79</v>
      </c>
      <c r="AV109" s="14" t="s">
        <v>153</v>
      </c>
      <c r="AW109" s="14" t="s">
        <v>31</v>
      </c>
      <c r="AX109" s="14" t="s">
        <v>77</v>
      </c>
      <c r="AY109" s="219" t="s">
        <v>145</v>
      </c>
    </row>
    <row r="110" spans="1:65" s="2" customFormat="1" ht="21.75" customHeight="1">
      <c r="A110" s="35"/>
      <c r="B110" s="36"/>
      <c r="C110" s="179" t="s">
        <v>79</v>
      </c>
      <c r="D110" s="179" t="s">
        <v>148</v>
      </c>
      <c r="E110" s="180" t="s">
        <v>159</v>
      </c>
      <c r="F110" s="181" t="s">
        <v>160</v>
      </c>
      <c r="G110" s="182" t="s">
        <v>151</v>
      </c>
      <c r="H110" s="183">
        <v>1</v>
      </c>
      <c r="I110" s="184"/>
      <c r="J110" s="185">
        <f>ROUND(I110*H110,2)</f>
        <v>0</v>
      </c>
      <c r="K110" s="181" t="s">
        <v>152</v>
      </c>
      <c r="L110" s="40"/>
      <c r="M110" s="186" t="s">
        <v>19</v>
      </c>
      <c r="N110" s="187" t="s">
        <v>40</v>
      </c>
      <c r="O110" s="65"/>
      <c r="P110" s="188">
        <f>O110*H110</f>
        <v>0</v>
      </c>
      <c r="Q110" s="188">
        <v>2.7105500000000001E-2</v>
      </c>
      <c r="R110" s="188">
        <f>Q110*H110</f>
        <v>2.7105500000000001E-2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153</v>
      </c>
      <c r="AT110" s="190" t="s">
        <v>148</v>
      </c>
      <c r="AU110" s="190" t="s">
        <v>79</v>
      </c>
      <c r="AY110" s="18" t="s">
        <v>145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77</v>
      </c>
      <c r="BK110" s="191">
        <f>ROUND(I110*H110,2)</f>
        <v>0</v>
      </c>
      <c r="BL110" s="18" t="s">
        <v>153</v>
      </c>
      <c r="BM110" s="190" t="s">
        <v>153</v>
      </c>
    </row>
    <row r="111" spans="1:65" s="2" customFormat="1" ht="11.25">
      <c r="A111" s="35"/>
      <c r="B111" s="36"/>
      <c r="C111" s="37"/>
      <c r="D111" s="192" t="s">
        <v>154</v>
      </c>
      <c r="E111" s="37"/>
      <c r="F111" s="193" t="s">
        <v>161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79</v>
      </c>
    </row>
    <row r="112" spans="1:65" s="13" customFormat="1" ht="11.25">
      <c r="B112" s="197"/>
      <c r="C112" s="198"/>
      <c r="D112" s="199" t="s">
        <v>156</v>
      </c>
      <c r="E112" s="200" t="s">
        <v>19</v>
      </c>
      <c r="F112" s="201" t="s">
        <v>162</v>
      </c>
      <c r="G112" s="198"/>
      <c r="H112" s="202">
        <v>1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156</v>
      </c>
      <c r="AU112" s="208" t="s">
        <v>79</v>
      </c>
      <c r="AV112" s="13" t="s">
        <v>79</v>
      </c>
      <c r="AW112" s="13" t="s">
        <v>31</v>
      </c>
      <c r="AX112" s="13" t="s">
        <v>69</v>
      </c>
      <c r="AY112" s="208" t="s">
        <v>145</v>
      </c>
    </row>
    <row r="113" spans="1:65" s="14" customFormat="1" ht="11.25">
      <c r="B113" s="209"/>
      <c r="C113" s="210"/>
      <c r="D113" s="199" t="s">
        <v>156</v>
      </c>
      <c r="E113" s="211" t="s">
        <v>19</v>
      </c>
      <c r="F113" s="212" t="s">
        <v>158</v>
      </c>
      <c r="G113" s="210"/>
      <c r="H113" s="213">
        <v>1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156</v>
      </c>
      <c r="AU113" s="219" t="s">
        <v>79</v>
      </c>
      <c r="AV113" s="14" t="s">
        <v>153</v>
      </c>
      <c r="AW113" s="14" t="s">
        <v>31</v>
      </c>
      <c r="AX113" s="14" t="s">
        <v>77</v>
      </c>
      <c r="AY113" s="219" t="s">
        <v>145</v>
      </c>
    </row>
    <row r="114" spans="1:65" s="2" customFormat="1" ht="21.75" customHeight="1">
      <c r="A114" s="35"/>
      <c r="B114" s="36"/>
      <c r="C114" s="179" t="s">
        <v>146</v>
      </c>
      <c r="D114" s="179" t="s">
        <v>148</v>
      </c>
      <c r="E114" s="180" t="s">
        <v>163</v>
      </c>
      <c r="F114" s="181" t="s">
        <v>164</v>
      </c>
      <c r="G114" s="182" t="s">
        <v>151</v>
      </c>
      <c r="H114" s="183">
        <v>1</v>
      </c>
      <c r="I114" s="184"/>
      <c r="J114" s="185">
        <f>ROUND(I114*H114,2)</f>
        <v>0</v>
      </c>
      <c r="K114" s="181" t="s">
        <v>152</v>
      </c>
      <c r="L114" s="40"/>
      <c r="M114" s="186" t="s">
        <v>19</v>
      </c>
      <c r="N114" s="187" t="s">
        <v>40</v>
      </c>
      <c r="O114" s="65"/>
      <c r="P114" s="188">
        <f>O114*H114</f>
        <v>0</v>
      </c>
      <c r="Q114" s="188">
        <v>4.0550500000000003E-2</v>
      </c>
      <c r="R114" s="188">
        <f>Q114*H114</f>
        <v>4.0550500000000003E-2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153</v>
      </c>
      <c r="AT114" s="190" t="s">
        <v>148</v>
      </c>
      <c r="AU114" s="190" t="s">
        <v>79</v>
      </c>
      <c r="AY114" s="18" t="s">
        <v>145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77</v>
      </c>
      <c r="BK114" s="191">
        <f>ROUND(I114*H114,2)</f>
        <v>0</v>
      </c>
      <c r="BL114" s="18" t="s">
        <v>153</v>
      </c>
      <c r="BM114" s="190" t="s">
        <v>165</v>
      </c>
    </row>
    <row r="115" spans="1:65" s="2" customFormat="1" ht="11.25">
      <c r="A115" s="35"/>
      <c r="B115" s="36"/>
      <c r="C115" s="37"/>
      <c r="D115" s="192" t="s">
        <v>154</v>
      </c>
      <c r="E115" s="37"/>
      <c r="F115" s="193" t="s">
        <v>166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79</v>
      </c>
    </row>
    <row r="116" spans="1:65" s="13" customFormat="1" ht="11.25">
      <c r="B116" s="197"/>
      <c r="C116" s="198"/>
      <c r="D116" s="199" t="s">
        <v>156</v>
      </c>
      <c r="E116" s="200" t="s">
        <v>19</v>
      </c>
      <c r="F116" s="201" t="s">
        <v>167</v>
      </c>
      <c r="G116" s="198"/>
      <c r="H116" s="202">
        <v>1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156</v>
      </c>
      <c r="AU116" s="208" t="s">
        <v>79</v>
      </c>
      <c r="AV116" s="13" t="s">
        <v>79</v>
      </c>
      <c r="AW116" s="13" t="s">
        <v>31</v>
      </c>
      <c r="AX116" s="13" t="s">
        <v>69</v>
      </c>
      <c r="AY116" s="208" t="s">
        <v>145</v>
      </c>
    </row>
    <row r="117" spans="1:65" s="14" customFormat="1" ht="11.25">
      <c r="B117" s="209"/>
      <c r="C117" s="210"/>
      <c r="D117" s="199" t="s">
        <v>156</v>
      </c>
      <c r="E117" s="211" t="s">
        <v>19</v>
      </c>
      <c r="F117" s="212" t="s">
        <v>158</v>
      </c>
      <c r="G117" s="210"/>
      <c r="H117" s="213">
        <v>1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156</v>
      </c>
      <c r="AU117" s="219" t="s">
        <v>79</v>
      </c>
      <c r="AV117" s="14" t="s">
        <v>153</v>
      </c>
      <c r="AW117" s="14" t="s">
        <v>31</v>
      </c>
      <c r="AX117" s="14" t="s">
        <v>77</v>
      </c>
      <c r="AY117" s="219" t="s">
        <v>145</v>
      </c>
    </row>
    <row r="118" spans="1:65" s="2" customFormat="1" ht="24.2" customHeight="1">
      <c r="A118" s="35"/>
      <c r="B118" s="36"/>
      <c r="C118" s="179" t="s">
        <v>153</v>
      </c>
      <c r="D118" s="179" t="s">
        <v>148</v>
      </c>
      <c r="E118" s="180" t="s">
        <v>168</v>
      </c>
      <c r="F118" s="181" t="s">
        <v>169</v>
      </c>
      <c r="G118" s="182" t="s">
        <v>151</v>
      </c>
      <c r="H118" s="183">
        <v>4</v>
      </c>
      <c r="I118" s="184"/>
      <c r="J118" s="185">
        <f>ROUND(I118*H118,2)</f>
        <v>0</v>
      </c>
      <c r="K118" s="181" t="s">
        <v>152</v>
      </c>
      <c r="L118" s="40"/>
      <c r="M118" s="186" t="s">
        <v>19</v>
      </c>
      <c r="N118" s="187" t="s">
        <v>40</v>
      </c>
      <c r="O118" s="65"/>
      <c r="P118" s="188">
        <f>O118*H118</f>
        <v>0</v>
      </c>
      <c r="Q118" s="188">
        <v>2.6280000000000001E-2</v>
      </c>
      <c r="R118" s="188">
        <f>Q118*H118</f>
        <v>0.10512000000000001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153</v>
      </c>
      <c r="AT118" s="190" t="s">
        <v>148</v>
      </c>
      <c r="AU118" s="190" t="s">
        <v>79</v>
      </c>
      <c r="AY118" s="18" t="s">
        <v>145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77</v>
      </c>
      <c r="BK118" s="191">
        <f>ROUND(I118*H118,2)</f>
        <v>0</v>
      </c>
      <c r="BL118" s="18" t="s">
        <v>153</v>
      </c>
      <c r="BM118" s="190" t="s">
        <v>170</v>
      </c>
    </row>
    <row r="119" spans="1:65" s="2" customFormat="1" ht="11.25">
      <c r="A119" s="35"/>
      <c r="B119" s="36"/>
      <c r="C119" s="37"/>
      <c r="D119" s="192" t="s">
        <v>154</v>
      </c>
      <c r="E119" s="37"/>
      <c r="F119" s="193" t="s">
        <v>171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154</v>
      </c>
      <c r="AU119" s="18" t="s">
        <v>79</v>
      </c>
    </row>
    <row r="120" spans="1:65" s="13" customFormat="1" ht="11.25">
      <c r="B120" s="197"/>
      <c r="C120" s="198"/>
      <c r="D120" s="199" t="s">
        <v>156</v>
      </c>
      <c r="E120" s="200" t="s">
        <v>19</v>
      </c>
      <c r="F120" s="201" t="s">
        <v>172</v>
      </c>
      <c r="G120" s="198"/>
      <c r="H120" s="202">
        <v>4</v>
      </c>
      <c r="I120" s="203"/>
      <c r="J120" s="198"/>
      <c r="K120" s="198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156</v>
      </c>
      <c r="AU120" s="208" t="s">
        <v>79</v>
      </c>
      <c r="AV120" s="13" t="s">
        <v>79</v>
      </c>
      <c r="AW120" s="13" t="s">
        <v>31</v>
      </c>
      <c r="AX120" s="13" t="s">
        <v>69</v>
      </c>
      <c r="AY120" s="208" t="s">
        <v>145</v>
      </c>
    </row>
    <row r="121" spans="1:65" s="14" customFormat="1" ht="11.25">
      <c r="B121" s="209"/>
      <c r="C121" s="210"/>
      <c r="D121" s="199" t="s">
        <v>156</v>
      </c>
      <c r="E121" s="211" t="s">
        <v>19</v>
      </c>
      <c r="F121" s="212" t="s">
        <v>158</v>
      </c>
      <c r="G121" s="210"/>
      <c r="H121" s="213">
        <v>4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156</v>
      </c>
      <c r="AU121" s="219" t="s">
        <v>79</v>
      </c>
      <c r="AV121" s="14" t="s">
        <v>153</v>
      </c>
      <c r="AW121" s="14" t="s">
        <v>31</v>
      </c>
      <c r="AX121" s="14" t="s">
        <v>77</v>
      </c>
      <c r="AY121" s="219" t="s">
        <v>145</v>
      </c>
    </row>
    <row r="122" spans="1:65" s="2" customFormat="1" ht="24.2" customHeight="1">
      <c r="A122" s="35"/>
      <c r="B122" s="36"/>
      <c r="C122" s="179" t="s">
        <v>173</v>
      </c>
      <c r="D122" s="179" t="s">
        <v>148</v>
      </c>
      <c r="E122" s="180" t="s">
        <v>174</v>
      </c>
      <c r="F122" s="181" t="s">
        <v>175</v>
      </c>
      <c r="G122" s="182" t="s">
        <v>176</v>
      </c>
      <c r="H122" s="183">
        <v>7.6999999999999999E-2</v>
      </c>
      <c r="I122" s="184"/>
      <c r="J122" s="185">
        <f>ROUND(I122*H122,2)</f>
        <v>0</v>
      </c>
      <c r="K122" s="181" t="s">
        <v>152</v>
      </c>
      <c r="L122" s="40"/>
      <c r="M122" s="186" t="s">
        <v>19</v>
      </c>
      <c r="N122" s="187" t="s">
        <v>40</v>
      </c>
      <c r="O122" s="65"/>
      <c r="P122" s="188">
        <f>O122*H122</f>
        <v>0</v>
      </c>
      <c r="Q122" s="188">
        <v>1.9536000000000001E-2</v>
      </c>
      <c r="R122" s="188">
        <f>Q122*H122</f>
        <v>1.5042720000000001E-3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153</v>
      </c>
      <c r="AT122" s="190" t="s">
        <v>148</v>
      </c>
      <c r="AU122" s="190" t="s">
        <v>79</v>
      </c>
      <c r="AY122" s="18" t="s">
        <v>145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77</v>
      </c>
      <c r="BK122" s="191">
        <f>ROUND(I122*H122,2)</f>
        <v>0</v>
      </c>
      <c r="BL122" s="18" t="s">
        <v>153</v>
      </c>
      <c r="BM122" s="190" t="s">
        <v>177</v>
      </c>
    </row>
    <row r="123" spans="1:65" s="2" customFormat="1" ht="11.25">
      <c r="A123" s="35"/>
      <c r="B123" s="36"/>
      <c r="C123" s="37"/>
      <c r="D123" s="192" t="s">
        <v>154</v>
      </c>
      <c r="E123" s="37"/>
      <c r="F123" s="193" t="s">
        <v>178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79</v>
      </c>
    </row>
    <row r="124" spans="1:65" s="15" customFormat="1" ht="11.25">
      <c r="B124" s="220"/>
      <c r="C124" s="221"/>
      <c r="D124" s="199" t="s">
        <v>156</v>
      </c>
      <c r="E124" s="222" t="s">
        <v>19</v>
      </c>
      <c r="F124" s="223" t="s">
        <v>179</v>
      </c>
      <c r="G124" s="221"/>
      <c r="H124" s="222" t="s">
        <v>19</v>
      </c>
      <c r="I124" s="224"/>
      <c r="J124" s="221"/>
      <c r="K124" s="221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156</v>
      </c>
      <c r="AU124" s="229" t="s">
        <v>79</v>
      </c>
      <c r="AV124" s="15" t="s">
        <v>77</v>
      </c>
      <c r="AW124" s="15" t="s">
        <v>31</v>
      </c>
      <c r="AX124" s="15" t="s">
        <v>69</v>
      </c>
      <c r="AY124" s="229" t="s">
        <v>145</v>
      </c>
    </row>
    <row r="125" spans="1:65" s="13" customFormat="1" ht="11.25">
      <c r="B125" s="197"/>
      <c r="C125" s="198"/>
      <c r="D125" s="199" t="s">
        <v>156</v>
      </c>
      <c r="E125" s="200" t="s">
        <v>19</v>
      </c>
      <c r="F125" s="201" t="s">
        <v>180</v>
      </c>
      <c r="G125" s="198"/>
      <c r="H125" s="202">
        <v>7.6999999999999999E-2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156</v>
      </c>
      <c r="AU125" s="208" t="s">
        <v>79</v>
      </c>
      <c r="AV125" s="13" t="s">
        <v>79</v>
      </c>
      <c r="AW125" s="13" t="s">
        <v>31</v>
      </c>
      <c r="AX125" s="13" t="s">
        <v>77</v>
      </c>
      <c r="AY125" s="208" t="s">
        <v>145</v>
      </c>
    </row>
    <row r="126" spans="1:65" s="2" customFormat="1" ht="16.5" customHeight="1">
      <c r="A126" s="35"/>
      <c r="B126" s="36"/>
      <c r="C126" s="230" t="s">
        <v>181</v>
      </c>
      <c r="D126" s="230" t="s">
        <v>182</v>
      </c>
      <c r="E126" s="231" t="s">
        <v>183</v>
      </c>
      <c r="F126" s="232" t="s">
        <v>184</v>
      </c>
      <c r="G126" s="233" t="s">
        <v>176</v>
      </c>
      <c r="H126" s="234">
        <v>7.6999999999999999E-2</v>
      </c>
      <c r="I126" s="235"/>
      <c r="J126" s="236">
        <f>ROUND(I126*H126,2)</f>
        <v>0</v>
      </c>
      <c r="K126" s="232" t="s">
        <v>185</v>
      </c>
      <c r="L126" s="237"/>
      <c r="M126" s="238" t="s">
        <v>19</v>
      </c>
      <c r="N126" s="239" t="s">
        <v>40</v>
      </c>
      <c r="O126" s="65"/>
      <c r="P126" s="188">
        <f>O126*H126</f>
        <v>0</v>
      </c>
      <c r="Q126" s="188">
        <v>1</v>
      </c>
      <c r="R126" s="188">
        <f>Q126*H126</f>
        <v>7.6999999999999999E-2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170</v>
      </c>
      <c r="AT126" s="190" t="s">
        <v>182</v>
      </c>
      <c r="AU126" s="190" t="s">
        <v>79</v>
      </c>
      <c r="AY126" s="18" t="s">
        <v>145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77</v>
      </c>
      <c r="BK126" s="191">
        <f>ROUND(I126*H126,2)</f>
        <v>0</v>
      </c>
      <c r="BL126" s="18" t="s">
        <v>153</v>
      </c>
      <c r="BM126" s="190" t="s">
        <v>186</v>
      </c>
    </row>
    <row r="127" spans="1:65" s="2" customFormat="1" ht="11.25">
      <c r="A127" s="35"/>
      <c r="B127" s="36"/>
      <c r="C127" s="37"/>
      <c r="D127" s="192" t="s">
        <v>154</v>
      </c>
      <c r="E127" s="37"/>
      <c r="F127" s="193" t="s">
        <v>187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79</v>
      </c>
    </row>
    <row r="128" spans="1:65" s="15" customFormat="1" ht="11.25">
      <c r="B128" s="220"/>
      <c r="C128" s="221"/>
      <c r="D128" s="199" t="s">
        <v>156</v>
      </c>
      <c r="E128" s="222" t="s">
        <v>19</v>
      </c>
      <c r="F128" s="223" t="s">
        <v>179</v>
      </c>
      <c r="G128" s="221"/>
      <c r="H128" s="222" t="s">
        <v>19</v>
      </c>
      <c r="I128" s="224"/>
      <c r="J128" s="221"/>
      <c r="K128" s="221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156</v>
      </c>
      <c r="AU128" s="229" t="s">
        <v>79</v>
      </c>
      <c r="AV128" s="15" t="s">
        <v>77</v>
      </c>
      <c r="AW128" s="15" t="s">
        <v>31</v>
      </c>
      <c r="AX128" s="15" t="s">
        <v>69</v>
      </c>
      <c r="AY128" s="229" t="s">
        <v>145</v>
      </c>
    </row>
    <row r="129" spans="1:65" s="13" customFormat="1" ht="11.25">
      <c r="B129" s="197"/>
      <c r="C129" s="198"/>
      <c r="D129" s="199" t="s">
        <v>156</v>
      </c>
      <c r="E129" s="200" t="s">
        <v>19</v>
      </c>
      <c r="F129" s="201" t="s">
        <v>180</v>
      </c>
      <c r="G129" s="198"/>
      <c r="H129" s="202">
        <v>7.6999999999999999E-2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156</v>
      </c>
      <c r="AU129" s="208" t="s">
        <v>79</v>
      </c>
      <c r="AV129" s="13" t="s">
        <v>79</v>
      </c>
      <c r="AW129" s="13" t="s">
        <v>31</v>
      </c>
      <c r="AX129" s="13" t="s">
        <v>77</v>
      </c>
      <c r="AY129" s="208" t="s">
        <v>145</v>
      </c>
    </row>
    <row r="130" spans="1:65" s="2" customFormat="1" ht="16.5" customHeight="1">
      <c r="A130" s="35"/>
      <c r="B130" s="36"/>
      <c r="C130" s="179" t="s">
        <v>188</v>
      </c>
      <c r="D130" s="179" t="s">
        <v>148</v>
      </c>
      <c r="E130" s="180" t="s">
        <v>189</v>
      </c>
      <c r="F130" s="181" t="s">
        <v>190</v>
      </c>
      <c r="G130" s="182" t="s">
        <v>191</v>
      </c>
      <c r="H130" s="183">
        <v>0.15</v>
      </c>
      <c r="I130" s="184"/>
      <c r="J130" s="185">
        <f>ROUND(I130*H130,2)</f>
        <v>0</v>
      </c>
      <c r="K130" s="181" t="s">
        <v>152</v>
      </c>
      <c r="L130" s="40"/>
      <c r="M130" s="186" t="s">
        <v>19</v>
      </c>
      <c r="N130" s="187" t="s">
        <v>40</v>
      </c>
      <c r="O130" s="65"/>
      <c r="P130" s="188">
        <f>O130*H130</f>
        <v>0</v>
      </c>
      <c r="Q130" s="188">
        <v>1.94302</v>
      </c>
      <c r="R130" s="188">
        <f>Q130*H130</f>
        <v>0.29145299999999996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153</v>
      </c>
      <c r="AT130" s="190" t="s">
        <v>148</v>
      </c>
      <c r="AU130" s="190" t="s">
        <v>79</v>
      </c>
      <c r="AY130" s="18" t="s">
        <v>145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77</v>
      </c>
      <c r="BK130" s="191">
        <f>ROUND(I130*H130,2)</f>
        <v>0</v>
      </c>
      <c r="BL130" s="18" t="s">
        <v>153</v>
      </c>
      <c r="BM130" s="190" t="s">
        <v>192</v>
      </c>
    </row>
    <row r="131" spans="1:65" s="2" customFormat="1" ht="11.25">
      <c r="A131" s="35"/>
      <c r="B131" s="36"/>
      <c r="C131" s="37"/>
      <c r="D131" s="192" t="s">
        <v>154</v>
      </c>
      <c r="E131" s="37"/>
      <c r="F131" s="193" t="s">
        <v>193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79</v>
      </c>
    </row>
    <row r="132" spans="1:65" s="2" customFormat="1" ht="21.75" customHeight="1">
      <c r="A132" s="35"/>
      <c r="B132" s="36"/>
      <c r="C132" s="179" t="s">
        <v>170</v>
      </c>
      <c r="D132" s="179" t="s">
        <v>148</v>
      </c>
      <c r="E132" s="180" t="s">
        <v>194</v>
      </c>
      <c r="F132" s="181" t="s">
        <v>195</v>
      </c>
      <c r="G132" s="182" t="s">
        <v>196</v>
      </c>
      <c r="H132" s="183">
        <v>84.623000000000005</v>
      </c>
      <c r="I132" s="184"/>
      <c r="J132" s="185">
        <f>ROUND(I132*H132,2)</f>
        <v>0</v>
      </c>
      <c r="K132" s="181" t="s">
        <v>152</v>
      </c>
      <c r="L132" s="40"/>
      <c r="M132" s="186" t="s">
        <v>19</v>
      </c>
      <c r="N132" s="187" t="s">
        <v>40</v>
      </c>
      <c r="O132" s="65"/>
      <c r="P132" s="188">
        <f>O132*H132</f>
        <v>0</v>
      </c>
      <c r="Q132" s="188">
        <v>0.13883680000000001</v>
      </c>
      <c r="R132" s="188">
        <f>Q132*H132</f>
        <v>11.748786526400002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153</v>
      </c>
      <c r="AT132" s="190" t="s">
        <v>148</v>
      </c>
      <c r="AU132" s="190" t="s">
        <v>79</v>
      </c>
      <c r="AY132" s="18" t="s">
        <v>145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77</v>
      </c>
      <c r="BK132" s="191">
        <f>ROUND(I132*H132,2)</f>
        <v>0</v>
      </c>
      <c r="BL132" s="18" t="s">
        <v>153</v>
      </c>
      <c r="BM132" s="190" t="s">
        <v>197</v>
      </c>
    </row>
    <row r="133" spans="1:65" s="2" customFormat="1" ht="11.25">
      <c r="A133" s="35"/>
      <c r="B133" s="36"/>
      <c r="C133" s="37"/>
      <c r="D133" s="192" t="s">
        <v>154</v>
      </c>
      <c r="E133" s="37"/>
      <c r="F133" s="193" t="s">
        <v>198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154</v>
      </c>
      <c r="AU133" s="18" t="s">
        <v>79</v>
      </c>
    </row>
    <row r="134" spans="1:65" s="15" customFormat="1" ht="11.25">
      <c r="B134" s="220"/>
      <c r="C134" s="221"/>
      <c r="D134" s="199" t="s">
        <v>156</v>
      </c>
      <c r="E134" s="222" t="s">
        <v>19</v>
      </c>
      <c r="F134" s="223" t="s">
        <v>199</v>
      </c>
      <c r="G134" s="221"/>
      <c r="H134" s="222" t="s">
        <v>19</v>
      </c>
      <c r="I134" s="224"/>
      <c r="J134" s="221"/>
      <c r="K134" s="221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156</v>
      </c>
      <c r="AU134" s="229" t="s">
        <v>79</v>
      </c>
      <c r="AV134" s="15" t="s">
        <v>77</v>
      </c>
      <c r="AW134" s="15" t="s">
        <v>31</v>
      </c>
      <c r="AX134" s="15" t="s">
        <v>69</v>
      </c>
      <c r="AY134" s="229" t="s">
        <v>145</v>
      </c>
    </row>
    <row r="135" spans="1:65" s="13" customFormat="1" ht="11.25">
      <c r="B135" s="197"/>
      <c r="C135" s="198"/>
      <c r="D135" s="199" t="s">
        <v>156</v>
      </c>
      <c r="E135" s="200" t="s">
        <v>19</v>
      </c>
      <c r="F135" s="201" t="s">
        <v>200</v>
      </c>
      <c r="G135" s="198"/>
      <c r="H135" s="202">
        <v>91.614999999999995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156</v>
      </c>
      <c r="AU135" s="208" t="s">
        <v>79</v>
      </c>
      <c r="AV135" s="13" t="s">
        <v>79</v>
      </c>
      <c r="AW135" s="13" t="s">
        <v>31</v>
      </c>
      <c r="AX135" s="13" t="s">
        <v>69</v>
      </c>
      <c r="AY135" s="208" t="s">
        <v>145</v>
      </c>
    </row>
    <row r="136" spans="1:65" s="13" customFormat="1" ht="11.25">
      <c r="B136" s="197"/>
      <c r="C136" s="198"/>
      <c r="D136" s="199" t="s">
        <v>156</v>
      </c>
      <c r="E136" s="200" t="s">
        <v>19</v>
      </c>
      <c r="F136" s="201" t="s">
        <v>201</v>
      </c>
      <c r="G136" s="198"/>
      <c r="H136" s="202">
        <v>-6.992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156</v>
      </c>
      <c r="AU136" s="208" t="s">
        <v>79</v>
      </c>
      <c r="AV136" s="13" t="s">
        <v>79</v>
      </c>
      <c r="AW136" s="13" t="s">
        <v>31</v>
      </c>
      <c r="AX136" s="13" t="s">
        <v>69</v>
      </c>
      <c r="AY136" s="208" t="s">
        <v>145</v>
      </c>
    </row>
    <row r="137" spans="1:65" s="14" customFormat="1" ht="11.25">
      <c r="B137" s="209"/>
      <c r="C137" s="210"/>
      <c r="D137" s="199" t="s">
        <v>156</v>
      </c>
      <c r="E137" s="211" t="s">
        <v>19</v>
      </c>
      <c r="F137" s="212" t="s">
        <v>158</v>
      </c>
      <c r="G137" s="210"/>
      <c r="H137" s="213">
        <v>84.62299999999999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156</v>
      </c>
      <c r="AU137" s="219" t="s">
        <v>79</v>
      </c>
      <c r="AV137" s="14" t="s">
        <v>153</v>
      </c>
      <c r="AW137" s="14" t="s">
        <v>31</v>
      </c>
      <c r="AX137" s="14" t="s">
        <v>77</v>
      </c>
      <c r="AY137" s="219" t="s">
        <v>145</v>
      </c>
    </row>
    <row r="138" spans="1:65" s="2" customFormat="1" ht="24.2" customHeight="1">
      <c r="A138" s="35"/>
      <c r="B138" s="36"/>
      <c r="C138" s="179" t="s">
        <v>202</v>
      </c>
      <c r="D138" s="179" t="s">
        <v>148</v>
      </c>
      <c r="E138" s="180" t="s">
        <v>203</v>
      </c>
      <c r="F138" s="181" t="s">
        <v>204</v>
      </c>
      <c r="G138" s="182" t="s">
        <v>196</v>
      </c>
      <c r="H138" s="183">
        <v>129.51</v>
      </c>
      <c r="I138" s="184"/>
      <c r="J138" s="185">
        <f>ROUND(I138*H138,2)</f>
        <v>0</v>
      </c>
      <c r="K138" s="181" t="s">
        <v>152</v>
      </c>
      <c r="L138" s="40"/>
      <c r="M138" s="186" t="s">
        <v>19</v>
      </c>
      <c r="N138" s="187" t="s">
        <v>40</v>
      </c>
      <c r="O138" s="65"/>
      <c r="P138" s="188">
        <f>O138*H138</f>
        <v>0</v>
      </c>
      <c r="Q138" s="188">
        <v>5.8970000000000002E-2</v>
      </c>
      <c r="R138" s="188">
        <f>Q138*H138</f>
        <v>7.6372046999999998</v>
      </c>
      <c r="S138" s="188">
        <v>0</v>
      </c>
      <c r="T138" s="18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153</v>
      </c>
      <c r="AT138" s="190" t="s">
        <v>148</v>
      </c>
      <c r="AU138" s="190" t="s">
        <v>79</v>
      </c>
      <c r="AY138" s="18" t="s">
        <v>145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77</v>
      </c>
      <c r="BK138" s="191">
        <f>ROUND(I138*H138,2)</f>
        <v>0</v>
      </c>
      <c r="BL138" s="18" t="s">
        <v>153</v>
      </c>
      <c r="BM138" s="190" t="s">
        <v>205</v>
      </c>
    </row>
    <row r="139" spans="1:65" s="2" customFormat="1" ht="11.25">
      <c r="A139" s="35"/>
      <c r="B139" s="36"/>
      <c r="C139" s="37"/>
      <c r="D139" s="192" t="s">
        <v>154</v>
      </c>
      <c r="E139" s="37"/>
      <c r="F139" s="193" t="s">
        <v>206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154</v>
      </c>
      <c r="AU139" s="18" t="s">
        <v>79</v>
      </c>
    </row>
    <row r="140" spans="1:65" s="15" customFormat="1" ht="11.25">
      <c r="B140" s="220"/>
      <c r="C140" s="221"/>
      <c r="D140" s="199" t="s">
        <v>156</v>
      </c>
      <c r="E140" s="222" t="s">
        <v>19</v>
      </c>
      <c r="F140" s="223" t="s">
        <v>199</v>
      </c>
      <c r="G140" s="221"/>
      <c r="H140" s="222" t="s">
        <v>19</v>
      </c>
      <c r="I140" s="224"/>
      <c r="J140" s="221"/>
      <c r="K140" s="221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156</v>
      </c>
      <c r="AU140" s="229" t="s">
        <v>79</v>
      </c>
      <c r="AV140" s="15" t="s">
        <v>77</v>
      </c>
      <c r="AW140" s="15" t="s">
        <v>31</v>
      </c>
      <c r="AX140" s="15" t="s">
        <v>69</v>
      </c>
      <c r="AY140" s="229" t="s">
        <v>145</v>
      </c>
    </row>
    <row r="141" spans="1:65" s="13" customFormat="1" ht="11.25">
      <c r="B141" s="197"/>
      <c r="C141" s="198"/>
      <c r="D141" s="199" t="s">
        <v>156</v>
      </c>
      <c r="E141" s="200" t="s">
        <v>19</v>
      </c>
      <c r="F141" s="201" t="s">
        <v>207</v>
      </c>
      <c r="G141" s="198"/>
      <c r="H141" s="202">
        <v>142.53800000000001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156</v>
      </c>
      <c r="AU141" s="208" t="s">
        <v>79</v>
      </c>
      <c r="AV141" s="13" t="s">
        <v>79</v>
      </c>
      <c r="AW141" s="13" t="s">
        <v>31</v>
      </c>
      <c r="AX141" s="13" t="s">
        <v>69</v>
      </c>
      <c r="AY141" s="208" t="s">
        <v>145</v>
      </c>
    </row>
    <row r="142" spans="1:65" s="13" customFormat="1" ht="11.25">
      <c r="B142" s="197"/>
      <c r="C142" s="198"/>
      <c r="D142" s="199" t="s">
        <v>156</v>
      </c>
      <c r="E142" s="200" t="s">
        <v>19</v>
      </c>
      <c r="F142" s="201" t="s">
        <v>208</v>
      </c>
      <c r="G142" s="198"/>
      <c r="H142" s="202">
        <v>-13.028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156</v>
      </c>
      <c r="AU142" s="208" t="s">
        <v>79</v>
      </c>
      <c r="AV142" s="13" t="s">
        <v>79</v>
      </c>
      <c r="AW142" s="13" t="s">
        <v>31</v>
      </c>
      <c r="AX142" s="13" t="s">
        <v>69</v>
      </c>
      <c r="AY142" s="208" t="s">
        <v>145</v>
      </c>
    </row>
    <row r="143" spans="1:65" s="14" customFormat="1" ht="11.25">
      <c r="B143" s="209"/>
      <c r="C143" s="210"/>
      <c r="D143" s="199" t="s">
        <v>156</v>
      </c>
      <c r="E143" s="211" t="s">
        <v>19</v>
      </c>
      <c r="F143" s="212" t="s">
        <v>158</v>
      </c>
      <c r="G143" s="210"/>
      <c r="H143" s="213">
        <v>129.51000000000002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156</v>
      </c>
      <c r="AU143" s="219" t="s">
        <v>79</v>
      </c>
      <c r="AV143" s="14" t="s">
        <v>153</v>
      </c>
      <c r="AW143" s="14" t="s">
        <v>31</v>
      </c>
      <c r="AX143" s="14" t="s">
        <v>77</v>
      </c>
      <c r="AY143" s="219" t="s">
        <v>145</v>
      </c>
    </row>
    <row r="144" spans="1:65" s="2" customFormat="1" ht="24.2" customHeight="1">
      <c r="A144" s="35"/>
      <c r="B144" s="36"/>
      <c r="C144" s="179" t="s">
        <v>177</v>
      </c>
      <c r="D144" s="179" t="s">
        <v>148</v>
      </c>
      <c r="E144" s="180" t="s">
        <v>209</v>
      </c>
      <c r="F144" s="181" t="s">
        <v>210</v>
      </c>
      <c r="G144" s="182" t="s">
        <v>196</v>
      </c>
      <c r="H144" s="183">
        <v>1.8</v>
      </c>
      <c r="I144" s="184"/>
      <c r="J144" s="185">
        <f>ROUND(I144*H144,2)</f>
        <v>0</v>
      </c>
      <c r="K144" s="181" t="s">
        <v>152</v>
      </c>
      <c r="L144" s="40"/>
      <c r="M144" s="186" t="s">
        <v>19</v>
      </c>
      <c r="N144" s="187" t="s">
        <v>40</v>
      </c>
      <c r="O144" s="65"/>
      <c r="P144" s="188">
        <f>O144*H144</f>
        <v>0</v>
      </c>
      <c r="Q144" s="188">
        <v>6.1969999999999997E-2</v>
      </c>
      <c r="R144" s="188">
        <f>Q144*H144</f>
        <v>0.11154599999999999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153</v>
      </c>
      <c r="AT144" s="190" t="s">
        <v>148</v>
      </c>
      <c r="AU144" s="190" t="s">
        <v>79</v>
      </c>
      <c r="AY144" s="18" t="s">
        <v>145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77</v>
      </c>
      <c r="BK144" s="191">
        <f>ROUND(I144*H144,2)</f>
        <v>0</v>
      </c>
      <c r="BL144" s="18" t="s">
        <v>153</v>
      </c>
      <c r="BM144" s="190" t="s">
        <v>211</v>
      </c>
    </row>
    <row r="145" spans="1:65" s="2" customFormat="1" ht="11.25">
      <c r="A145" s="35"/>
      <c r="B145" s="36"/>
      <c r="C145" s="37"/>
      <c r="D145" s="192" t="s">
        <v>154</v>
      </c>
      <c r="E145" s="37"/>
      <c r="F145" s="193" t="s">
        <v>212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154</v>
      </c>
      <c r="AU145" s="18" t="s">
        <v>79</v>
      </c>
    </row>
    <row r="146" spans="1:65" s="15" customFormat="1" ht="11.25">
      <c r="B146" s="220"/>
      <c r="C146" s="221"/>
      <c r="D146" s="199" t="s">
        <v>156</v>
      </c>
      <c r="E146" s="222" t="s">
        <v>19</v>
      </c>
      <c r="F146" s="223" t="s">
        <v>199</v>
      </c>
      <c r="G146" s="221"/>
      <c r="H146" s="222" t="s">
        <v>19</v>
      </c>
      <c r="I146" s="224"/>
      <c r="J146" s="221"/>
      <c r="K146" s="221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156</v>
      </c>
      <c r="AU146" s="229" t="s">
        <v>79</v>
      </c>
      <c r="AV146" s="15" t="s">
        <v>77</v>
      </c>
      <c r="AW146" s="15" t="s">
        <v>31</v>
      </c>
      <c r="AX146" s="15" t="s">
        <v>69</v>
      </c>
      <c r="AY146" s="229" t="s">
        <v>145</v>
      </c>
    </row>
    <row r="147" spans="1:65" s="13" customFormat="1" ht="11.25">
      <c r="B147" s="197"/>
      <c r="C147" s="198"/>
      <c r="D147" s="199" t="s">
        <v>156</v>
      </c>
      <c r="E147" s="200" t="s">
        <v>19</v>
      </c>
      <c r="F147" s="201" t="s">
        <v>213</v>
      </c>
      <c r="G147" s="198"/>
      <c r="H147" s="202">
        <v>1.8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156</v>
      </c>
      <c r="AU147" s="208" t="s">
        <v>79</v>
      </c>
      <c r="AV147" s="13" t="s">
        <v>79</v>
      </c>
      <c r="AW147" s="13" t="s">
        <v>31</v>
      </c>
      <c r="AX147" s="13" t="s">
        <v>69</v>
      </c>
      <c r="AY147" s="208" t="s">
        <v>145</v>
      </c>
    </row>
    <row r="148" spans="1:65" s="14" customFormat="1" ht="11.25">
      <c r="B148" s="209"/>
      <c r="C148" s="210"/>
      <c r="D148" s="199" t="s">
        <v>156</v>
      </c>
      <c r="E148" s="211" t="s">
        <v>19</v>
      </c>
      <c r="F148" s="212" t="s">
        <v>158</v>
      </c>
      <c r="G148" s="210"/>
      <c r="H148" s="213">
        <v>1.8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156</v>
      </c>
      <c r="AU148" s="219" t="s">
        <v>79</v>
      </c>
      <c r="AV148" s="14" t="s">
        <v>153</v>
      </c>
      <c r="AW148" s="14" t="s">
        <v>31</v>
      </c>
      <c r="AX148" s="14" t="s">
        <v>77</v>
      </c>
      <c r="AY148" s="219" t="s">
        <v>145</v>
      </c>
    </row>
    <row r="149" spans="1:65" s="12" customFormat="1" ht="22.9" customHeight="1">
      <c r="B149" s="163"/>
      <c r="C149" s="164"/>
      <c r="D149" s="165" t="s">
        <v>68</v>
      </c>
      <c r="E149" s="177" t="s">
        <v>214</v>
      </c>
      <c r="F149" s="177" t="s">
        <v>215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SUM(P150:P203)</f>
        <v>0</v>
      </c>
      <c r="Q149" s="171"/>
      <c r="R149" s="172">
        <f>SUM(R150:R203)</f>
        <v>10.221739185999999</v>
      </c>
      <c r="S149" s="171"/>
      <c r="T149" s="173">
        <f>SUM(T150:T203)</f>
        <v>0</v>
      </c>
      <c r="AR149" s="174" t="s">
        <v>77</v>
      </c>
      <c r="AT149" s="175" t="s">
        <v>68</v>
      </c>
      <c r="AU149" s="175" t="s">
        <v>77</v>
      </c>
      <c r="AY149" s="174" t="s">
        <v>145</v>
      </c>
      <c r="BK149" s="176">
        <f>SUM(BK150:BK203)</f>
        <v>0</v>
      </c>
    </row>
    <row r="150" spans="1:65" s="2" customFormat="1" ht="24.2" customHeight="1">
      <c r="A150" s="35"/>
      <c r="B150" s="36"/>
      <c r="C150" s="179" t="s">
        <v>216</v>
      </c>
      <c r="D150" s="179" t="s">
        <v>148</v>
      </c>
      <c r="E150" s="180" t="s">
        <v>217</v>
      </c>
      <c r="F150" s="181" t="s">
        <v>218</v>
      </c>
      <c r="G150" s="182" t="s">
        <v>196</v>
      </c>
      <c r="H150" s="183">
        <v>3.54</v>
      </c>
      <c r="I150" s="184"/>
      <c r="J150" s="185">
        <f>ROUND(I150*H150,2)</f>
        <v>0</v>
      </c>
      <c r="K150" s="181" t="s">
        <v>152</v>
      </c>
      <c r="L150" s="40"/>
      <c r="M150" s="186" t="s">
        <v>19</v>
      </c>
      <c r="N150" s="187" t="s">
        <v>40</v>
      </c>
      <c r="O150" s="65"/>
      <c r="P150" s="188">
        <f>O150*H150</f>
        <v>0</v>
      </c>
      <c r="Q150" s="188">
        <v>1.47E-2</v>
      </c>
      <c r="R150" s="188">
        <f>Q150*H150</f>
        <v>5.2038000000000001E-2</v>
      </c>
      <c r="S150" s="188">
        <v>0</v>
      </c>
      <c r="T150" s="18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153</v>
      </c>
      <c r="AT150" s="190" t="s">
        <v>148</v>
      </c>
      <c r="AU150" s="190" t="s">
        <v>79</v>
      </c>
      <c r="AY150" s="18" t="s">
        <v>145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77</v>
      </c>
      <c r="BK150" s="191">
        <f>ROUND(I150*H150,2)</f>
        <v>0</v>
      </c>
      <c r="BL150" s="18" t="s">
        <v>153</v>
      </c>
      <c r="BM150" s="190" t="s">
        <v>219</v>
      </c>
    </row>
    <row r="151" spans="1:65" s="2" customFormat="1" ht="11.25">
      <c r="A151" s="35"/>
      <c r="B151" s="36"/>
      <c r="C151" s="37"/>
      <c r="D151" s="192" t="s">
        <v>154</v>
      </c>
      <c r="E151" s="37"/>
      <c r="F151" s="193" t="s">
        <v>220</v>
      </c>
      <c r="G151" s="37"/>
      <c r="H151" s="37"/>
      <c r="I151" s="194"/>
      <c r="J151" s="37"/>
      <c r="K151" s="37"/>
      <c r="L151" s="40"/>
      <c r="M151" s="195"/>
      <c r="N151" s="19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154</v>
      </c>
      <c r="AU151" s="18" t="s">
        <v>79</v>
      </c>
    </row>
    <row r="152" spans="1:65" s="13" customFormat="1" ht="11.25">
      <c r="B152" s="197"/>
      <c r="C152" s="198"/>
      <c r="D152" s="199" t="s">
        <v>156</v>
      </c>
      <c r="E152" s="200" t="s">
        <v>19</v>
      </c>
      <c r="F152" s="201" t="s">
        <v>221</v>
      </c>
      <c r="G152" s="198"/>
      <c r="H152" s="202">
        <v>3.54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156</v>
      </c>
      <c r="AU152" s="208" t="s">
        <v>79</v>
      </c>
      <c r="AV152" s="13" t="s">
        <v>79</v>
      </c>
      <c r="AW152" s="13" t="s">
        <v>31</v>
      </c>
      <c r="AX152" s="13" t="s">
        <v>69</v>
      </c>
      <c r="AY152" s="208" t="s">
        <v>145</v>
      </c>
    </row>
    <row r="153" spans="1:65" s="14" customFormat="1" ht="11.25">
      <c r="B153" s="209"/>
      <c r="C153" s="210"/>
      <c r="D153" s="199" t="s">
        <v>156</v>
      </c>
      <c r="E153" s="211" t="s">
        <v>19</v>
      </c>
      <c r="F153" s="212" t="s">
        <v>158</v>
      </c>
      <c r="G153" s="210"/>
      <c r="H153" s="213">
        <v>3.54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156</v>
      </c>
      <c r="AU153" s="219" t="s">
        <v>79</v>
      </c>
      <c r="AV153" s="14" t="s">
        <v>153</v>
      </c>
      <c r="AW153" s="14" t="s">
        <v>31</v>
      </c>
      <c r="AX153" s="14" t="s">
        <v>77</v>
      </c>
      <c r="AY153" s="219" t="s">
        <v>145</v>
      </c>
    </row>
    <row r="154" spans="1:65" s="2" customFormat="1" ht="24.2" customHeight="1">
      <c r="A154" s="35"/>
      <c r="B154" s="36"/>
      <c r="C154" s="179" t="s">
        <v>222</v>
      </c>
      <c r="D154" s="179" t="s">
        <v>148</v>
      </c>
      <c r="E154" s="180" t="s">
        <v>223</v>
      </c>
      <c r="F154" s="181" t="s">
        <v>224</v>
      </c>
      <c r="G154" s="182" t="s">
        <v>196</v>
      </c>
      <c r="H154" s="183">
        <v>169.24600000000001</v>
      </c>
      <c r="I154" s="184"/>
      <c r="J154" s="185">
        <f>ROUND(I154*H154,2)</f>
        <v>0</v>
      </c>
      <c r="K154" s="181" t="s">
        <v>152</v>
      </c>
      <c r="L154" s="40"/>
      <c r="M154" s="186" t="s">
        <v>19</v>
      </c>
      <c r="N154" s="187" t="s">
        <v>40</v>
      </c>
      <c r="O154" s="65"/>
      <c r="P154" s="188">
        <f>O154*H154</f>
        <v>0</v>
      </c>
      <c r="Q154" s="188">
        <v>1.7330000000000002E-2</v>
      </c>
      <c r="R154" s="188">
        <f>Q154*H154</f>
        <v>2.9330331800000002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153</v>
      </c>
      <c r="AT154" s="190" t="s">
        <v>148</v>
      </c>
      <c r="AU154" s="190" t="s">
        <v>79</v>
      </c>
      <c r="AY154" s="18" t="s">
        <v>145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77</v>
      </c>
      <c r="BK154" s="191">
        <f>ROUND(I154*H154,2)</f>
        <v>0</v>
      </c>
      <c r="BL154" s="18" t="s">
        <v>153</v>
      </c>
      <c r="BM154" s="190" t="s">
        <v>225</v>
      </c>
    </row>
    <row r="155" spans="1:65" s="2" customFormat="1" ht="11.25">
      <c r="A155" s="35"/>
      <c r="B155" s="36"/>
      <c r="C155" s="37"/>
      <c r="D155" s="192" t="s">
        <v>154</v>
      </c>
      <c r="E155" s="37"/>
      <c r="F155" s="193" t="s">
        <v>226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154</v>
      </c>
      <c r="AU155" s="18" t="s">
        <v>79</v>
      </c>
    </row>
    <row r="156" spans="1:65" s="15" customFormat="1" ht="11.25">
      <c r="B156" s="220"/>
      <c r="C156" s="221"/>
      <c r="D156" s="199" t="s">
        <v>156</v>
      </c>
      <c r="E156" s="222" t="s">
        <v>19</v>
      </c>
      <c r="F156" s="223" t="s">
        <v>227</v>
      </c>
      <c r="G156" s="221"/>
      <c r="H156" s="222" t="s">
        <v>19</v>
      </c>
      <c r="I156" s="224"/>
      <c r="J156" s="221"/>
      <c r="K156" s="221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156</v>
      </c>
      <c r="AU156" s="229" t="s">
        <v>79</v>
      </c>
      <c r="AV156" s="15" t="s">
        <v>77</v>
      </c>
      <c r="AW156" s="15" t="s">
        <v>31</v>
      </c>
      <c r="AX156" s="15" t="s">
        <v>69</v>
      </c>
      <c r="AY156" s="229" t="s">
        <v>145</v>
      </c>
    </row>
    <row r="157" spans="1:65" s="15" customFormat="1" ht="11.25">
      <c r="B157" s="220"/>
      <c r="C157" s="221"/>
      <c r="D157" s="199" t="s">
        <v>156</v>
      </c>
      <c r="E157" s="222" t="s">
        <v>19</v>
      </c>
      <c r="F157" s="223" t="s">
        <v>199</v>
      </c>
      <c r="G157" s="221"/>
      <c r="H157" s="222" t="s">
        <v>19</v>
      </c>
      <c r="I157" s="224"/>
      <c r="J157" s="221"/>
      <c r="K157" s="221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156</v>
      </c>
      <c r="AU157" s="229" t="s">
        <v>79</v>
      </c>
      <c r="AV157" s="15" t="s">
        <v>77</v>
      </c>
      <c r="AW157" s="15" t="s">
        <v>31</v>
      </c>
      <c r="AX157" s="15" t="s">
        <v>69</v>
      </c>
      <c r="AY157" s="229" t="s">
        <v>145</v>
      </c>
    </row>
    <row r="158" spans="1:65" s="13" customFormat="1" ht="11.25">
      <c r="B158" s="197"/>
      <c r="C158" s="198"/>
      <c r="D158" s="199" t="s">
        <v>156</v>
      </c>
      <c r="E158" s="200" t="s">
        <v>19</v>
      </c>
      <c r="F158" s="201" t="s">
        <v>228</v>
      </c>
      <c r="G158" s="198"/>
      <c r="H158" s="202">
        <v>183.23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156</v>
      </c>
      <c r="AU158" s="208" t="s">
        <v>79</v>
      </c>
      <c r="AV158" s="13" t="s">
        <v>79</v>
      </c>
      <c r="AW158" s="13" t="s">
        <v>31</v>
      </c>
      <c r="AX158" s="13" t="s">
        <v>69</v>
      </c>
      <c r="AY158" s="208" t="s">
        <v>145</v>
      </c>
    </row>
    <row r="159" spans="1:65" s="13" customFormat="1" ht="11.25">
      <c r="B159" s="197"/>
      <c r="C159" s="198"/>
      <c r="D159" s="199" t="s">
        <v>156</v>
      </c>
      <c r="E159" s="200" t="s">
        <v>19</v>
      </c>
      <c r="F159" s="201" t="s">
        <v>229</v>
      </c>
      <c r="G159" s="198"/>
      <c r="H159" s="202">
        <v>-13.984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156</v>
      </c>
      <c r="AU159" s="208" t="s">
        <v>79</v>
      </c>
      <c r="AV159" s="13" t="s">
        <v>79</v>
      </c>
      <c r="AW159" s="13" t="s">
        <v>31</v>
      </c>
      <c r="AX159" s="13" t="s">
        <v>69</v>
      </c>
      <c r="AY159" s="208" t="s">
        <v>145</v>
      </c>
    </row>
    <row r="160" spans="1:65" s="14" customFormat="1" ht="11.25">
      <c r="B160" s="209"/>
      <c r="C160" s="210"/>
      <c r="D160" s="199" t="s">
        <v>156</v>
      </c>
      <c r="E160" s="211" t="s">
        <v>19</v>
      </c>
      <c r="F160" s="212" t="s">
        <v>158</v>
      </c>
      <c r="G160" s="210"/>
      <c r="H160" s="213">
        <v>169.24599999999998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156</v>
      </c>
      <c r="AU160" s="219" t="s">
        <v>79</v>
      </c>
      <c r="AV160" s="14" t="s">
        <v>153</v>
      </c>
      <c r="AW160" s="14" t="s">
        <v>31</v>
      </c>
      <c r="AX160" s="14" t="s">
        <v>77</v>
      </c>
      <c r="AY160" s="219" t="s">
        <v>145</v>
      </c>
    </row>
    <row r="161" spans="1:65" s="2" customFormat="1" ht="24.2" customHeight="1">
      <c r="A161" s="35"/>
      <c r="B161" s="36"/>
      <c r="C161" s="179" t="s">
        <v>230</v>
      </c>
      <c r="D161" s="179" t="s">
        <v>148</v>
      </c>
      <c r="E161" s="180" t="s">
        <v>231</v>
      </c>
      <c r="F161" s="181" t="s">
        <v>232</v>
      </c>
      <c r="G161" s="182" t="s">
        <v>196</v>
      </c>
      <c r="H161" s="183">
        <v>259.02</v>
      </c>
      <c r="I161" s="184"/>
      <c r="J161" s="185">
        <f>ROUND(I161*H161,2)</f>
        <v>0</v>
      </c>
      <c r="K161" s="181" t="s">
        <v>152</v>
      </c>
      <c r="L161" s="40"/>
      <c r="M161" s="186" t="s">
        <v>19</v>
      </c>
      <c r="N161" s="187" t="s">
        <v>40</v>
      </c>
      <c r="O161" s="65"/>
      <c r="P161" s="188">
        <f>O161*H161</f>
        <v>0</v>
      </c>
      <c r="Q161" s="188">
        <v>1.3129999999999999E-2</v>
      </c>
      <c r="R161" s="188">
        <f>Q161*H161</f>
        <v>3.4009325999999995</v>
      </c>
      <c r="S161" s="188">
        <v>0</v>
      </c>
      <c r="T161" s="18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153</v>
      </c>
      <c r="AT161" s="190" t="s">
        <v>148</v>
      </c>
      <c r="AU161" s="190" t="s">
        <v>79</v>
      </c>
      <c r="AY161" s="18" t="s">
        <v>145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77</v>
      </c>
      <c r="BK161" s="191">
        <f>ROUND(I161*H161,2)</f>
        <v>0</v>
      </c>
      <c r="BL161" s="18" t="s">
        <v>153</v>
      </c>
      <c r="BM161" s="190" t="s">
        <v>233</v>
      </c>
    </row>
    <row r="162" spans="1:65" s="2" customFormat="1" ht="11.25">
      <c r="A162" s="35"/>
      <c r="B162" s="36"/>
      <c r="C162" s="37"/>
      <c r="D162" s="192" t="s">
        <v>154</v>
      </c>
      <c r="E162" s="37"/>
      <c r="F162" s="193" t="s">
        <v>234</v>
      </c>
      <c r="G162" s="37"/>
      <c r="H162" s="37"/>
      <c r="I162" s="194"/>
      <c r="J162" s="37"/>
      <c r="K162" s="37"/>
      <c r="L162" s="40"/>
      <c r="M162" s="195"/>
      <c r="N162" s="196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154</v>
      </c>
      <c r="AU162" s="18" t="s">
        <v>79</v>
      </c>
    </row>
    <row r="163" spans="1:65" s="15" customFormat="1" ht="11.25">
      <c r="B163" s="220"/>
      <c r="C163" s="221"/>
      <c r="D163" s="199" t="s">
        <v>156</v>
      </c>
      <c r="E163" s="222" t="s">
        <v>19</v>
      </c>
      <c r="F163" s="223" t="s">
        <v>235</v>
      </c>
      <c r="G163" s="221"/>
      <c r="H163" s="222" t="s">
        <v>19</v>
      </c>
      <c r="I163" s="224"/>
      <c r="J163" s="221"/>
      <c r="K163" s="221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156</v>
      </c>
      <c r="AU163" s="229" t="s">
        <v>79</v>
      </c>
      <c r="AV163" s="15" t="s">
        <v>77</v>
      </c>
      <c r="AW163" s="15" t="s">
        <v>31</v>
      </c>
      <c r="AX163" s="15" t="s">
        <v>69</v>
      </c>
      <c r="AY163" s="229" t="s">
        <v>145</v>
      </c>
    </row>
    <row r="164" spans="1:65" s="15" customFormat="1" ht="11.25">
      <c r="B164" s="220"/>
      <c r="C164" s="221"/>
      <c r="D164" s="199" t="s">
        <v>156</v>
      </c>
      <c r="E164" s="222" t="s">
        <v>19</v>
      </c>
      <c r="F164" s="223" t="s">
        <v>199</v>
      </c>
      <c r="G164" s="221"/>
      <c r="H164" s="222" t="s">
        <v>19</v>
      </c>
      <c r="I164" s="224"/>
      <c r="J164" s="221"/>
      <c r="K164" s="221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156</v>
      </c>
      <c r="AU164" s="229" t="s">
        <v>79</v>
      </c>
      <c r="AV164" s="15" t="s">
        <v>77</v>
      </c>
      <c r="AW164" s="15" t="s">
        <v>31</v>
      </c>
      <c r="AX164" s="15" t="s">
        <v>69</v>
      </c>
      <c r="AY164" s="229" t="s">
        <v>145</v>
      </c>
    </row>
    <row r="165" spans="1:65" s="13" customFormat="1" ht="11.25">
      <c r="B165" s="197"/>
      <c r="C165" s="198"/>
      <c r="D165" s="199" t="s">
        <v>156</v>
      </c>
      <c r="E165" s="200" t="s">
        <v>19</v>
      </c>
      <c r="F165" s="201" t="s">
        <v>236</v>
      </c>
      <c r="G165" s="198"/>
      <c r="H165" s="202">
        <v>285.07600000000002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156</v>
      </c>
      <c r="AU165" s="208" t="s">
        <v>79</v>
      </c>
      <c r="AV165" s="13" t="s">
        <v>79</v>
      </c>
      <c r="AW165" s="13" t="s">
        <v>31</v>
      </c>
      <c r="AX165" s="13" t="s">
        <v>69</v>
      </c>
      <c r="AY165" s="208" t="s">
        <v>145</v>
      </c>
    </row>
    <row r="166" spans="1:65" s="13" customFormat="1" ht="11.25">
      <c r="B166" s="197"/>
      <c r="C166" s="198"/>
      <c r="D166" s="199" t="s">
        <v>156</v>
      </c>
      <c r="E166" s="200" t="s">
        <v>19</v>
      </c>
      <c r="F166" s="201" t="s">
        <v>237</v>
      </c>
      <c r="G166" s="198"/>
      <c r="H166" s="202">
        <v>-26.056000000000001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156</v>
      </c>
      <c r="AU166" s="208" t="s">
        <v>79</v>
      </c>
      <c r="AV166" s="13" t="s">
        <v>79</v>
      </c>
      <c r="AW166" s="13" t="s">
        <v>31</v>
      </c>
      <c r="AX166" s="13" t="s">
        <v>69</v>
      </c>
      <c r="AY166" s="208" t="s">
        <v>145</v>
      </c>
    </row>
    <row r="167" spans="1:65" s="14" customFormat="1" ht="11.25">
      <c r="B167" s="209"/>
      <c r="C167" s="210"/>
      <c r="D167" s="199" t="s">
        <v>156</v>
      </c>
      <c r="E167" s="211" t="s">
        <v>19</v>
      </c>
      <c r="F167" s="212" t="s">
        <v>158</v>
      </c>
      <c r="G167" s="210"/>
      <c r="H167" s="213">
        <v>259.02000000000004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156</v>
      </c>
      <c r="AU167" s="219" t="s">
        <v>79</v>
      </c>
      <c r="AV167" s="14" t="s">
        <v>153</v>
      </c>
      <c r="AW167" s="14" t="s">
        <v>31</v>
      </c>
      <c r="AX167" s="14" t="s">
        <v>77</v>
      </c>
      <c r="AY167" s="219" t="s">
        <v>145</v>
      </c>
    </row>
    <row r="168" spans="1:65" s="2" customFormat="1" ht="24.2" customHeight="1">
      <c r="A168" s="35"/>
      <c r="B168" s="36"/>
      <c r="C168" s="179" t="s">
        <v>192</v>
      </c>
      <c r="D168" s="179" t="s">
        <v>148</v>
      </c>
      <c r="E168" s="180" t="s">
        <v>238</v>
      </c>
      <c r="F168" s="181" t="s">
        <v>239</v>
      </c>
      <c r="G168" s="182" t="s">
        <v>196</v>
      </c>
      <c r="H168" s="183">
        <v>259.02</v>
      </c>
      <c r="I168" s="184"/>
      <c r="J168" s="185">
        <f>ROUND(I168*H168,2)</f>
        <v>0</v>
      </c>
      <c r="K168" s="181" t="s">
        <v>152</v>
      </c>
      <c r="L168" s="40"/>
      <c r="M168" s="186" t="s">
        <v>19</v>
      </c>
      <c r="N168" s="187" t="s">
        <v>40</v>
      </c>
      <c r="O168" s="65"/>
      <c r="P168" s="188">
        <f>O168*H168</f>
        <v>0</v>
      </c>
      <c r="Q168" s="188">
        <v>4.3839999999999999E-3</v>
      </c>
      <c r="R168" s="188">
        <f>Q168*H168</f>
        <v>1.1355436799999998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153</v>
      </c>
      <c r="AT168" s="190" t="s">
        <v>148</v>
      </c>
      <c r="AU168" s="190" t="s">
        <v>79</v>
      </c>
      <c r="AY168" s="18" t="s">
        <v>145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77</v>
      </c>
      <c r="BK168" s="191">
        <f>ROUND(I168*H168,2)</f>
        <v>0</v>
      </c>
      <c r="BL168" s="18" t="s">
        <v>153</v>
      </c>
      <c r="BM168" s="190" t="s">
        <v>240</v>
      </c>
    </row>
    <row r="169" spans="1:65" s="2" customFormat="1" ht="11.25">
      <c r="A169" s="35"/>
      <c r="B169" s="36"/>
      <c r="C169" s="37"/>
      <c r="D169" s="192" t="s">
        <v>154</v>
      </c>
      <c r="E169" s="37"/>
      <c r="F169" s="193" t="s">
        <v>241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154</v>
      </c>
      <c r="AU169" s="18" t="s">
        <v>79</v>
      </c>
    </row>
    <row r="170" spans="1:65" s="15" customFormat="1" ht="11.25">
      <c r="B170" s="220"/>
      <c r="C170" s="221"/>
      <c r="D170" s="199" t="s">
        <v>156</v>
      </c>
      <c r="E170" s="222" t="s">
        <v>19</v>
      </c>
      <c r="F170" s="223" t="s">
        <v>235</v>
      </c>
      <c r="G170" s="221"/>
      <c r="H170" s="222" t="s">
        <v>19</v>
      </c>
      <c r="I170" s="224"/>
      <c r="J170" s="221"/>
      <c r="K170" s="221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156</v>
      </c>
      <c r="AU170" s="229" t="s">
        <v>79</v>
      </c>
      <c r="AV170" s="15" t="s">
        <v>77</v>
      </c>
      <c r="AW170" s="15" t="s">
        <v>31</v>
      </c>
      <c r="AX170" s="15" t="s">
        <v>69</v>
      </c>
      <c r="AY170" s="229" t="s">
        <v>145</v>
      </c>
    </row>
    <row r="171" spans="1:65" s="15" customFormat="1" ht="11.25">
      <c r="B171" s="220"/>
      <c r="C171" s="221"/>
      <c r="D171" s="199" t="s">
        <v>156</v>
      </c>
      <c r="E171" s="222" t="s">
        <v>19</v>
      </c>
      <c r="F171" s="223" t="s">
        <v>199</v>
      </c>
      <c r="G171" s="221"/>
      <c r="H171" s="222" t="s">
        <v>19</v>
      </c>
      <c r="I171" s="224"/>
      <c r="J171" s="221"/>
      <c r="K171" s="221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156</v>
      </c>
      <c r="AU171" s="229" t="s">
        <v>79</v>
      </c>
      <c r="AV171" s="15" t="s">
        <v>77</v>
      </c>
      <c r="AW171" s="15" t="s">
        <v>31</v>
      </c>
      <c r="AX171" s="15" t="s">
        <v>69</v>
      </c>
      <c r="AY171" s="229" t="s">
        <v>145</v>
      </c>
    </row>
    <row r="172" spans="1:65" s="13" customFormat="1" ht="11.25">
      <c r="B172" s="197"/>
      <c r="C172" s="198"/>
      <c r="D172" s="199" t="s">
        <v>156</v>
      </c>
      <c r="E172" s="200" t="s">
        <v>19</v>
      </c>
      <c r="F172" s="201" t="s">
        <v>236</v>
      </c>
      <c r="G172" s="198"/>
      <c r="H172" s="202">
        <v>285.07600000000002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156</v>
      </c>
      <c r="AU172" s="208" t="s">
        <v>79</v>
      </c>
      <c r="AV172" s="13" t="s">
        <v>79</v>
      </c>
      <c r="AW172" s="13" t="s">
        <v>31</v>
      </c>
      <c r="AX172" s="13" t="s">
        <v>69</v>
      </c>
      <c r="AY172" s="208" t="s">
        <v>145</v>
      </c>
    </row>
    <row r="173" spans="1:65" s="13" customFormat="1" ht="11.25">
      <c r="B173" s="197"/>
      <c r="C173" s="198"/>
      <c r="D173" s="199" t="s">
        <v>156</v>
      </c>
      <c r="E173" s="200" t="s">
        <v>19</v>
      </c>
      <c r="F173" s="201" t="s">
        <v>237</v>
      </c>
      <c r="G173" s="198"/>
      <c r="H173" s="202">
        <v>-26.056000000000001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156</v>
      </c>
      <c r="AU173" s="208" t="s">
        <v>79</v>
      </c>
      <c r="AV173" s="13" t="s">
        <v>79</v>
      </c>
      <c r="AW173" s="13" t="s">
        <v>31</v>
      </c>
      <c r="AX173" s="13" t="s">
        <v>69</v>
      </c>
      <c r="AY173" s="208" t="s">
        <v>145</v>
      </c>
    </row>
    <row r="174" spans="1:65" s="14" customFormat="1" ht="11.25">
      <c r="B174" s="209"/>
      <c r="C174" s="210"/>
      <c r="D174" s="199" t="s">
        <v>156</v>
      </c>
      <c r="E174" s="211" t="s">
        <v>19</v>
      </c>
      <c r="F174" s="212" t="s">
        <v>158</v>
      </c>
      <c r="G174" s="210"/>
      <c r="H174" s="213">
        <v>259.02000000000004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156</v>
      </c>
      <c r="AU174" s="219" t="s">
        <v>79</v>
      </c>
      <c r="AV174" s="14" t="s">
        <v>153</v>
      </c>
      <c r="AW174" s="14" t="s">
        <v>31</v>
      </c>
      <c r="AX174" s="14" t="s">
        <v>77</v>
      </c>
      <c r="AY174" s="219" t="s">
        <v>145</v>
      </c>
    </row>
    <row r="175" spans="1:65" s="2" customFormat="1" ht="24.2" customHeight="1">
      <c r="A175" s="35"/>
      <c r="B175" s="36"/>
      <c r="C175" s="179" t="s">
        <v>197</v>
      </c>
      <c r="D175" s="179" t="s">
        <v>148</v>
      </c>
      <c r="E175" s="180" t="s">
        <v>242</v>
      </c>
      <c r="F175" s="181" t="s">
        <v>243</v>
      </c>
      <c r="G175" s="182" t="s">
        <v>196</v>
      </c>
      <c r="H175" s="183">
        <v>438.28699999999998</v>
      </c>
      <c r="I175" s="184"/>
      <c r="J175" s="185">
        <f>ROUND(I175*H175,2)</f>
        <v>0</v>
      </c>
      <c r="K175" s="181" t="s">
        <v>152</v>
      </c>
      <c r="L175" s="40"/>
      <c r="M175" s="186" t="s">
        <v>19</v>
      </c>
      <c r="N175" s="187" t="s">
        <v>40</v>
      </c>
      <c r="O175" s="65"/>
      <c r="P175" s="188">
        <f>O175*H175</f>
        <v>0</v>
      </c>
      <c r="Q175" s="188">
        <v>5.7999999999999996E-3</v>
      </c>
      <c r="R175" s="188">
        <f>Q175*H175</f>
        <v>2.5420645999999998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153</v>
      </c>
      <c r="AT175" s="190" t="s">
        <v>148</v>
      </c>
      <c r="AU175" s="190" t="s">
        <v>79</v>
      </c>
      <c r="AY175" s="18" t="s">
        <v>145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77</v>
      </c>
      <c r="BK175" s="191">
        <f>ROUND(I175*H175,2)</f>
        <v>0</v>
      </c>
      <c r="BL175" s="18" t="s">
        <v>153</v>
      </c>
      <c r="BM175" s="190" t="s">
        <v>244</v>
      </c>
    </row>
    <row r="176" spans="1:65" s="2" customFormat="1" ht="11.25">
      <c r="A176" s="35"/>
      <c r="B176" s="36"/>
      <c r="C176" s="37"/>
      <c r="D176" s="192" t="s">
        <v>154</v>
      </c>
      <c r="E176" s="37"/>
      <c r="F176" s="193" t="s">
        <v>245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154</v>
      </c>
      <c r="AU176" s="18" t="s">
        <v>79</v>
      </c>
    </row>
    <row r="177" spans="1:65" s="15" customFormat="1" ht="11.25">
      <c r="B177" s="220"/>
      <c r="C177" s="221"/>
      <c r="D177" s="199" t="s">
        <v>156</v>
      </c>
      <c r="E177" s="222" t="s">
        <v>19</v>
      </c>
      <c r="F177" s="223" t="s">
        <v>199</v>
      </c>
      <c r="G177" s="221"/>
      <c r="H177" s="222" t="s">
        <v>19</v>
      </c>
      <c r="I177" s="224"/>
      <c r="J177" s="221"/>
      <c r="K177" s="221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156</v>
      </c>
      <c r="AU177" s="229" t="s">
        <v>79</v>
      </c>
      <c r="AV177" s="15" t="s">
        <v>77</v>
      </c>
      <c r="AW177" s="15" t="s">
        <v>31</v>
      </c>
      <c r="AX177" s="15" t="s">
        <v>69</v>
      </c>
      <c r="AY177" s="229" t="s">
        <v>145</v>
      </c>
    </row>
    <row r="178" spans="1:65" s="13" customFormat="1" ht="11.25">
      <c r="B178" s="197"/>
      <c r="C178" s="198"/>
      <c r="D178" s="199" t="s">
        <v>156</v>
      </c>
      <c r="E178" s="200" t="s">
        <v>19</v>
      </c>
      <c r="F178" s="201" t="s">
        <v>246</v>
      </c>
      <c r="G178" s="198"/>
      <c r="H178" s="202">
        <v>25.06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156</v>
      </c>
      <c r="AU178" s="208" t="s">
        <v>79</v>
      </c>
      <c r="AV178" s="13" t="s">
        <v>79</v>
      </c>
      <c r="AW178" s="13" t="s">
        <v>31</v>
      </c>
      <c r="AX178" s="13" t="s">
        <v>69</v>
      </c>
      <c r="AY178" s="208" t="s">
        <v>145</v>
      </c>
    </row>
    <row r="179" spans="1:65" s="13" customFormat="1" ht="11.25">
      <c r="B179" s="197"/>
      <c r="C179" s="198"/>
      <c r="D179" s="199" t="s">
        <v>156</v>
      </c>
      <c r="E179" s="200" t="s">
        <v>19</v>
      </c>
      <c r="F179" s="201" t="s">
        <v>247</v>
      </c>
      <c r="G179" s="198"/>
      <c r="H179" s="202">
        <v>40.246000000000002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156</v>
      </c>
      <c r="AU179" s="208" t="s">
        <v>79</v>
      </c>
      <c r="AV179" s="13" t="s">
        <v>79</v>
      </c>
      <c r="AW179" s="13" t="s">
        <v>31</v>
      </c>
      <c r="AX179" s="13" t="s">
        <v>69</v>
      </c>
      <c r="AY179" s="208" t="s">
        <v>145</v>
      </c>
    </row>
    <row r="180" spans="1:65" s="13" customFormat="1" ht="11.25">
      <c r="B180" s="197"/>
      <c r="C180" s="198"/>
      <c r="D180" s="199" t="s">
        <v>156</v>
      </c>
      <c r="E180" s="200" t="s">
        <v>19</v>
      </c>
      <c r="F180" s="201" t="s">
        <v>248</v>
      </c>
      <c r="G180" s="198"/>
      <c r="H180" s="202">
        <v>33.991999999999997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156</v>
      </c>
      <c r="AU180" s="208" t="s">
        <v>79</v>
      </c>
      <c r="AV180" s="13" t="s">
        <v>79</v>
      </c>
      <c r="AW180" s="13" t="s">
        <v>31</v>
      </c>
      <c r="AX180" s="13" t="s">
        <v>69</v>
      </c>
      <c r="AY180" s="208" t="s">
        <v>145</v>
      </c>
    </row>
    <row r="181" spans="1:65" s="13" customFormat="1" ht="22.5">
      <c r="B181" s="197"/>
      <c r="C181" s="198"/>
      <c r="D181" s="199" t="s">
        <v>156</v>
      </c>
      <c r="E181" s="200" t="s">
        <v>19</v>
      </c>
      <c r="F181" s="201" t="s">
        <v>249</v>
      </c>
      <c r="G181" s="198"/>
      <c r="H181" s="202">
        <v>149.15100000000001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156</v>
      </c>
      <c r="AU181" s="208" t="s">
        <v>79</v>
      </c>
      <c r="AV181" s="13" t="s">
        <v>79</v>
      </c>
      <c r="AW181" s="13" t="s">
        <v>31</v>
      </c>
      <c r="AX181" s="13" t="s">
        <v>69</v>
      </c>
      <c r="AY181" s="208" t="s">
        <v>145</v>
      </c>
    </row>
    <row r="182" spans="1:65" s="13" customFormat="1" ht="11.25">
      <c r="B182" s="197"/>
      <c r="C182" s="198"/>
      <c r="D182" s="199" t="s">
        <v>156</v>
      </c>
      <c r="E182" s="200" t="s">
        <v>19</v>
      </c>
      <c r="F182" s="201" t="s">
        <v>250</v>
      </c>
      <c r="G182" s="198"/>
      <c r="H182" s="202">
        <v>4.7140000000000004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156</v>
      </c>
      <c r="AU182" s="208" t="s">
        <v>79</v>
      </c>
      <c r="AV182" s="13" t="s">
        <v>79</v>
      </c>
      <c r="AW182" s="13" t="s">
        <v>31</v>
      </c>
      <c r="AX182" s="13" t="s">
        <v>69</v>
      </c>
      <c r="AY182" s="208" t="s">
        <v>145</v>
      </c>
    </row>
    <row r="183" spans="1:65" s="13" customFormat="1" ht="11.25">
      <c r="B183" s="197"/>
      <c r="C183" s="198"/>
      <c r="D183" s="199" t="s">
        <v>156</v>
      </c>
      <c r="E183" s="200" t="s">
        <v>19</v>
      </c>
      <c r="F183" s="201" t="s">
        <v>251</v>
      </c>
      <c r="G183" s="198"/>
      <c r="H183" s="202">
        <v>3.6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156</v>
      </c>
      <c r="AU183" s="208" t="s">
        <v>79</v>
      </c>
      <c r="AV183" s="13" t="s">
        <v>79</v>
      </c>
      <c r="AW183" s="13" t="s">
        <v>31</v>
      </c>
      <c r="AX183" s="13" t="s">
        <v>69</v>
      </c>
      <c r="AY183" s="208" t="s">
        <v>145</v>
      </c>
    </row>
    <row r="184" spans="1:65" s="13" customFormat="1" ht="11.25">
      <c r="B184" s="197"/>
      <c r="C184" s="198"/>
      <c r="D184" s="199" t="s">
        <v>156</v>
      </c>
      <c r="E184" s="200" t="s">
        <v>19</v>
      </c>
      <c r="F184" s="201" t="s">
        <v>252</v>
      </c>
      <c r="G184" s="198"/>
      <c r="H184" s="202">
        <v>30.686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156</v>
      </c>
      <c r="AU184" s="208" t="s">
        <v>79</v>
      </c>
      <c r="AV184" s="13" t="s">
        <v>79</v>
      </c>
      <c r="AW184" s="13" t="s">
        <v>31</v>
      </c>
      <c r="AX184" s="13" t="s">
        <v>69</v>
      </c>
      <c r="AY184" s="208" t="s">
        <v>145</v>
      </c>
    </row>
    <row r="185" spans="1:65" s="13" customFormat="1" ht="11.25">
      <c r="B185" s="197"/>
      <c r="C185" s="198"/>
      <c r="D185" s="199" t="s">
        <v>156</v>
      </c>
      <c r="E185" s="200" t="s">
        <v>19</v>
      </c>
      <c r="F185" s="201" t="s">
        <v>253</v>
      </c>
      <c r="G185" s="198"/>
      <c r="H185" s="202">
        <v>44.167999999999999</v>
      </c>
      <c r="I185" s="203"/>
      <c r="J185" s="198"/>
      <c r="K185" s="198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156</v>
      </c>
      <c r="AU185" s="208" t="s">
        <v>79</v>
      </c>
      <c r="AV185" s="13" t="s">
        <v>79</v>
      </c>
      <c r="AW185" s="13" t="s">
        <v>31</v>
      </c>
      <c r="AX185" s="13" t="s">
        <v>69</v>
      </c>
      <c r="AY185" s="208" t="s">
        <v>145</v>
      </c>
    </row>
    <row r="186" spans="1:65" s="13" customFormat="1" ht="11.25">
      <c r="B186" s="197"/>
      <c r="C186" s="198"/>
      <c r="D186" s="199" t="s">
        <v>156</v>
      </c>
      <c r="E186" s="200" t="s">
        <v>19</v>
      </c>
      <c r="F186" s="201" t="s">
        <v>254</v>
      </c>
      <c r="G186" s="198"/>
      <c r="H186" s="202">
        <v>65.703999999999994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156</v>
      </c>
      <c r="AU186" s="208" t="s">
        <v>79</v>
      </c>
      <c r="AV186" s="13" t="s">
        <v>79</v>
      </c>
      <c r="AW186" s="13" t="s">
        <v>31</v>
      </c>
      <c r="AX186" s="13" t="s">
        <v>69</v>
      </c>
      <c r="AY186" s="208" t="s">
        <v>145</v>
      </c>
    </row>
    <row r="187" spans="1:65" s="13" customFormat="1" ht="11.25">
      <c r="B187" s="197"/>
      <c r="C187" s="198"/>
      <c r="D187" s="199" t="s">
        <v>156</v>
      </c>
      <c r="E187" s="200" t="s">
        <v>19</v>
      </c>
      <c r="F187" s="201" t="s">
        <v>255</v>
      </c>
      <c r="G187" s="198"/>
      <c r="H187" s="202">
        <v>5.9640000000000004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156</v>
      </c>
      <c r="AU187" s="208" t="s">
        <v>79</v>
      </c>
      <c r="AV187" s="13" t="s">
        <v>79</v>
      </c>
      <c r="AW187" s="13" t="s">
        <v>31</v>
      </c>
      <c r="AX187" s="13" t="s">
        <v>69</v>
      </c>
      <c r="AY187" s="208" t="s">
        <v>145</v>
      </c>
    </row>
    <row r="188" spans="1:65" s="13" customFormat="1" ht="11.25">
      <c r="B188" s="197"/>
      <c r="C188" s="198"/>
      <c r="D188" s="199" t="s">
        <v>156</v>
      </c>
      <c r="E188" s="200" t="s">
        <v>19</v>
      </c>
      <c r="F188" s="201" t="s">
        <v>256</v>
      </c>
      <c r="G188" s="198"/>
      <c r="H188" s="202">
        <v>8.31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156</v>
      </c>
      <c r="AU188" s="208" t="s">
        <v>79</v>
      </c>
      <c r="AV188" s="13" t="s">
        <v>79</v>
      </c>
      <c r="AW188" s="13" t="s">
        <v>31</v>
      </c>
      <c r="AX188" s="13" t="s">
        <v>69</v>
      </c>
      <c r="AY188" s="208" t="s">
        <v>145</v>
      </c>
    </row>
    <row r="189" spans="1:65" s="13" customFormat="1" ht="11.25">
      <c r="B189" s="197"/>
      <c r="C189" s="198"/>
      <c r="D189" s="199" t="s">
        <v>156</v>
      </c>
      <c r="E189" s="200" t="s">
        <v>19</v>
      </c>
      <c r="F189" s="201" t="s">
        <v>257</v>
      </c>
      <c r="G189" s="198"/>
      <c r="H189" s="202">
        <v>26.692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156</v>
      </c>
      <c r="AU189" s="208" t="s">
        <v>79</v>
      </c>
      <c r="AV189" s="13" t="s">
        <v>79</v>
      </c>
      <c r="AW189" s="13" t="s">
        <v>31</v>
      </c>
      <c r="AX189" s="13" t="s">
        <v>69</v>
      </c>
      <c r="AY189" s="208" t="s">
        <v>145</v>
      </c>
    </row>
    <row r="190" spans="1:65" s="14" customFormat="1" ht="11.25">
      <c r="B190" s="209"/>
      <c r="C190" s="210"/>
      <c r="D190" s="199" t="s">
        <v>156</v>
      </c>
      <c r="E190" s="211" t="s">
        <v>19</v>
      </c>
      <c r="F190" s="212" t="s">
        <v>158</v>
      </c>
      <c r="G190" s="210"/>
      <c r="H190" s="213">
        <v>438.28700000000003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156</v>
      </c>
      <c r="AU190" s="219" t="s">
        <v>79</v>
      </c>
      <c r="AV190" s="14" t="s">
        <v>153</v>
      </c>
      <c r="AW190" s="14" t="s">
        <v>31</v>
      </c>
      <c r="AX190" s="14" t="s">
        <v>77</v>
      </c>
      <c r="AY190" s="219" t="s">
        <v>145</v>
      </c>
    </row>
    <row r="191" spans="1:65" s="2" customFormat="1" ht="16.5" customHeight="1">
      <c r="A191" s="35"/>
      <c r="B191" s="36"/>
      <c r="C191" s="179" t="s">
        <v>258</v>
      </c>
      <c r="D191" s="179" t="s">
        <v>148</v>
      </c>
      <c r="E191" s="180" t="s">
        <v>259</v>
      </c>
      <c r="F191" s="181" t="s">
        <v>260</v>
      </c>
      <c r="G191" s="182" t="s">
        <v>196</v>
      </c>
      <c r="H191" s="183">
        <v>475.63499999999999</v>
      </c>
      <c r="I191" s="184"/>
      <c r="J191" s="185">
        <f>ROUND(I191*H191,2)</f>
        <v>0</v>
      </c>
      <c r="K191" s="181" t="s">
        <v>152</v>
      </c>
      <c r="L191" s="40"/>
      <c r="M191" s="186" t="s">
        <v>19</v>
      </c>
      <c r="N191" s="187" t="s">
        <v>40</v>
      </c>
      <c r="O191" s="65"/>
      <c r="P191" s="188">
        <f>O191*H191</f>
        <v>0</v>
      </c>
      <c r="Q191" s="188">
        <v>2.63E-4</v>
      </c>
      <c r="R191" s="188">
        <f>Q191*H191</f>
        <v>0.12509200500000001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153</v>
      </c>
      <c r="AT191" s="190" t="s">
        <v>148</v>
      </c>
      <c r="AU191" s="190" t="s">
        <v>79</v>
      </c>
      <c r="AY191" s="18" t="s">
        <v>145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77</v>
      </c>
      <c r="BK191" s="191">
        <f>ROUND(I191*H191,2)</f>
        <v>0</v>
      </c>
      <c r="BL191" s="18" t="s">
        <v>153</v>
      </c>
      <c r="BM191" s="190" t="s">
        <v>261</v>
      </c>
    </row>
    <row r="192" spans="1:65" s="2" customFormat="1" ht="11.25">
      <c r="A192" s="35"/>
      <c r="B192" s="36"/>
      <c r="C192" s="37"/>
      <c r="D192" s="192" t="s">
        <v>154</v>
      </c>
      <c r="E192" s="37"/>
      <c r="F192" s="193" t="s">
        <v>262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154</v>
      </c>
      <c r="AU192" s="18" t="s">
        <v>79</v>
      </c>
    </row>
    <row r="193" spans="1:65" s="13" customFormat="1" ht="11.25">
      <c r="B193" s="197"/>
      <c r="C193" s="198"/>
      <c r="D193" s="199" t="s">
        <v>156</v>
      </c>
      <c r="E193" s="200" t="s">
        <v>19</v>
      </c>
      <c r="F193" s="201" t="s">
        <v>263</v>
      </c>
      <c r="G193" s="198"/>
      <c r="H193" s="202">
        <v>475.63499999999999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156</v>
      </c>
      <c r="AU193" s="208" t="s">
        <v>79</v>
      </c>
      <c r="AV193" s="13" t="s">
        <v>79</v>
      </c>
      <c r="AW193" s="13" t="s">
        <v>31</v>
      </c>
      <c r="AX193" s="13" t="s">
        <v>69</v>
      </c>
      <c r="AY193" s="208" t="s">
        <v>145</v>
      </c>
    </row>
    <row r="194" spans="1:65" s="14" customFormat="1" ht="11.25">
      <c r="B194" s="209"/>
      <c r="C194" s="210"/>
      <c r="D194" s="199" t="s">
        <v>156</v>
      </c>
      <c r="E194" s="211" t="s">
        <v>19</v>
      </c>
      <c r="F194" s="212" t="s">
        <v>158</v>
      </c>
      <c r="G194" s="210"/>
      <c r="H194" s="213">
        <v>475.63499999999999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156</v>
      </c>
      <c r="AU194" s="219" t="s">
        <v>79</v>
      </c>
      <c r="AV194" s="14" t="s">
        <v>153</v>
      </c>
      <c r="AW194" s="14" t="s">
        <v>31</v>
      </c>
      <c r="AX194" s="14" t="s">
        <v>77</v>
      </c>
      <c r="AY194" s="219" t="s">
        <v>145</v>
      </c>
    </row>
    <row r="195" spans="1:65" s="2" customFormat="1" ht="24.2" customHeight="1">
      <c r="A195" s="35"/>
      <c r="B195" s="36"/>
      <c r="C195" s="179" t="s">
        <v>205</v>
      </c>
      <c r="D195" s="179" t="s">
        <v>148</v>
      </c>
      <c r="E195" s="180" t="s">
        <v>264</v>
      </c>
      <c r="F195" s="181" t="s">
        <v>265</v>
      </c>
      <c r="G195" s="182" t="s">
        <v>196</v>
      </c>
      <c r="H195" s="183">
        <v>5.67</v>
      </c>
      <c r="I195" s="184"/>
      <c r="J195" s="185">
        <f>ROUND(I195*H195,2)</f>
        <v>0</v>
      </c>
      <c r="K195" s="181" t="s">
        <v>152</v>
      </c>
      <c r="L195" s="40"/>
      <c r="M195" s="186" t="s">
        <v>19</v>
      </c>
      <c r="N195" s="187" t="s">
        <v>40</v>
      </c>
      <c r="O195" s="65"/>
      <c r="P195" s="188">
        <f>O195*H195</f>
        <v>0</v>
      </c>
      <c r="Q195" s="188">
        <v>5.7999999999999996E-3</v>
      </c>
      <c r="R195" s="188">
        <f>Q195*H195</f>
        <v>3.2885999999999999E-2</v>
      </c>
      <c r="S195" s="188">
        <v>0</v>
      </c>
      <c r="T195" s="18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153</v>
      </c>
      <c r="AT195" s="190" t="s">
        <v>148</v>
      </c>
      <c r="AU195" s="190" t="s">
        <v>79</v>
      </c>
      <c r="AY195" s="18" t="s">
        <v>145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77</v>
      </c>
      <c r="BK195" s="191">
        <f>ROUND(I195*H195,2)</f>
        <v>0</v>
      </c>
      <c r="BL195" s="18" t="s">
        <v>153</v>
      </c>
      <c r="BM195" s="190" t="s">
        <v>266</v>
      </c>
    </row>
    <row r="196" spans="1:65" s="2" customFormat="1" ht="11.25">
      <c r="A196" s="35"/>
      <c r="B196" s="36"/>
      <c r="C196" s="37"/>
      <c r="D196" s="192" t="s">
        <v>154</v>
      </c>
      <c r="E196" s="37"/>
      <c r="F196" s="193" t="s">
        <v>267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154</v>
      </c>
      <c r="AU196" s="18" t="s">
        <v>79</v>
      </c>
    </row>
    <row r="197" spans="1:65" s="15" customFormat="1" ht="11.25">
      <c r="B197" s="220"/>
      <c r="C197" s="221"/>
      <c r="D197" s="199" t="s">
        <v>156</v>
      </c>
      <c r="E197" s="222" t="s">
        <v>19</v>
      </c>
      <c r="F197" s="223" t="s">
        <v>268</v>
      </c>
      <c r="G197" s="221"/>
      <c r="H197" s="222" t="s">
        <v>19</v>
      </c>
      <c r="I197" s="224"/>
      <c r="J197" s="221"/>
      <c r="K197" s="221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156</v>
      </c>
      <c r="AU197" s="229" t="s">
        <v>79</v>
      </c>
      <c r="AV197" s="15" t="s">
        <v>77</v>
      </c>
      <c r="AW197" s="15" t="s">
        <v>31</v>
      </c>
      <c r="AX197" s="15" t="s">
        <v>69</v>
      </c>
      <c r="AY197" s="229" t="s">
        <v>145</v>
      </c>
    </row>
    <row r="198" spans="1:65" s="13" customFormat="1" ht="11.25">
      <c r="B198" s="197"/>
      <c r="C198" s="198"/>
      <c r="D198" s="199" t="s">
        <v>156</v>
      </c>
      <c r="E198" s="200" t="s">
        <v>19</v>
      </c>
      <c r="F198" s="201" t="s">
        <v>269</v>
      </c>
      <c r="G198" s="198"/>
      <c r="H198" s="202">
        <v>5.67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156</v>
      </c>
      <c r="AU198" s="208" t="s">
        <v>79</v>
      </c>
      <c r="AV198" s="13" t="s">
        <v>79</v>
      </c>
      <c r="AW198" s="13" t="s">
        <v>31</v>
      </c>
      <c r="AX198" s="13" t="s">
        <v>69</v>
      </c>
      <c r="AY198" s="208" t="s">
        <v>145</v>
      </c>
    </row>
    <row r="199" spans="1:65" s="14" customFormat="1" ht="11.25">
      <c r="B199" s="209"/>
      <c r="C199" s="210"/>
      <c r="D199" s="199" t="s">
        <v>156</v>
      </c>
      <c r="E199" s="211" t="s">
        <v>19</v>
      </c>
      <c r="F199" s="212" t="s">
        <v>158</v>
      </c>
      <c r="G199" s="210"/>
      <c r="H199" s="213">
        <v>5.67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156</v>
      </c>
      <c r="AU199" s="219" t="s">
        <v>79</v>
      </c>
      <c r="AV199" s="14" t="s">
        <v>153</v>
      </c>
      <c r="AW199" s="14" t="s">
        <v>31</v>
      </c>
      <c r="AX199" s="14" t="s">
        <v>77</v>
      </c>
      <c r="AY199" s="219" t="s">
        <v>145</v>
      </c>
    </row>
    <row r="200" spans="1:65" s="2" customFormat="1" ht="16.5" customHeight="1">
      <c r="A200" s="35"/>
      <c r="B200" s="36"/>
      <c r="C200" s="179" t="s">
        <v>270</v>
      </c>
      <c r="D200" s="179" t="s">
        <v>148</v>
      </c>
      <c r="E200" s="180" t="s">
        <v>271</v>
      </c>
      <c r="F200" s="181" t="s">
        <v>272</v>
      </c>
      <c r="G200" s="182" t="s">
        <v>196</v>
      </c>
      <c r="H200" s="183">
        <v>0.56699999999999995</v>
      </c>
      <c r="I200" s="184"/>
      <c r="J200" s="185">
        <f>ROUND(I200*H200,2)</f>
        <v>0</v>
      </c>
      <c r="K200" s="181" t="s">
        <v>152</v>
      </c>
      <c r="L200" s="40"/>
      <c r="M200" s="186" t="s">
        <v>19</v>
      </c>
      <c r="N200" s="187" t="s">
        <v>40</v>
      </c>
      <c r="O200" s="65"/>
      <c r="P200" s="188">
        <f>O200*H200</f>
        <v>0</v>
      </c>
      <c r="Q200" s="188">
        <v>2.63E-4</v>
      </c>
      <c r="R200" s="188">
        <f>Q200*H200</f>
        <v>1.49121E-4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153</v>
      </c>
      <c r="AT200" s="190" t="s">
        <v>148</v>
      </c>
      <c r="AU200" s="190" t="s">
        <v>79</v>
      </c>
      <c r="AY200" s="18" t="s">
        <v>145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77</v>
      </c>
      <c r="BK200" s="191">
        <f>ROUND(I200*H200,2)</f>
        <v>0</v>
      </c>
      <c r="BL200" s="18" t="s">
        <v>153</v>
      </c>
      <c r="BM200" s="190" t="s">
        <v>273</v>
      </c>
    </row>
    <row r="201" spans="1:65" s="2" customFormat="1" ht="11.25">
      <c r="A201" s="35"/>
      <c r="B201" s="36"/>
      <c r="C201" s="37"/>
      <c r="D201" s="192" t="s">
        <v>154</v>
      </c>
      <c r="E201" s="37"/>
      <c r="F201" s="193" t="s">
        <v>274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154</v>
      </c>
      <c r="AU201" s="18" t="s">
        <v>79</v>
      </c>
    </row>
    <row r="202" spans="1:65" s="13" customFormat="1" ht="11.25">
      <c r="B202" s="197"/>
      <c r="C202" s="198"/>
      <c r="D202" s="199" t="s">
        <v>156</v>
      </c>
      <c r="E202" s="200" t="s">
        <v>19</v>
      </c>
      <c r="F202" s="201" t="s">
        <v>275</v>
      </c>
      <c r="G202" s="198"/>
      <c r="H202" s="202">
        <v>0.56699999999999995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156</v>
      </c>
      <c r="AU202" s="208" t="s">
        <v>79</v>
      </c>
      <c r="AV202" s="13" t="s">
        <v>79</v>
      </c>
      <c r="AW202" s="13" t="s">
        <v>31</v>
      </c>
      <c r="AX202" s="13" t="s">
        <v>69</v>
      </c>
      <c r="AY202" s="208" t="s">
        <v>145</v>
      </c>
    </row>
    <row r="203" spans="1:65" s="14" customFormat="1" ht="11.25">
      <c r="B203" s="209"/>
      <c r="C203" s="210"/>
      <c r="D203" s="199" t="s">
        <v>156</v>
      </c>
      <c r="E203" s="211" t="s">
        <v>19</v>
      </c>
      <c r="F203" s="212" t="s">
        <v>158</v>
      </c>
      <c r="G203" s="210"/>
      <c r="H203" s="213">
        <v>0.56699999999999995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156</v>
      </c>
      <c r="AU203" s="219" t="s">
        <v>79</v>
      </c>
      <c r="AV203" s="14" t="s">
        <v>153</v>
      </c>
      <c r="AW203" s="14" t="s">
        <v>31</v>
      </c>
      <c r="AX203" s="14" t="s">
        <v>77</v>
      </c>
      <c r="AY203" s="219" t="s">
        <v>145</v>
      </c>
    </row>
    <row r="204" spans="1:65" s="12" customFormat="1" ht="22.9" customHeight="1">
      <c r="B204" s="163"/>
      <c r="C204" s="164"/>
      <c r="D204" s="165" t="s">
        <v>68</v>
      </c>
      <c r="E204" s="177" t="s">
        <v>276</v>
      </c>
      <c r="F204" s="177" t="s">
        <v>277</v>
      </c>
      <c r="G204" s="164"/>
      <c r="H204" s="164"/>
      <c r="I204" s="167"/>
      <c r="J204" s="178">
        <f>BK204</f>
        <v>0</v>
      </c>
      <c r="K204" s="164"/>
      <c r="L204" s="169"/>
      <c r="M204" s="170"/>
      <c r="N204" s="171"/>
      <c r="O204" s="171"/>
      <c r="P204" s="172">
        <f>SUM(P205:P239)</f>
        <v>0</v>
      </c>
      <c r="Q204" s="171"/>
      <c r="R204" s="172">
        <f>SUM(R205:R239)</f>
        <v>3.0617480000000001</v>
      </c>
      <c r="S204" s="171"/>
      <c r="T204" s="173">
        <f>SUM(T205:T239)</f>
        <v>0</v>
      </c>
      <c r="AR204" s="174" t="s">
        <v>77</v>
      </c>
      <c r="AT204" s="175" t="s">
        <v>68</v>
      </c>
      <c r="AU204" s="175" t="s">
        <v>77</v>
      </c>
      <c r="AY204" s="174" t="s">
        <v>145</v>
      </c>
      <c r="BK204" s="176">
        <f>SUM(BK205:BK239)</f>
        <v>0</v>
      </c>
    </row>
    <row r="205" spans="1:65" s="2" customFormat="1" ht="16.5" customHeight="1">
      <c r="A205" s="35"/>
      <c r="B205" s="36"/>
      <c r="C205" s="179" t="s">
        <v>211</v>
      </c>
      <c r="D205" s="179" t="s">
        <v>148</v>
      </c>
      <c r="E205" s="180" t="s">
        <v>278</v>
      </c>
      <c r="F205" s="181" t="s">
        <v>279</v>
      </c>
      <c r="G205" s="182" t="s">
        <v>196</v>
      </c>
      <c r="H205" s="183">
        <v>16</v>
      </c>
      <c r="I205" s="184"/>
      <c r="J205" s="185">
        <f>ROUND(I205*H205,2)</f>
        <v>0</v>
      </c>
      <c r="K205" s="181" t="s">
        <v>152</v>
      </c>
      <c r="L205" s="40"/>
      <c r="M205" s="186" t="s">
        <v>19</v>
      </c>
      <c r="N205" s="187" t="s">
        <v>40</v>
      </c>
      <c r="O205" s="65"/>
      <c r="P205" s="188">
        <f>O205*H205</f>
        <v>0</v>
      </c>
      <c r="Q205" s="188">
        <v>1.3200000000000001E-4</v>
      </c>
      <c r="R205" s="188">
        <f>Q205*H205</f>
        <v>2.1120000000000002E-3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153</v>
      </c>
      <c r="AT205" s="190" t="s">
        <v>148</v>
      </c>
      <c r="AU205" s="190" t="s">
        <v>79</v>
      </c>
      <c r="AY205" s="18" t="s">
        <v>145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77</v>
      </c>
      <c r="BK205" s="191">
        <f>ROUND(I205*H205,2)</f>
        <v>0</v>
      </c>
      <c r="BL205" s="18" t="s">
        <v>153</v>
      </c>
      <c r="BM205" s="190" t="s">
        <v>280</v>
      </c>
    </row>
    <row r="206" spans="1:65" s="2" customFormat="1" ht="11.25">
      <c r="A206" s="35"/>
      <c r="B206" s="36"/>
      <c r="C206" s="37"/>
      <c r="D206" s="192" t="s">
        <v>154</v>
      </c>
      <c r="E206" s="37"/>
      <c r="F206" s="193" t="s">
        <v>281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154</v>
      </c>
      <c r="AU206" s="18" t="s">
        <v>79</v>
      </c>
    </row>
    <row r="207" spans="1:65" s="15" customFormat="1" ht="11.25">
      <c r="B207" s="220"/>
      <c r="C207" s="221"/>
      <c r="D207" s="199" t="s">
        <v>156</v>
      </c>
      <c r="E207" s="222" t="s">
        <v>19</v>
      </c>
      <c r="F207" s="223" t="s">
        <v>282</v>
      </c>
      <c r="G207" s="221"/>
      <c r="H207" s="222" t="s">
        <v>19</v>
      </c>
      <c r="I207" s="224"/>
      <c r="J207" s="221"/>
      <c r="K207" s="221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156</v>
      </c>
      <c r="AU207" s="229" t="s">
        <v>79</v>
      </c>
      <c r="AV207" s="15" t="s">
        <v>77</v>
      </c>
      <c r="AW207" s="15" t="s">
        <v>31</v>
      </c>
      <c r="AX207" s="15" t="s">
        <v>69</v>
      </c>
      <c r="AY207" s="229" t="s">
        <v>145</v>
      </c>
    </row>
    <row r="208" spans="1:65" s="13" customFormat="1" ht="11.25">
      <c r="B208" s="197"/>
      <c r="C208" s="198"/>
      <c r="D208" s="199" t="s">
        <v>156</v>
      </c>
      <c r="E208" s="200" t="s">
        <v>19</v>
      </c>
      <c r="F208" s="201" t="s">
        <v>283</v>
      </c>
      <c r="G208" s="198"/>
      <c r="H208" s="202">
        <v>13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156</v>
      </c>
      <c r="AU208" s="208" t="s">
        <v>79</v>
      </c>
      <c r="AV208" s="13" t="s">
        <v>79</v>
      </c>
      <c r="AW208" s="13" t="s">
        <v>31</v>
      </c>
      <c r="AX208" s="13" t="s">
        <v>69</v>
      </c>
      <c r="AY208" s="208" t="s">
        <v>145</v>
      </c>
    </row>
    <row r="209" spans="1:65" s="15" customFormat="1" ht="11.25">
      <c r="B209" s="220"/>
      <c r="C209" s="221"/>
      <c r="D209" s="199" t="s">
        <v>156</v>
      </c>
      <c r="E209" s="222" t="s">
        <v>19</v>
      </c>
      <c r="F209" s="223" t="s">
        <v>284</v>
      </c>
      <c r="G209" s="221"/>
      <c r="H209" s="222" t="s">
        <v>19</v>
      </c>
      <c r="I209" s="224"/>
      <c r="J209" s="221"/>
      <c r="K209" s="221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156</v>
      </c>
      <c r="AU209" s="229" t="s">
        <v>79</v>
      </c>
      <c r="AV209" s="15" t="s">
        <v>77</v>
      </c>
      <c r="AW209" s="15" t="s">
        <v>31</v>
      </c>
      <c r="AX209" s="15" t="s">
        <v>69</v>
      </c>
      <c r="AY209" s="229" t="s">
        <v>145</v>
      </c>
    </row>
    <row r="210" spans="1:65" s="13" customFormat="1" ht="11.25">
      <c r="B210" s="197"/>
      <c r="C210" s="198"/>
      <c r="D210" s="199" t="s">
        <v>156</v>
      </c>
      <c r="E210" s="200" t="s">
        <v>19</v>
      </c>
      <c r="F210" s="201" t="s">
        <v>285</v>
      </c>
      <c r="G210" s="198"/>
      <c r="H210" s="202">
        <v>3</v>
      </c>
      <c r="I210" s="203"/>
      <c r="J210" s="198"/>
      <c r="K210" s="198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156</v>
      </c>
      <c r="AU210" s="208" t="s">
        <v>79</v>
      </c>
      <c r="AV210" s="13" t="s">
        <v>79</v>
      </c>
      <c r="AW210" s="13" t="s">
        <v>31</v>
      </c>
      <c r="AX210" s="13" t="s">
        <v>69</v>
      </c>
      <c r="AY210" s="208" t="s">
        <v>145</v>
      </c>
    </row>
    <row r="211" spans="1:65" s="14" customFormat="1" ht="11.25">
      <c r="B211" s="209"/>
      <c r="C211" s="210"/>
      <c r="D211" s="199" t="s">
        <v>156</v>
      </c>
      <c r="E211" s="211" t="s">
        <v>19</v>
      </c>
      <c r="F211" s="212" t="s">
        <v>158</v>
      </c>
      <c r="G211" s="210"/>
      <c r="H211" s="213">
        <v>16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156</v>
      </c>
      <c r="AU211" s="219" t="s">
        <v>79</v>
      </c>
      <c r="AV211" s="14" t="s">
        <v>153</v>
      </c>
      <c r="AW211" s="14" t="s">
        <v>31</v>
      </c>
      <c r="AX211" s="14" t="s">
        <v>77</v>
      </c>
      <c r="AY211" s="219" t="s">
        <v>145</v>
      </c>
    </row>
    <row r="212" spans="1:65" s="2" customFormat="1" ht="16.5" customHeight="1">
      <c r="A212" s="35"/>
      <c r="B212" s="36"/>
      <c r="C212" s="179" t="s">
        <v>7</v>
      </c>
      <c r="D212" s="179" t="s">
        <v>148</v>
      </c>
      <c r="E212" s="180" t="s">
        <v>286</v>
      </c>
      <c r="F212" s="181" t="s">
        <v>287</v>
      </c>
      <c r="G212" s="182" t="s">
        <v>196</v>
      </c>
      <c r="H212" s="183">
        <v>2.2999999999999998</v>
      </c>
      <c r="I212" s="184"/>
      <c r="J212" s="185">
        <f>ROUND(I212*H212,2)</f>
        <v>0</v>
      </c>
      <c r="K212" s="181" t="s">
        <v>152</v>
      </c>
      <c r="L212" s="40"/>
      <c r="M212" s="186" t="s">
        <v>19</v>
      </c>
      <c r="N212" s="187" t="s">
        <v>40</v>
      </c>
      <c r="O212" s="65"/>
      <c r="P212" s="188">
        <f>O212*H212</f>
        <v>0</v>
      </c>
      <c r="Q212" s="188">
        <v>2.2339999999999999E-2</v>
      </c>
      <c r="R212" s="188">
        <f>Q212*H212</f>
        <v>5.138199999999999E-2</v>
      </c>
      <c r="S212" s="188">
        <v>0</v>
      </c>
      <c r="T212" s="18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0" t="s">
        <v>153</v>
      </c>
      <c r="AT212" s="190" t="s">
        <v>148</v>
      </c>
      <c r="AU212" s="190" t="s">
        <v>79</v>
      </c>
      <c r="AY212" s="18" t="s">
        <v>145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77</v>
      </c>
      <c r="BK212" s="191">
        <f>ROUND(I212*H212,2)</f>
        <v>0</v>
      </c>
      <c r="BL212" s="18" t="s">
        <v>153</v>
      </c>
      <c r="BM212" s="190" t="s">
        <v>288</v>
      </c>
    </row>
    <row r="213" spans="1:65" s="2" customFormat="1" ht="11.25">
      <c r="A213" s="35"/>
      <c r="B213" s="36"/>
      <c r="C213" s="37"/>
      <c r="D213" s="192" t="s">
        <v>154</v>
      </c>
      <c r="E213" s="37"/>
      <c r="F213" s="193" t="s">
        <v>289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154</v>
      </c>
      <c r="AU213" s="18" t="s">
        <v>79</v>
      </c>
    </row>
    <row r="214" spans="1:65" s="15" customFormat="1" ht="11.25">
      <c r="B214" s="220"/>
      <c r="C214" s="221"/>
      <c r="D214" s="199" t="s">
        <v>156</v>
      </c>
      <c r="E214" s="222" t="s">
        <v>19</v>
      </c>
      <c r="F214" s="223" t="s">
        <v>290</v>
      </c>
      <c r="G214" s="221"/>
      <c r="H214" s="222" t="s">
        <v>19</v>
      </c>
      <c r="I214" s="224"/>
      <c r="J214" s="221"/>
      <c r="K214" s="221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156</v>
      </c>
      <c r="AU214" s="229" t="s">
        <v>79</v>
      </c>
      <c r="AV214" s="15" t="s">
        <v>77</v>
      </c>
      <c r="AW214" s="15" t="s">
        <v>31</v>
      </c>
      <c r="AX214" s="15" t="s">
        <v>69</v>
      </c>
      <c r="AY214" s="229" t="s">
        <v>145</v>
      </c>
    </row>
    <row r="215" spans="1:65" s="13" customFormat="1" ht="11.25">
      <c r="B215" s="197"/>
      <c r="C215" s="198"/>
      <c r="D215" s="199" t="s">
        <v>156</v>
      </c>
      <c r="E215" s="200" t="s">
        <v>19</v>
      </c>
      <c r="F215" s="201" t="s">
        <v>291</v>
      </c>
      <c r="G215" s="198"/>
      <c r="H215" s="202">
        <v>2.2999999999999998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156</v>
      </c>
      <c r="AU215" s="208" t="s">
        <v>79</v>
      </c>
      <c r="AV215" s="13" t="s">
        <v>79</v>
      </c>
      <c r="AW215" s="13" t="s">
        <v>31</v>
      </c>
      <c r="AX215" s="13" t="s">
        <v>69</v>
      </c>
      <c r="AY215" s="208" t="s">
        <v>145</v>
      </c>
    </row>
    <row r="216" spans="1:65" s="14" customFormat="1" ht="11.25">
      <c r="B216" s="209"/>
      <c r="C216" s="210"/>
      <c r="D216" s="199" t="s">
        <v>156</v>
      </c>
      <c r="E216" s="211" t="s">
        <v>19</v>
      </c>
      <c r="F216" s="212" t="s">
        <v>158</v>
      </c>
      <c r="G216" s="210"/>
      <c r="H216" s="213">
        <v>2.2999999999999998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156</v>
      </c>
      <c r="AU216" s="219" t="s">
        <v>79</v>
      </c>
      <c r="AV216" s="14" t="s">
        <v>153</v>
      </c>
      <c r="AW216" s="14" t="s">
        <v>31</v>
      </c>
      <c r="AX216" s="14" t="s">
        <v>77</v>
      </c>
      <c r="AY216" s="219" t="s">
        <v>145</v>
      </c>
    </row>
    <row r="217" spans="1:65" s="2" customFormat="1" ht="16.5" customHeight="1">
      <c r="A217" s="35"/>
      <c r="B217" s="36"/>
      <c r="C217" s="179" t="s">
        <v>219</v>
      </c>
      <c r="D217" s="179" t="s">
        <v>148</v>
      </c>
      <c r="E217" s="180" t="s">
        <v>292</v>
      </c>
      <c r="F217" s="181" t="s">
        <v>293</v>
      </c>
      <c r="G217" s="182" t="s">
        <v>196</v>
      </c>
      <c r="H217" s="183">
        <v>5.55</v>
      </c>
      <c r="I217" s="184"/>
      <c r="J217" s="185">
        <f>ROUND(I217*H217,2)</f>
        <v>0</v>
      </c>
      <c r="K217" s="181" t="s">
        <v>152</v>
      </c>
      <c r="L217" s="40"/>
      <c r="M217" s="186" t="s">
        <v>19</v>
      </c>
      <c r="N217" s="187" t="s">
        <v>40</v>
      </c>
      <c r="O217" s="65"/>
      <c r="P217" s="188">
        <f>O217*H217</f>
        <v>0</v>
      </c>
      <c r="Q217" s="188">
        <v>4.4679999999999997E-2</v>
      </c>
      <c r="R217" s="188">
        <f>Q217*H217</f>
        <v>0.24797399999999997</v>
      </c>
      <c r="S217" s="188">
        <v>0</v>
      </c>
      <c r="T217" s="18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0" t="s">
        <v>153</v>
      </c>
      <c r="AT217" s="190" t="s">
        <v>148</v>
      </c>
      <c r="AU217" s="190" t="s">
        <v>79</v>
      </c>
      <c r="AY217" s="18" t="s">
        <v>145</v>
      </c>
      <c r="BE217" s="191">
        <f>IF(N217="základní",J217,0)</f>
        <v>0</v>
      </c>
      <c r="BF217" s="191">
        <f>IF(N217="snížená",J217,0)</f>
        <v>0</v>
      </c>
      <c r="BG217" s="191">
        <f>IF(N217="zákl. přenesená",J217,0)</f>
        <v>0</v>
      </c>
      <c r="BH217" s="191">
        <f>IF(N217="sníž. přenesená",J217,0)</f>
        <v>0</v>
      </c>
      <c r="BI217" s="191">
        <f>IF(N217="nulová",J217,0)</f>
        <v>0</v>
      </c>
      <c r="BJ217" s="18" t="s">
        <v>77</v>
      </c>
      <c r="BK217" s="191">
        <f>ROUND(I217*H217,2)</f>
        <v>0</v>
      </c>
      <c r="BL217" s="18" t="s">
        <v>153</v>
      </c>
      <c r="BM217" s="190" t="s">
        <v>294</v>
      </c>
    </row>
    <row r="218" spans="1:65" s="2" customFormat="1" ht="11.25">
      <c r="A218" s="35"/>
      <c r="B218" s="36"/>
      <c r="C218" s="37"/>
      <c r="D218" s="192" t="s">
        <v>154</v>
      </c>
      <c r="E218" s="37"/>
      <c r="F218" s="193" t="s">
        <v>295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154</v>
      </c>
      <c r="AU218" s="18" t="s">
        <v>79</v>
      </c>
    </row>
    <row r="219" spans="1:65" s="15" customFormat="1" ht="11.25">
      <c r="B219" s="220"/>
      <c r="C219" s="221"/>
      <c r="D219" s="199" t="s">
        <v>156</v>
      </c>
      <c r="E219" s="222" t="s">
        <v>19</v>
      </c>
      <c r="F219" s="223" t="s">
        <v>296</v>
      </c>
      <c r="G219" s="221"/>
      <c r="H219" s="222" t="s">
        <v>19</v>
      </c>
      <c r="I219" s="224"/>
      <c r="J219" s="221"/>
      <c r="K219" s="221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156</v>
      </c>
      <c r="AU219" s="229" t="s">
        <v>79</v>
      </c>
      <c r="AV219" s="15" t="s">
        <v>77</v>
      </c>
      <c r="AW219" s="15" t="s">
        <v>31</v>
      </c>
      <c r="AX219" s="15" t="s">
        <v>69</v>
      </c>
      <c r="AY219" s="229" t="s">
        <v>145</v>
      </c>
    </row>
    <row r="220" spans="1:65" s="13" customFormat="1" ht="11.25">
      <c r="B220" s="197"/>
      <c r="C220" s="198"/>
      <c r="D220" s="199" t="s">
        <v>156</v>
      </c>
      <c r="E220" s="200" t="s">
        <v>19</v>
      </c>
      <c r="F220" s="201" t="s">
        <v>297</v>
      </c>
      <c r="G220" s="198"/>
      <c r="H220" s="202">
        <v>2.5499999999999998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156</v>
      </c>
      <c r="AU220" s="208" t="s">
        <v>79</v>
      </c>
      <c r="AV220" s="13" t="s">
        <v>79</v>
      </c>
      <c r="AW220" s="13" t="s">
        <v>31</v>
      </c>
      <c r="AX220" s="13" t="s">
        <v>69</v>
      </c>
      <c r="AY220" s="208" t="s">
        <v>145</v>
      </c>
    </row>
    <row r="221" spans="1:65" s="15" customFormat="1" ht="11.25">
      <c r="B221" s="220"/>
      <c r="C221" s="221"/>
      <c r="D221" s="199" t="s">
        <v>156</v>
      </c>
      <c r="E221" s="222" t="s">
        <v>19</v>
      </c>
      <c r="F221" s="223" t="s">
        <v>284</v>
      </c>
      <c r="G221" s="221"/>
      <c r="H221" s="222" t="s">
        <v>19</v>
      </c>
      <c r="I221" s="224"/>
      <c r="J221" s="221"/>
      <c r="K221" s="221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156</v>
      </c>
      <c r="AU221" s="229" t="s">
        <v>79</v>
      </c>
      <c r="AV221" s="15" t="s">
        <v>77</v>
      </c>
      <c r="AW221" s="15" t="s">
        <v>31</v>
      </c>
      <c r="AX221" s="15" t="s">
        <v>69</v>
      </c>
      <c r="AY221" s="229" t="s">
        <v>145</v>
      </c>
    </row>
    <row r="222" spans="1:65" s="13" customFormat="1" ht="11.25">
      <c r="B222" s="197"/>
      <c r="C222" s="198"/>
      <c r="D222" s="199" t="s">
        <v>156</v>
      </c>
      <c r="E222" s="200" t="s">
        <v>19</v>
      </c>
      <c r="F222" s="201" t="s">
        <v>285</v>
      </c>
      <c r="G222" s="198"/>
      <c r="H222" s="202">
        <v>3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156</v>
      </c>
      <c r="AU222" s="208" t="s">
        <v>79</v>
      </c>
      <c r="AV222" s="13" t="s">
        <v>79</v>
      </c>
      <c r="AW222" s="13" t="s">
        <v>31</v>
      </c>
      <c r="AX222" s="13" t="s">
        <v>69</v>
      </c>
      <c r="AY222" s="208" t="s">
        <v>145</v>
      </c>
    </row>
    <row r="223" spans="1:65" s="14" customFormat="1" ht="11.25">
      <c r="B223" s="209"/>
      <c r="C223" s="210"/>
      <c r="D223" s="199" t="s">
        <v>156</v>
      </c>
      <c r="E223" s="211" t="s">
        <v>19</v>
      </c>
      <c r="F223" s="212" t="s">
        <v>158</v>
      </c>
      <c r="G223" s="210"/>
      <c r="H223" s="213">
        <v>5.55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156</v>
      </c>
      <c r="AU223" s="219" t="s">
        <v>79</v>
      </c>
      <c r="AV223" s="14" t="s">
        <v>153</v>
      </c>
      <c r="AW223" s="14" t="s">
        <v>31</v>
      </c>
      <c r="AX223" s="14" t="s">
        <v>77</v>
      </c>
      <c r="AY223" s="219" t="s">
        <v>145</v>
      </c>
    </row>
    <row r="224" spans="1:65" s="2" customFormat="1" ht="16.5" customHeight="1">
      <c r="A224" s="35"/>
      <c r="B224" s="36"/>
      <c r="C224" s="179" t="s">
        <v>298</v>
      </c>
      <c r="D224" s="179" t="s">
        <v>148</v>
      </c>
      <c r="E224" s="180" t="s">
        <v>299</v>
      </c>
      <c r="F224" s="181" t="s">
        <v>300</v>
      </c>
      <c r="G224" s="182" t="s">
        <v>196</v>
      </c>
      <c r="H224" s="183">
        <v>13</v>
      </c>
      <c r="I224" s="184"/>
      <c r="J224" s="185">
        <f>ROUND(I224*H224,2)</f>
        <v>0</v>
      </c>
      <c r="K224" s="181" t="s">
        <v>152</v>
      </c>
      <c r="L224" s="40"/>
      <c r="M224" s="186" t="s">
        <v>19</v>
      </c>
      <c r="N224" s="187" t="s">
        <v>40</v>
      </c>
      <c r="O224" s="65"/>
      <c r="P224" s="188">
        <f>O224*H224</f>
        <v>0</v>
      </c>
      <c r="Q224" s="188">
        <v>8.9359999999999995E-2</v>
      </c>
      <c r="R224" s="188">
        <f>Q224*H224</f>
        <v>1.16168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153</v>
      </c>
      <c r="AT224" s="190" t="s">
        <v>148</v>
      </c>
      <c r="AU224" s="190" t="s">
        <v>79</v>
      </c>
      <c r="AY224" s="18" t="s">
        <v>145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77</v>
      </c>
      <c r="BK224" s="191">
        <f>ROUND(I224*H224,2)</f>
        <v>0</v>
      </c>
      <c r="BL224" s="18" t="s">
        <v>153</v>
      </c>
      <c r="BM224" s="190" t="s">
        <v>301</v>
      </c>
    </row>
    <row r="225" spans="1:65" s="2" customFormat="1" ht="11.25">
      <c r="A225" s="35"/>
      <c r="B225" s="36"/>
      <c r="C225" s="37"/>
      <c r="D225" s="192" t="s">
        <v>154</v>
      </c>
      <c r="E225" s="37"/>
      <c r="F225" s="193" t="s">
        <v>302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154</v>
      </c>
      <c r="AU225" s="18" t="s">
        <v>79</v>
      </c>
    </row>
    <row r="226" spans="1:65" s="15" customFormat="1" ht="11.25">
      <c r="B226" s="220"/>
      <c r="C226" s="221"/>
      <c r="D226" s="199" t="s">
        <v>156</v>
      </c>
      <c r="E226" s="222" t="s">
        <v>19</v>
      </c>
      <c r="F226" s="223" t="s">
        <v>282</v>
      </c>
      <c r="G226" s="221"/>
      <c r="H226" s="222" t="s">
        <v>19</v>
      </c>
      <c r="I226" s="224"/>
      <c r="J226" s="221"/>
      <c r="K226" s="221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156</v>
      </c>
      <c r="AU226" s="229" t="s">
        <v>79</v>
      </c>
      <c r="AV226" s="15" t="s">
        <v>77</v>
      </c>
      <c r="AW226" s="15" t="s">
        <v>31</v>
      </c>
      <c r="AX226" s="15" t="s">
        <v>69</v>
      </c>
      <c r="AY226" s="229" t="s">
        <v>145</v>
      </c>
    </row>
    <row r="227" spans="1:65" s="13" customFormat="1" ht="11.25">
      <c r="B227" s="197"/>
      <c r="C227" s="198"/>
      <c r="D227" s="199" t="s">
        <v>156</v>
      </c>
      <c r="E227" s="200" t="s">
        <v>19</v>
      </c>
      <c r="F227" s="201" t="s">
        <v>283</v>
      </c>
      <c r="G227" s="198"/>
      <c r="H227" s="202">
        <v>13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156</v>
      </c>
      <c r="AU227" s="208" t="s">
        <v>79</v>
      </c>
      <c r="AV227" s="13" t="s">
        <v>79</v>
      </c>
      <c r="AW227" s="13" t="s">
        <v>31</v>
      </c>
      <c r="AX227" s="13" t="s">
        <v>69</v>
      </c>
      <c r="AY227" s="208" t="s">
        <v>145</v>
      </c>
    </row>
    <row r="228" spans="1:65" s="14" customFormat="1" ht="11.25">
      <c r="B228" s="209"/>
      <c r="C228" s="210"/>
      <c r="D228" s="199" t="s">
        <v>156</v>
      </c>
      <c r="E228" s="211" t="s">
        <v>19</v>
      </c>
      <c r="F228" s="212" t="s">
        <v>158</v>
      </c>
      <c r="G228" s="210"/>
      <c r="H228" s="213">
        <v>13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156</v>
      </c>
      <c r="AU228" s="219" t="s">
        <v>79</v>
      </c>
      <c r="AV228" s="14" t="s">
        <v>153</v>
      </c>
      <c r="AW228" s="14" t="s">
        <v>31</v>
      </c>
      <c r="AX228" s="14" t="s">
        <v>77</v>
      </c>
      <c r="AY228" s="219" t="s">
        <v>145</v>
      </c>
    </row>
    <row r="229" spans="1:65" s="2" customFormat="1" ht="16.5" customHeight="1">
      <c r="A229" s="35"/>
      <c r="B229" s="36"/>
      <c r="C229" s="179" t="s">
        <v>225</v>
      </c>
      <c r="D229" s="179" t="s">
        <v>148</v>
      </c>
      <c r="E229" s="180" t="s">
        <v>303</v>
      </c>
      <c r="F229" s="181" t="s">
        <v>304</v>
      </c>
      <c r="G229" s="182" t="s">
        <v>196</v>
      </c>
      <c r="H229" s="183">
        <v>14</v>
      </c>
      <c r="I229" s="184"/>
      <c r="J229" s="185">
        <f>ROUND(I229*H229,2)</f>
        <v>0</v>
      </c>
      <c r="K229" s="181" t="s">
        <v>152</v>
      </c>
      <c r="L229" s="40"/>
      <c r="M229" s="186" t="s">
        <v>19</v>
      </c>
      <c r="N229" s="187" t="s">
        <v>40</v>
      </c>
      <c r="O229" s="65"/>
      <c r="P229" s="188">
        <f>O229*H229</f>
        <v>0</v>
      </c>
      <c r="Q229" s="188">
        <v>0.11169999999999999</v>
      </c>
      <c r="R229" s="188">
        <f>Q229*H229</f>
        <v>1.5637999999999999</v>
      </c>
      <c r="S229" s="188">
        <v>0</v>
      </c>
      <c r="T229" s="18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0" t="s">
        <v>153</v>
      </c>
      <c r="AT229" s="190" t="s">
        <v>148</v>
      </c>
      <c r="AU229" s="190" t="s">
        <v>79</v>
      </c>
      <c r="AY229" s="18" t="s">
        <v>145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8" t="s">
        <v>77</v>
      </c>
      <c r="BK229" s="191">
        <f>ROUND(I229*H229,2)</f>
        <v>0</v>
      </c>
      <c r="BL229" s="18" t="s">
        <v>153</v>
      </c>
      <c r="BM229" s="190" t="s">
        <v>305</v>
      </c>
    </row>
    <row r="230" spans="1:65" s="2" customFormat="1" ht="11.25">
      <c r="A230" s="35"/>
      <c r="B230" s="36"/>
      <c r="C230" s="37"/>
      <c r="D230" s="192" t="s">
        <v>154</v>
      </c>
      <c r="E230" s="37"/>
      <c r="F230" s="193" t="s">
        <v>306</v>
      </c>
      <c r="G230" s="37"/>
      <c r="H230" s="37"/>
      <c r="I230" s="194"/>
      <c r="J230" s="37"/>
      <c r="K230" s="37"/>
      <c r="L230" s="40"/>
      <c r="M230" s="195"/>
      <c r="N230" s="196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154</v>
      </c>
      <c r="AU230" s="18" t="s">
        <v>79</v>
      </c>
    </row>
    <row r="231" spans="1:65" s="15" customFormat="1" ht="11.25">
      <c r="B231" s="220"/>
      <c r="C231" s="221"/>
      <c r="D231" s="199" t="s">
        <v>156</v>
      </c>
      <c r="E231" s="222" t="s">
        <v>19</v>
      </c>
      <c r="F231" s="223" t="s">
        <v>307</v>
      </c>
      <c r="G231" s="221"/>
      <c r="H231" s="222" t="s">
        <v>19</v>
      </c>
      <c r="I231" s="224"/>
      <c r="J231" s="221"/>
      <c r="K231" s="221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156</v>
      </c>
      <c r="AU231" s="229" t="s">
        <v>79</v>
      </c>
      <c r="AV231" s="15" t="s">
        <v>77</v>
      </c>
      <c r="AW231" s="15" t="s">
        <v>31</v>
      </c>
      <c r="AX231" s="15" t="s">
        <v>69</v>
      </c>
      <c r="AY231" s="229" t="s">
        <v>145</v>
      </c>
    </row>
    <row r="232" spans="1:65" s="13" customFormat="1" ht="11.25">
      <c r="B232" s="197"/>
      <c r="C232" s="198"/>
      <c r="D232" s="199" t="s">
        <v>156</v>
      </c>
      <c r="E232" s="200" t="s">
        <v>19</v>
      </c>
      <c r="F232" s="201" t="s">
        <v>308</v>
      </c>
      <c r="G232" s="198"/>
      <c r="H232" s="202">
        <v>7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156</v>
      </c>
      <c r="AU232" s="208" t="s">
        <v>79</v>
      </c>
      <c r="AV232" s="13" t="s">
        <v>79</v>
      </c>
      <c r="AW232" s="13" t="s">
        <v>31</v>
      </c>
      <c r="AX232" s="13" t="s">
        <v>69</v>
      </c>
      <c r="AY232" s="208" t="s">
        <v>145</v>
      </c>
    </row>
    <row r="233" spans="1:65" s="15" customFormat="1" ht="11.25">
      <c r="B233" s="220"/>
      <c r="C233" s="221"/>
      <c r="D233" s="199" t="s">
        <v>156</v>
      </c>
      <c r="E233" s="222" t="s">
        <v>19</v>
      </c>
      <c r="F233" s="223" t="s">
        <v>309</v>
      </c>
      <c r="G233" s="221"/>
      <c r="H233" s="222" t="s">
        <v>19</v>
      </c>
      <c r="I233" s="224"/>
      <c r="J233" s="221"/>
      <c r="K233" s="221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156</v>
      </c>
      <c r="AU233" s="229" t="s">
        <v>79</v>
      </c>
      <c r="AV233" s="15" t="s">
        <v>77</v>
      </c>
      <c r="AW233" s="15" t="s">
        <v>31</v>
      </c>
      <c r="AX233" s="15" t="s">
        <v>69</v>
      </c>
      <c r="AY233" s="229" t="s">
        <v>145</v>
      </c>
    </row>
    <row r="234" spans="1:65" s="13" customFormat="1" ht="11.25">
      <c r="B234" s="197"/>
      <c r="C234" s="198"/>
      <c r="D234" s="199" t="s">
        <v>156</v>
      </c>
      <c r="E234" s="200" t="s">
        <v>19</v>
      </c>
      <c r="F234" s="201" t="s">
        <v>310</v>
      </c>
      <c r="G234" s="198"/>
      <c r="H234" s="202">
        <v>7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156</v>
      </c>
      <c r="AU234" s="208" t="s">
        <v>79</v>
      </c>
      <c r="AV234" s="13" t="s">
        <v>79</v>
      </c>
      <c r="AW234" s="13" t="s">
        <v>31</v>
      </c>
      <c r="AX234" s="13" t="s">
        <v>69</v>
      </c>
      <c r="AY234" s="208" t="s">
        <v>145</v>
      </c>
    </row>
    <row r="235" spans="1:65" s="14" customFormat="1" ht="11.25">
      <c r="B235" s="209"/>
      <c r="C235" s="210"/>
      <c r="D235" s="199" t="s">
        <v>156</v>
      </c>
      <c r="E235" s="211" t="s">
        <v>19</v>
      </c>
      <c r="F235" s="212" t="s">
        <v>158</v>
      </c>
      <c r="G235" s="210"/>
      <c r="H235" s="213">
        <v>14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156</v>
      </c>
      <c r="AU235" s="219" t="s">
        <v>79</v>
      </c>
      <c r="AV235" s="14" t="s">
        <v>153</v>
      </c>
      <c r="AW235" s="14" t="s">
        <v>31</v>
      </c>
      <c r="AX235" s="14" t="s">
        <v>77</v>
      </c>
      <c r="AY235" s="219" t="s">
        <v>145</v>
      </c>
    </row>
    <row r="236" spans="1:65" s="2" customFormat="1" ht="16.5" customHeight="1">
      <c r="A236" s="35"/>
      <c r="B236" s="36"/>
      <c r="C236" s="179" t="s">
        <v>311</v>
      </c>
      <c r="D236" s="179" t="s">
        <v>148</v>
      </c>
      <c r="E236" s="180" t="s">
        <v>312</v>
      </c>
      <c r="F236" s="181" t="s">
        <v>313</v>
      </c>
      <c r="G236" s="182" t="s">
        <v>196</v>
      </c>
      <c r="H236" s="183">
        <v>34.799999999999997</v>
      </c>
      <c r="I236" s="184"/>
      <c r="J236" s="185">
        <f>ROUND(I236*H236,2)</f>
        <v>0</v>
      </c>
      <c r="K236" s="181" t="s">
        <v>152</v>
      </c>
      <c r="L236" s="40"/>
      <c r="M236" s="186" t="s">
        <v>19</v>
      </c>
      <c r="N236" s="187" t="s">
        <v>40</v>
      </c>
      <c r="O236" s="65"/>
      <c r="P236" s="188">
        <f>O236*H236</f>
        <v>0</v>
      </c>
      <c r="Q236" s="188">
        <v>1E-3</v>
      </c>
      <c r="R236" s="188">
        <f>Q236*H236</f>
        <v>3.4799999999999998E-2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153</v>
      </c>
      <c r="AT236" s="190" t="s">
        <v>148</v>
      </c>
      <c r="AU236" s="190" t="s">
        <v>79</v>
      </c>
      <c r="AY236" s="18" t="s">
        <v>145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77</v>
      </c>
      <c r="BK236" s="191">
        <f>ROUND(I236*H236,2)</f>
        <v>0</v>
      </c>
      <c r="BL236" s="18" t="s">
        <v>153</v>
      </c>
      <c r="BM236" s="190" t="s">
        <v>314</v>
      </c>
    </row>
    <row r="237" spans="1:65" s="2" customFormat="1" ht="11.25">
      <c r="A237" s="35"/>
      <c r="B237" s="36"/>
      <c r="C237" s="37"/>
      <c r="D237" s="192" t="s">
        <v>154</v>
      </c>
      <c r="E237" s="37"/>
      <c r="F237" s="193" t="s">
        <v>315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154</v>
      </c>
      <c r="AU237" s="18" t="s">
        <v>79</v>
      </c>
    </row>
    <row r="238" spans="1:65" s="13" customFormat="1" ht="11.25">
      <c r="B238" s="197"/>
      <c r="C238" s="198"/>
      <c r="D238" s="199" t="s">
        <v>156</v>
      </c>
      <c r="E238" s="200" t="s">
        <v>19</v>
      </c>
      <c r="F238" s="201" t="s">
        <v>316</v>
      </c>
      <c r="G238" s="198"/>
      <c r="H238" s="202">
        <v>34.799999999999997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156</v>
      </c>
      <c r="AU238" s="208" t="s">
        <v>79</v>
      </c>
      <c r="AV238" s="13" t="s">
        <v>79</v>
      </c>
      <c r="AW238" s="13" t="s">
        <v>31</v>
      </c>
      <c r="AX238" s="13" t="s">
        <v>69</v>
      </c>
      <c r="AY238" s="208" t="s">
        <v>145</v>
      </c>
    </row>
    <row r="239" spans="1:65" s="14" customFormat="1" ht="11.25">
      <c r="B239" s="209"/>
      <c r="C239" s="210"/>
      <c r="D239" s="199" t="s">
        <v>156</v>
      </c>
      <c r="E239" s="211" t="s">
        <v>19</v>
      </c>
      <c r="F239" s="212" t="s">
        <v>158</v>
      </c>
      <c r="G239" s="210"/>
      <c r="H239" s="213">
        <v>34.799999999999997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156</v>
      </c>
      <c r="AU239" s="219" t="s">
        <v>79</v>
      </c>
      <c r="AV239" s="14" t="s">
        <v>153</v>
      </c>
      <c r="AW239" s="14" t="s">
        <v>31</v>
      </c>
      <c r="AX239" s="14" t="s">
        <v>77</v>
      </c>
      <c r="AY239" s="219" t="s">
        <v>145</v>
      </c>
    </row>
    <row r="240" spans="1:65" s="12" customFormat="1" ht="22.9" customHeight="1">
      <c r="B240" s="163"/>
      <c r="C240" s="164"/>
      <c r="D240" s="165" t="s">
        <v>68</v>
      </c>
      <c r="E240" s="177" t="s">
        <v>202</v>
      </c>
      <c r="F240" s="177" t="s">
        <v>317</v>
      </c>
      <c r="G240" s="164"/>
      <c r="H240" s="164"/>
      <c r="I240" s="167"/>
      <c r="J240" s="178">
        <f>BK240</f>
        <v>0</v>
      </c>
      <c r="K240" s="164"/>
      <c r="L240" s="169"/>
      <c r="M240" s="170"/>
      <c r="N240" s="171"/>
      <c r="O240" s="171"/>
      <c r="P240" s="172">
        <f>SUM(P241:P252)</f>
        <v>0</v>
      </c>
      <c r="Q240" s="171"/>
      <c r="R240" s="172">
        <f>SUM(R241:R252)</f>
        <v>0</v>
      </c>
      <c r="S240" s="171"/>
      <c r="T240" s="173">
        <f>SUM(T241:T252)</f>
        <v>2.0579999999999998</v>
      </c>
      <c r="AR240" s="174" t="s">
        <v>77</v>
      </c>
      <c r="AT240" s="175" t="s">
        <v>68</v>
      </c>
      <c r="AU240" s="175" t="s">
        <v>77</v>
      </c>
      <c r="AY240" s="174" t="s">
        <v>145</v>
      </c>
      <c r="BK240" s="176">
        <f>SUM(BK241:BK252)</f>
        <v>0</v>
      </c>
    </row>
    <row r="241" spans="1:65" s="2" customFormat="1" ht="16.5" customHeight="1">
      <c r="A241" s="35"/>
      <c r="B241" s="36"/>
      <c r="C241" s="179" t="s">
        <v>318</v>
      </c>
      <c r="D241" s="179" t="s">
        <v>148</v>
      </c>
      <c r="E241" s="180" t="s">
        <v>319</v>
      </c>
      <c r="F241" s="181" t="s">
        <v>320</v>
      </c>
      <c r="G241" s="182" t="s">
        <v>151</v>
      </c>
      <c r="H241" s="183">
        <v>50</v>
      </c>
      <c r="I241" s="184"/>
      <c r="J241" s="185">
        <f>ROUND(I241*H241,2)</f>
        <v>0</v>
      </c>
      <c r="K241" s="181" t="s">
        <v>152</v>
      </c>
      <c r="L241" s="40"/>
      <c r="M241" s="186" t="s">
        <v>19</v>
      </c>
      <c r="N241" s="187" t="s">
        <v>40</v>
      </c>
      <c r="O241" s="65"/>
      <c r="P241" s="188">
        <f>O241*H241</f>
        <v>0</v>
      </c>
      <c r="Q241" s="188">
        <v>0</v>
      </c>
      <c r="R241" s="188">
        <f>Q241*H241</f>
        <v>0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197</v>
      </c>
      <c r="AT241" s="190" t="s">
        <v>148</v>
      </c>
      <c r="AU241" s="190" t="s">
        <v>79</v>
      </c>
      <c r="AY241" s="18" t="s">
        <v>145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77</v>
      </c>
      <c r="BK241" s="191">
        <f>ROUND(I241*H241,2)</f>
        <v>0</v>
      </c>
      <c r="BL241" s="18" t="s">
        <v>197</v>
      </c>
      <c r="BM241" s="190" t="s">
        <v>321</v>
      </c>
    </row>
    <row r="242" spans="1:65" s="2" customFormat="1" ht="11.25">
      <c r="A242" s="35"/>
      <c r="B242" s="36"/>
      <c r="C242" s="37"/>
      <c r="D242" s="192" t="s">
        <v>154</v>
      </c>
      <c r="E242" s="37"/>
      <c r="F242" s="193" t="s">
        <v>322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154</v>
      </c>
      <c r="AU242" s="18" t="s">
        <v>79</v>
      </c>
    </row>
    <row r="243" spans="1:65" s="2" customFormat="1" ht="16.5" customHeight="1">
      <c r="A243" s="35"/>
      <c r="B243" s="36"/>
      <c r="C243" s="230" t="s">
        <v>323</v>
      </c>
      <c r="D243" s="230" t="s">
        <v>182</v>
      </c>
      <c r="E243" s="231" t="s">
        <v>324</v>
      </c>
      <c r="F243" s="232" t="s">
        <v>325</v>
      </c>
      <c r="G243" s="233" t="s">
        <v>151</v>
      </c>
      <c r="H243" s="234">
        <v>20</v>
      </c>
      <c r="I243" s="235"/>
      <c r="J243" s="236">
        <f>ROUND(I243*H243,2)</f>
        <v>0</v>
      </c>
      <c r="K243" s="232" t="s">
        <v>152</v>
      </c>
      <c r="L243" s="237"/>
      <c r="M243" s="238" t="s">
        <v>19</v>
      </c>
      <c r="N243" s="239" t="s">
        <v>40</v>
      </c>
      <c r="O243" s="65"/>
      <c r="P243" s="188">
        <f>O243*H243</f>
        <v>0</v>
      </c>
      <c r="Q243" s="188">
        <v>0</v>
      </c>
      <c r="R243" s="188">
        <f>Q243*H243</f>
        <v>0</v>
      </c>
      <c r="S243" s="188">
        <v>0</v>
      </c>
      <c r="T243" s="18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0" t="s">
        <v>244</v>
      </c>
      <c r="AT243" s="190" t="s">
        <v>182</v>
      </c>
      <c r="AU243" s="190" t="s">
        <v>79</v>
      </c>
      <c r="AY243" s="18" t="s">
        <v>145</v>
      </c>
      <c r="BE243" s="191">
        <f>IF(N243="základní",J243,0)</f>
        <v>0</v>
      </c>
      <c r="BF243" s="191">
        <f>IF(N243="snížená",J243,0)</f>
        <v>0</v>
      </c>
      <c r="BG243" s="191">
        <f>IF(N243="zákl. přenesená",J243,0)</f>
        <v>0</v>
      </c>
      <c r="BH243" s="191">
        <f>IF(N243="sníž. přenesená",J243,0)</f>
        <v>0</v>
      </c>
      <c r="BI243" s="191">
        <f>IF(N243="nulová",J243,0)</f>
        <v>0</v>
      </c>
      <c r="BJ243" s="18" t="s">
        <v>77</v>
      </c>
      <c r="BK243" s="191">
        <f>ROUND(I243*H243,2)</f>
        <v>0</v>
      </c>
      <c r="BL243" s="18" t="s">
        <v>197</v>
      </c>
      <c r="BM243" s="190" t="s">
        <v>326</v>
      </c>
    </row>
    <row r="244" spans="1:65" s="2" customFormat="1" ht="11.25">
      <c r="A244" s="35"/>
      <c r="B244" s="36"/>
      <c r="C244" s="37"/>
      <c r="D244" s="192" t="s">
        <v>154</v>
      </c>
      <c r="E244" s="37"/>
      <c r="F244" s="193" t="s">
        <v>327</v>
      </c>
      <c r="G244" s="37"/>
      <c r="H244" s="37"/>
      <c r="I244" s="194"/>
      <c r="J244" s="37"/>
      <c r="K244" s="37"/>
      <c r="L244" s="40"/>
      <c r="M244" s="195"/>
      <c r="N244" s="19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154</v>
      </c>
      <c r="AU244" s="18" t="s">
        <v>79</v>
      </c>
    </row>
    <row r="245" spans="1:65" s="2" customFormat="1" ht="16.5" customHeight="1">
      <c r="A245" s="35"/>
      <c r="B245" s="36"/>
      <c r="C245" s="230" t="s">
        <v>328</v>
      </c>
      <c r="D245" s="230" t="s">
        <v>182</v>
      </c>
      <c r="E245" s="231" t="s">
        <v>329</v>
      </c>
      <c r="F245" s="232" t="s">
        <v>330</v>
      </c>
      <c r="G245" s="233" t="s">
        <v>151</v>
      </c>
      <c r="H245" s="234">
        <v>10</v>
      </c>
      <c r="I245" s="235"/>
      <c r="J245" s="236">
        <f>ROUND(I245*H245,2)</f>
        <v>0</v>
      </c>
      <c r="K245" s="232" t="s">
        <v>152</v>
      </c>
      <c r="L245" s="237"/>
      <c r="M245" s="238" t="s">
        <v>19</v>
      </c>
      <c r="N245" s="239" t="s">
        <v>40</v>
      </c>
      <c r="O245" s="65"/>
      <c r="P245" s="188">
        <f>O245*H245</f>
        <v>0</v>
      </c>
      <c r="Q245" s="188">
        <v>0</v>
      </c>
      <c r="R245" s="188">
        <f>Q245*H245</f>
        <v>0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244</v>
      </c>
      <c r="AT245" s="190" t="s">
        <v>182</v>
      </c>
      <c r="AU245" s="190" t="s">
        <v>79</v>
      </c>
      <c r="AY245" s="18" t="s">
        <v>145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77</v>
      </c>
      <c r="BK245" s="191">
        <f>ROUND(I245*H245,2)</f>
        <v>0</v>
      </c>
      <c r="BL245" s="18" t="s">
        <v>197</v>
      </c>
      <c r="BM245" s="190" t="s">
        <v>331</v>
      </c>
    </row>
    <row r="246" spans="1:65" s="2" customFormat="1" ht="11.25">
      <c r="A246" s="35"/>
      <c r="B246" s="36"/>
      <c r="C246" s="37"/>
      <c r="D246" s="192" t="s">
        <v>154</v>
      </c>
      <c r="E246" s="37"/>
      <c r="F246" s="193" t="s">
        <v>332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154</v>
      </c>
      <c r="AU246" s="18" t="s">
        <v>79</v>
      </c>
    </row>
    <row r="247" spans="1:65" s="2" customFormat="1" ht="16.5" customHeight="1">
      <c r="A247" s="35"/>
      <c r="B247" s="36"/>
      <c r="C247" s="230" t="s">
        <v>333</v>
      </c>
      <c r="D247" s="230" t="s">
        <v>182</v>
      </c>
      <c r="E247" s="231" t="s">
        <v>334</v>
      </c>
      <c r="F247" s="232" t="s">
        <v>335</v>
      </c>
      <c r="G247" s="233" t="s">
        <v>151</v>
      </c>
      <c r="H247" s="234">
        <v>20</v>
      </c>
      <c r="I247" s="235"/>
      <c r="J247" s="236">
        <f>ROUND(I247*H247,2)</f>
        <v>0</v>
      </c>
      <c r="K247" s="232" t="s">
        <v>152</v>
      </c>
      <c r="L247" s="237"/>
      <c r="M247" s="238" t="s">
        <v>19</v>
      </c>
      <c r="N247" s="239" t="s">
        <v>40</v>
      </c>
      <c r="O247" s="65"/>
      <c r="P247" s="188">
        <f>O247*H247</f>
        <v>0</v>
      </c>
      <c r="Q247" s="188">
        <v>0</v>
      </c>
      <c r="R247" s="188">
        <f>Q247*H247</f>
        <v>0</v>
      </c>
      <c r="S247" s="188">
        <v>0</v>
      </c>
      <c r="T247" s="18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244</v>
      </c>
      <c r="AT247" s="190" t="s">
        <v>182</v>
      </c>
      <c r="AU247" s="190" t="s">
        <v>79</v>
      </c>
      <c r="AY247" s="18" t="s">
        <v>145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77</v>
      </c>
      <c r="BK247" s="191">
        <f>ROUND(I247*H247,2)</f>
        <v>0</v>
      </c>
      <c r="BL247" s="18" t="s">
        <v>197</v>
      </c>
      <c r="BM247" s="190" t="s">
        <v>336</v>
      </c>
    </row>
    <row r="248" spans="1:65" s="2" customFormat="1" ht="11.25">
      <c r="A248" s="35"/>
      <c r="B248" s="36"/>
      <c r="C248" s="37"/>
      <c r="D248" s="192" t="s">
        <v>154</v>
      </c>
      <c r="E248" s="37"/>
      <c r="F248" s="193" t="s">
        <v>337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154</v>
      </c>
      <c r="AU248" s="18" t="s">
        <v>79</v>
      </c>
    </row>
    <row r="249" spans="1:65" s="2" customFormat="1" ht="16.5" customHeight="1">
      <c r="A249" s="35"/>
      <c r="B249" s="36"/>
      <c r="C249" s="179" t="s">
        <v>338</v>
      </c>
      <c r="D249" s="179" t="s">
        <v>148</v>
      </c>
      <c r="E249" s="180" t="s">
        <v>339</v>
      </c>
      <c r="F249" s="181" t="s">
        <v>340</v>
      </c>
      <c r="G249" s="182" t="s">
        <v>191</v>
      </c>
      <c r="H249" s="183">
        <v>1.0289999999999999</v>
      </c>
      <c r="I249" s="184"/>
      <c r="J249" s="185">
        <f>ROUND(I249*H249,2)</f>
        <v>0</v>
      </c>
      <c r="K249" s="181" t="s">
        <v>152</v>
      </c>
      <c r="L249" s="40"/>
      <c r="M249" s="186" t="s">
        <v>19</v>
      </c>
      <c r="N249" s="187" t="s">
        <v>40</v>
      </c>
      <c r="O249" s="65"/>
      <c r="P249" s="188">
        <f>O249*H249</f>
        <v>0</v>
      </c>
      <c r="Q249" s="188">
        <v>0</v>
      </c>
      <c r="R249" s="188">
        <f>Q249*H249</f>
        <v>0</v>
      </c>
      <c r="S249" s="188">
        <v>2</v>
      </c>
      <c r="T249" s="189">
        <f>S249*H249</f>
        <v>2.0579999999999998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0" t="s">
        <v>153</v>
      </c>
      <c r="AT249" s="190" t="s">
        <v>148</v>
      </c>
      <c r="AU249" s="190" t="s">
        <v>79</v>
      </c>
      <c r="AY249" s="18" t="s">
        <v>145</v>
      </c>
      <c r="BE249" s="191">
        <f>IF(N249="základní",J249,0)</f>
        <v>0</v>
      </c>
      <c r="BF249" s="191">
        <f>IF(N249="snížená",J249,0)</f>
        <v>0</v>
      </c>
      <c r="BG249" s="191">
        <f>IF(N249="zákl. přenesená",J249,0)</f>
        <v>0</v>
      </c>
      <c r="BH249" s="191">
        <f>IF(N249="sníž. přenesená",J249,0)</f>
        <v>0</v>
      </c>
      <c r="BI249" s="191">
        <f>IF(N249="nulová",J249,0)</f>
        <v>0</v>
      </c>
      <c r="BJ249" s="18" t="s">
        <v>77</v>
      </c>
      <c r="BK249" s="191">
        <f>ROUND(I249*H249,2)</f>
        <v>0</v>
      </c>
      <c r="BL249" s="18" t="s">
        <v>153</v>
      </c>
      <c r="BM249" s="190" t="s">
        <v>341</v>
      </c>
    </row>
    <row r="250" spans="1:65" s="2" customFormat="1" ht="11.25">
      <c r="A250" s="35"/>
      <c r="B250" s="36"/>
      <c r="C250" s="37"/>
      <c r="D250" s="192" t="s">
        <v>154</v>
      </c>
      <c r="E250" s="37"/>
      <c r="F250" s="193" t="s">
        <v>342</v>
      </c>
      <c r="G250" s="37"/>
      <c r="H250" s="37"/>
      <c r="I250" s="194"/>
      <c r="J250" s="37"/>
      <c r="K250" s="37"/>
      <c r="L250" s="40"/>
      <c r="M250" s="195"/>
      <c r="N250" s="196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154</v>
      </c>
      <c r="AU250" s="18" t="s">
        <v>79</v>
      </c>
    </row>
    <row r="251" spans="1:65" s="15" customFormat="1" ht="11.25">
      <c r="B251" s="220"/>
      <c r="C251" s="221"/>
      <c r="D251" s="199" t="s">
        <v>156</v>
      </c>
      <c r="E251" s="222" t="s">
        <v>19</v>
      </c>
      <c r="F251" s="223" t="s">
        <v>343</v>
      </c>
      <c r="G251" s="221"/>
      <c r="H251" s="222" t="s">
        <v>19</v>
      </c>
      <c r="I251" s="224"/>
      <c r="J251" s="221"/>
      <c r="K251" s="221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156</v>
      </c>
      <c r="AU251" s="229" t="s">
        <v>79</v>
      </c>
      <c r="AV251" s="15" t="s">
        <v>77</v>
      </c>
      <c r="AW251" s="15" t="s">
        <v>31</v>
      </c>
      <c r="AX251" s="15" t="s">
        <v>69</v>
      </c>
      <c r="AY251" s="229" t="s">
        <v>145</v>
      </c>
    </row>
    <row r="252" spans="1:65" s="13" customFormat="1" ht="11.25">
      <c r="B252" s="197"/>
      <c r="C252" s="198"/>
      <c r="D252" s="199" t="s">
        <v>156</v>
      </c>
      <c r="E252" s="200" t="s">
        <v>19</v>
      </c>
      <c r="F252" s="201" t="s">
        <v>344</v>
      </c>
      <c r="G252" s="198"/>
      <c r="H252" s="202">
        <v>1.0289999999999999</v>
      </c>
      <c r="I252" s="203"/>
      <c r="J252" s="198"/>
      <c r="K252" s="198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156</v>
      </c>
      <c r="AU252" s="208" t="s">
        <v>79</v>
      </c>
      <c r="AV252" s="13" t="s">
        <v>79</v>
      </c>
      <c r="AW252" s="13" t="s">
        <v>31</v>
      </c>
      <c r="AX252" s="13" t="s">
        <v>77</v>
      </c>
      <c r="AY252" s="208" t="s">
        <v>145</v>
      </c>
    </row>
    <row r="253" spans="1:65" s="12" customFormat="1" ht="22.9" customHeight="1">
      <c r="B253" s="163"/>
      <c r="C253" s="164"/>
      <c r="D253" s="165" t="s">
        <v>68</v>
      </c>
      <c r="E253" s="177" t="s">
        <v>345</v>
      </c>
      <c r="F253" s="177" t="s">
        <v>346</v>
      </c>
      <c r="G253" s="164"/>
      <c r="H253" s="164"/>
      <c r="I253" s="167"/>
      <c r="J253" s="178">
        <f>BK253</f>
        <v>0</v>
      </c>
      <c r="K253" s="164"/>
      <c r="L253" s="169"/>
      <c r="M253" s="170"/>
      <c r="N253" s="171"/>
      <c r="O253" s="171"/>
      <c r="P253" s="172">
        <f>SUM(P254:P268)</f>
        <v>0</v>
      </c>
      <c r="Q253" s="171"/>
      <c r="R253" s="172">
        <f>SUM(R254:R268)</f>
        <v>6.4339999999999994E-2</v>
      </c>
      <c r="S253" s="171"/>
      <c r="T253" s="173">
        <f>SUM(T254:T268)</f>
        <v>0</v>
      </c>
      <c r="AR253" s="174" t="s">
        <v>77</v>
      </c>
      <c r="AT253" s="175" t="s">
        <v>68</v>
      </c>
      <c r="AU253" s="175" t="s">
        <v>77</v>
      </c>
      <c r="AY253" s="174" t="s">
        <v>145</v>
      </c>
      <c r="BK253" s="176">
        <f>SUM(BK254:BK268)</f>
        <v>0</v>
      </c>
    </row>
    <row r="254" spans="1:65" s="2" customFormat="1" ht="24.2" customHeight="1">
      <c r="A254" s="35"/>
      <c r="B254" s="36"/>
      <c r="C254" s="179" t="s">
        <v>233</v>
      </c>
      <c r="D254" s="179" t="s">
        <v>148</v>
      </c>
      <c r="E254" s="180" t="s">
        <v>347</v>
      </c>
      <c r="F254" s="181" t="s">
        <v>348</v>
      </c>
      <c r="G254" s="182" t="s">
        <v>196</v>
      </c>
      <c r="H254" s="183">
        <v>398</v>
      </c>
      <c r="I254" s="184"/>
      <c r="J254" s="185">
        <f>ROUND(I254*H254,2)</f>
        <v>0</v>
      </c>
      <c r="K254" s="181" t="s">
        <v>152</v>
      </c>
      <c r="L254" s="40"/>
      <c r="M254" s="186" t="s">
        <v>19</v>
      </c>
      <c r="N254" s="187" t="s">
        <v>40</v>
      </c>
      <c r="O254" s="65"/>
      <c r="P254" s="188">
        <f>O254*H254</f>
        <v>0</v>
      </c>
      <c r="Q254" s="188">
        <v>1.2999999999999999E-4</v>
      </c>
      <c r="R254" s="188">
        <f>Q254*H254</f>
        <v>5.1739999999999994E-2</v>
      </c>
      <c r="S254" s="188">
        <v>0</v>
      </c>
      <c r="T254" s="18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0" t="s">
        <v>153</v>
      </c>
      <c r="AT254" s="190" t="s">
        <v>148</v>
      </c>
      <c r="AU254" s="190" t="s">
        <v>79</v>
      </c>
      <c r="AY254" s="18" t="s">
        <v>145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77</v>
      </c>
      <c r="BK254" s="191">
        <f>ROUND(I254*H254,2)</f>
        <v>0</v>
      </c>
      <c r="BL254" s="18" t="s">
        <v>153</v>
      </c>
      <c r="BM254" s="190" t="s">
        <v>349</v>
      </c>
    </row>
    <row r="255" spans="1:65" s="2" customFormat="1" ht="11.25">
      <c r="A255" s="35"/>
      <c r="B255" s="36"/>
      <c r="C255" s="37"/>
      <c r="D255" s="192" t="s">
        <v>154</v>
      </c>
      <c r="E255" s="37"/>
      <c r="F255" s="193" t="s">
        <v>350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154</v>
      </c>
      <c r="AU255" s="18" t="s">
        <v>79</v>
      </c>
    </row>
    <row r="256" spans="1:65" s="15" customFormat="1" ht="11.25">
      <c r="B256" s="220"/>
      <c r="C256" s="221"/>
      <c r="D256" s="199" t="s">
        <v>156</v>
      </c>
      <c r="E256" s="222" t="s">
        <v>19</v>
      </c>
      <c r="F256" s="223" t="s">
        <v>351</v>
      </c>
      <c r="G256" s="221"/>
      <c r="H256" s="222" t="s">
        <v>19</v>
      </c>
      <c r="I256" s="224"/>
      <c r="J256" s="221"/>
      <c r="K256" s="221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156</v>
      </c>
      <c r="AU256" s="229" t="s">
        <v>79</v>
      </c>
      <c r="AV256" s="15" t="s">
        <v>77</v>
      </c>
      <c r="AW256" s="15" t="s">
        <v>31</v>
      </c>
      <c r="AX256" s="15" t="s">
        <v>69</v>
      </c>
      <c r="AY256" s="229" t="s">
        <v>145</v>
      </c>
    </row>
    <row r="257" spans="1:65" s="13" customFormat="1" ht="11.25">
      <c r="B257" s="197"/>
      <c r="C257" s="198"/>
      <c r="D257" s="199" t="s">
        <v>156</v>
      </c>
      <c r="E257" s="200" t="s">
        <v>19</v>
      </c>
      <c r="F257" s="201" t="s">
        <v>352</v>
      </c>
      <c r="G257" s="198"/>
      <c r="H257" s="202">
        <v>270</v>
      </c>
      <c r="I257" s="203"/>
      <c r="J257" s="198"/>
      <c r="K257" s="198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156</v>
      </c>
      <c r="AU257" s="208" t="s">
        <v>79</v>
      </c>
      <c r="AV257" s="13" t="s">
        <v>79</v>
      </c>
      <c r="AW257" s="13" t="s">
        <v>31</v>
      </c>
      <c r="AX257" s="13" t="s">
        <v>69</v>
      </c>
      <c r="AY257" s="208" t="s">
        <v>145</v>
      </c>
    </row>
    <row r="258" spans="1:65" s="13" customFormat="1" ht="11.25">
      <c r="B258" s="197"/>
      <c r="C258" s="198"/>
      <c r="D258" s="199" t="s">
        <v>156</v>
      </c>
      <c r="E258" s="200" t="s">
        <v>19</v>
      </c>
      <c r="F258" s="201" t="s">
        <v>353</v>
      </c>
      <c r="G258" s="198"/>
      <c r="H258" s="202">
        <v>70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156</v>
      </c>
      <c r="AU258" s="208" t="s">
        <v>79</v>
      </c>
      <c r="AV258" s="13" t="s">
        <v>79</v>
      </c>
      <c r="AW258" s="13" t="s">
        <v>31</v>
      </c>
      <c r="AX258" s="13" t="s">
        <v>69</v>
      </c>
      <c r="AY258" s="208" t="s">
        <v>145</v>
      </c>
    </row>
    <row r="259" spans="1:65" s="13" customFormat="1" ht="11.25">
      <c r="B259" s="197"/>
      <c r="C259" s="198"/>
      <c r="D259" s="199" t="s">
        <v>156</v>
      </c>
      <c r="E259" s="200" t="s">
        <v>19</v>
      </c>
      <c r="F259" s="201" t="s">
        <v>354</v>
      </c>
      <c r="G259" s="198"/>
      <c r="H259" s="202">
        <v>30</v>
      </c>
      <c r="I259" s="203"/>
      <c r="J259" s="198"/>
      <c r="K259" s="198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156</v>
      </c>
      <c r="AU259" s="208" t="s">
        <v>79</v>
      </c>
      <c r="AV259" s="13" t="s">
        <v>79</v>
      </c>
      <c r="AW259" s="13" t="s">
        <v>31</v>
      </c>
      <c r="AX259" s="13" t="s">
        <v>69</v>
      </c>
      <c r="AY259" s="208" t="s">
        <v>145</v>
      </c>
    </row>
    <row r="260" spans="1:65" s="13" customFormat="1" ht="11.25">
      <c r="B260" s="197"/>
      <c r="C260" s="198"/>
      <c r="D260" s="199" t="s">
        <v>156</v>
      </c>
      <c r="E260" s="200" t="s">
        <v>19</v>
      </c>
      <c r="F260" s="201" t="s">
        <v>355</v>
      </c>
      <c r="G260" s="198"/>
      <c r="H260" s="202">
        <v>20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156</v>
      </c>
      <c r="AU260" s="208" t="s">
        <v>79</v>
      </c>
      <c r="AV260" s="13" t="s">
        <v>79</v>
      </c>
      <c r="AW260" s="13" t="s">
        <v>31</v>
      </c>
      <c r="AX260" s="13" t="s">
        <v>69</v>
      </c>
      <c r="AY260" s="208" t="s">
        <v>145</v>
      </c>
    </row>
    <row r="261" spans="1:65" s="15" customFormat="1" ht="11.25">
      <c r="B261" s="220"/>
      <c r="C261" s="221"/>
      <c r="D261" s="199" t="s">
        <v>156</v>
      </c>
      <c r="E261" s="222" t="s">
        <v>19</v>
      </c>
      <c r="F261" s="223" t="s">
        <v>356</v>
      </c>
      <c r="G261" s="221"/>
      <c r="H261" s="222" t="s">
        <v>19</v>
      </c>
      <c r="I261" s="224"/>
      <c r="J261" s="221"/>
      <c r="K261" s="221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156</v>
      </c>
      <c r="AU261" s="229" t="s">
        <v>79</v>
      </c>
      <c r="AV261" s="15" t="s">
        <v>77</v>
      </c>
      <c r="AW261" s="15" t="s">
        <v>31</v>
      </c>
      <c r="AX261" s="15" t="s">
        <v>69</v>
      </c>
      <c r="AY261" s="229" t="s">
        <v>145</v>
      </c>
    </row>
    <row r="262" spans="1:65" s="13" customFormat="1" ht="11.25">
      <c r="B262" s="197"/>
      <c r="C262" s="198"/>
      <c r="D262" s="199" t="s">
        <v>156</v>
      </c>
      <c r="E262" s="200" t="s">
        <v>19</v>
      </c>
      <c r="F262" s="201" t="s">
        <v>357</v>
      </c>
      <c r="G262" s="198"/>
      <c r="H262" s="202">
        <v>8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156</v>
      </c>
      <c r="AU262" s="208" t="s">
        <v>79</v>
      </c>
      <c r="AV262" s="13" t="s">
        <v>79</v>
      </c>
      <c r="AW262" s="13" t="s">
        <v>31</v>
      </c>
      <c r="AX262" s="13" t="s">
        <v>69</v>
      </c>
      <c r="AY262" s="208" t="s">
        <v>145</v>
      </c>
    </row>
    <row r="263" spans="1:65" s="14" customFormat="1" ht="11.25">
      <c r="B263" s="209"/>
      <c r="C263" s="210"/>
      <c r="D263" s="199" t="s">
        <v>156</v>
      </c>
      <c r="E263" s="211" t="s">
        <v>19</v>
      </c>
      <c r="F263" s="212" t="s">
        <v>158</v>
      </c>
      <c r="G263" s="210"/>
      <c r="H263" s="213">
        <v>398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156</v>
      </c>
      <c r="AU263" s="219" t="s">
        <v>79</v>
      </c>
      <c r="AV263" s="14" t="s">
        <v>153</v>
      </c>
      <c r="AW263" s="14" t="s">
        <v>31</v>
      </c>
      <c r="AX263" s="14" t="s">
        <v>77</v>
      </c>
      <c r="AY263" s="219" t="s">
        <v>145</v>
      </c>
    </row>
    <row r="264" spans="1:65" s="2" customFormat="1" ht="24.2" customHeight="1">
      <c r="A264" s="35"/>
      <c r="B264" s="36"/>
      <c r="C264" s="179" t="s">
        <v>358</v>
      </c>
      <c r="D264" s="179" t="s">
        <v>148</v>
      </c>
      <c r="E264" s="180" t="s">
        <v>359</v>
      </c>
      <c r="F264" s="181" t="s">
        <v>360</v>
      </c>
      <c r="G264" s="182" t="s">
        <v>196</v>
      </c>
      <c r="H264" s="183">
        <v>60</v>
      </c>
      <c r="I264" s="184"/>
      <c r="J264" s="185">
        <f>ROUND(I264*H264,2)</f>
        <v>0</v>
      </c>
      <c r="K264" s="181" t="s">
        <v>152</v>
      </c>
      <c r="L264" s="40"/>
      <c r="M264" s="186" t="s">
        <v>19</v>
      </c>
      <c r="N264" s="187" t="s">
        <v>40</v>
      </c>
      <c r="O264" s="65"/>
      <c r="P264" s="188">
        <f>O264*H264</f>
        <v>0</v>
      </c>
      <c r="Q264" s="188">
        <v>2.1000000000000001E-4</v>
      </c>
      <c r="R264" s="188">
        <f>Q264*H264</f>
        <v>1.26E-2</v>
      </c>
      <c r="S264" s="188">
        <v>0</v>
      </c>
      <c r="T264" s="18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0" t="s">
        <v>153</v>
      </c>
      <c r="AT264" s="190" t="s">
        <v>148</v>
      </c>
      <c r="AU264" s="190" t="s">
        <v>79</v>
      </c>
      <c r="AY264" s="18" t="s">
        <v>145</v>
      </c>
      <c r="BE264" s="191">
        <f>IF(N264="základní",J264,0)</f>
        <v>0</v>
      </c>
      <c r="BF264" s="191">
        <f>IF(N264="snížená",J264,0)</f>
        <v>0</v>
      </c>
      <c r="BG264" s="191">
        <f>IF(N264="zákl. přenesená",J264,0)</f>
        <v>0</v>
      </c>
      <c r="BH264" s="191">
        <f>IF(N264="sníž. přenesená",J264,0)</f>
        <v>0</v>
      </c>
      <c r="BI264" s="191">
        <f>IF(N264="nulová",J264,0)</f>
        <v>0</v>
      </c>
      <c r="BJ264" s="18" t="s">
        <v>77</v>
      </c>
      <c r="BK264" s="191">
        <f>ROUND(I264*H264,2)</f>
        <v>0</v>
      </c>
      <c r="BL264" s="18" t="s">
        <v>153</v>
      </c>
      <c r="BM264" s="190" t="s">
        <v>361</v>
      </c>
    </row>
    <row r="265" spans="1:65" s="2" customFormat="1" ht="11.25">
      <c r="A265" s="35"/>
      <c r="B265" s="36"/>
      <c r="C265" s="37"/>
      <c r="D265" s="192" t="s">
        <v>154</v>
      </c>
      <c r="E265" s="37"/>
      <c r="F265" s="193" t="s">
        <v>362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154</v>
      </c>
      <c r="AU265" s="18" t="s">
        <v>79</v>
      </c>
    </row>
    <row r="266" spans="1:65" s="13" customFormat="1" ht="11.25">
      <c r="B266" s="197"/>
      <c r="C266" s="198"/>
      <c r="D266" s="199" t="s">
        <v>156</v>
      </c>
      <c r="E266" s="200" t="s">
        <v>19</v>
      </c>
      <c r="F266" s="201" t="s">
        <v>363</v>
      </c>
      <c r="G266" s="198"/>
      <c r="H266" s="202">
        <v>20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156</v>
      </c>
      <c r="AU266" s="208" t="s">
        <v>79</v>
      </c>
      <c r="AV266" s="13" t="s">
        <v>79</v>
      </c>
      <c r="AW266" s="13" t="s">
        <v>31</v>
      </c>
      <c r="AX266" s="13" t="s">
        <v>69</v>
      </c>
      <c r="AY266" s="208" t="s">
        <v>145</v>
      </c>
    </row>
    <row r="267" spans="1:65" s="13" customFormat="1" ht="11.25">
      <c r="B267" s="197"/>
      <c r="C267" s="198"/>
      <c r="D267" s="199" t="s">
        <v>156</v>
      </c>
      <c r="E267" s="200" t="s">
        <v>19</v>
      </c>
      <c r="F267" s="201" t="s">
        <v>364</v>
      </c>
      <c r="G267" s="198"/>
      <c r="H267" s="202">
        <v>40</v>
      </c>
      <c r="I267" s="203"/>
      <c r="J267" s="198"/>
      <c r="K267" s="198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156</v>
      </c>
      <c r="AU267" s="208" t="s">
        <v>79</v>
      </c>
      <c r="AV267" s="13" t="s">
        <v>79</v>
      </c>
      <c r="AW267" s="13" t="s">
        <v>31</v>
      </c>
      <c r="AX267" s="13" t="s">
        <v>69</v>
      </c>
      <c r="AY267" s="208" t="s">
        <v>145</v>
      </c>
    </row>
    <row r="268" spans="1:65" s="14" customFormat="1" ht="11.25">
      <c r="B268" s="209"/>
      <c r="C268" s="210"/>
      <c r="D268" s="199" t="s">
        <v>156</v>
      </c>
      <c r="E268" s="211" t="s">
        <v>19</v>
      </c>
      <c r="F268" s="212" t="s">
        <v>158</v>
      </c>
      <c r="G268" s="210"/>
      <c r="H268" s="213">
        <v>60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156</v>
      </c>
      <c r="AU268" s="219" t="s">
        <v>79</v>
      </c>
      <c r="AV268" s="14" t="s">
        <v>153</v>
      </c>
      <c r="AW268" s="14" t="s">
        <v>31</v>
      </c>
      <c r="AX268" s="14" t="s">
        <v>77</v>
      </c>
      <c r="AY268" s="219" t="s">
        <v>145</v>
      </c>
    </row>
    <row r="269" spans="1:65" s="12" customFormat="1" ht="22.9" customHeight="1">
      <c r="B269" s="163"/>
      <c r="C269" s="164"/>
      <c r="D269" s="165" t="s">
        <v>68</v>
      </c>
      <c r="E269" s="177" t="s">
        <v>365</v>
      </c>
      <c r="F269" s="177" t="s">
        <v>366</v>
      </c>
      <c r="G269" s="164"/>
      <c r="H269" s="164"/>
      <c r="I269" s="167"/>
      <c r="J269" s="178">
        <f>BK269</f>
        <v>0</v>
      </c>
      <c r="K269" s="164"/>
      <c r="L269" s="169"/>
      <c r="M269" s="170"/>
      <c r="N269" s="171"/>
      <c r="O269" s="171"/>
      <c r="P269" s="172">
        <f>SUM(P270:P272)</f>
        <v>0</v>
      </c>
      <c r="Q269" s="171"/>
      <c r="R269" s="172">
        <f>SUM(R270:R272)</f>
        <v>1.1724999999999999E-2</v>
      </c>
      <c r="S269" s="171"/>
      <c r="T269" s="173">
        <f>SUM(T270:T272)</f>
        <v>0</v>
      </c>
      <c r="AR269" s="174" t="s">
        <v>77</v>
      </c>
      <c r="AT269" s="175" t="s">
        <v>68</v>
      </c>
      <c r="AU269" s="175" t="s">
        <v>77</v>
      </c>
      <c r="AY269" s="174" t="s">
        <v>145</v>
      </c>
      <c r="BK269" s="176">
        <f>SUM(BK270:BK272)</f>
        <v>0</v>
      </c>
    </row>
    <row r="270" spans="1:65" s="2" customFormat="1" ht="24.2" customHeight="1">
      <c r="A270" s="35"/>
      <c r="B270" s="36"/>
      <c r="C270" s="179" t="s">
        <v>240</v>
      </c>
      <c r="D270" s="179" t="s">
        <v>148</v>
      </c>
      <c r="E270" s="180" t="s">
        <v>367</v>
      </c>
      <c r="F270" s="181" t="s">
        <v>368</v>
      </c>
      <c r="G270" s="182" t="s">
        <v>196</v>
      </c>
      <c r="H270" s="183">
        <v>335</v>
      </c>
      <c r="I270" s="184"/>
      <c r="J270" s="185">
        <f>ROUND(I270*H270,2)</f>
        <v>0</v>
      </c>
      <c r="K270" s="181" t="s">
        <v>152</v>
      </c>
      <c r="L270" s="40"/>
      <c r="M270" s="186" t="s">
        <v>19</v>
      </c>
      <c r="N270" s="187" t="s">
        <v>40</v>
      </c>
      <c r="O270" s="65"/>
      <c r="P270" s="188">
        <f>O270*H270</f>
        <v>0</v>
      </c>
      <c r="Q270" s="188">
        <v>3.4999999999999997E-5</v>
      </c>
      <c r="R270" s="188">
        <f>Q270*H270</f>
        <v>1.1724999999999999E-2</v>
      </c>
      <c r="S270" s="188">
        <v>0</v>
      </c>
      <c r="T270" s="18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0" t="s">
        <v>153</v>
      </c>
      <c r="AT270" s="190" t="s">
        <v>148</v>
      </c>
      <c r="AU270" s="190" t="s">
        <v>79</v>
      </c>
      <c r="AY270" s="18" t="s">
        <v>145</v>
      </c>
      <c r="BE270" s="191">
        <f>IF(N270="základní",J270,0)</f>
        <v>0</v>
      </c>
      <c r="BF270" s="191">
        <f>IF(N270="snížená",J270,0)</f>
        <v>0</v>
      </c>
      <c r="BG270" s="191">
        <f>IF(N270="zákl. přenesená",J270,0)</f>
        <v>0</v>
      </c>
      <c r="BH270" s="191">
        <f>IF(N270="sníž. přenesená",J270,0)</f>
        <v>0</v>
      </c>
      <c r="BI270" s="191">
        <f>IF(N270="nulová",J270,0)</f>
        <v>0</v>
      </c>
      <c r="BJ270" s="18" t="s">
        <v>77</v>
      </c>
      <c r="BK270" s="191">
        <f>ROUND(I270*H270,2)</f>
        <v>0</v>
      </c>
      <c r="BL270" s="18" t="s">
        <v>153</v>
      </c>
      <c r="BM270" s="190" t="s">
        <v>369</v>
      </c>
    </row>
    <row r="271" spans="1:65" s="2" customFormat="1" ht="11.25">
      <c r="A271" s="35"/>
      <c r="B271" s="36"/>
      <c r="C271" s="37"/>
      <c r="D271" s="192" t="s">
        <v>154</v>
      </c>
      <c r="E271" s="37"/>
      <c r="F271" s="193" t="s">
        <v>370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154</v>
      </c>
      <c r="AU271" s="18" t="s">
        <v>79</v>
      </c>
    </row>
    <row r="272" spans="1:65" s="13" customFormat="1" ht="11.25">
      <c r="B272" s="197"/>
      <c r="C272" s="198"/>
      <c r="D272" s="199" t="s">
        <v>156</v>
      </c>
      <c r="E272" s="200" t="s">
        <v>19</v>
      </c>
      <c r="F272" s="201" t="s">
        <v>371</v>
      </c>
      <c r="G272" s="198"/>
      <c r="H272" s="202">
        <v>335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156</v>
      </c>
      <c r="AU272" s="208" t="s">
        <v>79</v>
      </c>
      <c r="AV272" s="13" t="s">
        <v>79</v>
      </c>
      <c r="AW272" s="13" t="s">
        <v>31</v>
      </c>
      <c r="AX272" s="13" t="s">
        <v>77</v>
      </c>
      <c r="AY272" s="208" t="s">
        <v>145</v>
      </c>
    </row>
    <row r="273" spans="1:65" s="12" customFormat="1" ht="22.9" customHeight="1">
      <c r="B273" s="163"/>
      <c r="C273" s="164"/>
      <c r="D273" s="165" t="s">
        <v>68</v>
      </c>
      <c r="E273" s="177" t="s">
        <v>372</v>
      </c>
      <c r="F273" s="177" t="s">
        <v>373</v>
      </c>
      <c r="G273" s="164"/>
      <c r="H273" s="164"/>
      <c r="I273" s="167"/>
      <c r="J273" s="178">
        <f>BK273</f>
        <v>0</v>
      </c>
      <c r="K273" s="164"/>
      <c r="L273" s="169"/>
      <c r="M273" s="170"/>
      <c r="N273" s="171"/>
      <c r="O273" s="171"/>
      <c r="P273" s="172">
        <f>SUM(P274:P369)</f>
        <v>0</v>
      </c>
      <c r="Q273" s="171"/>
      <c r="R273" s="172">
        <f>SUM(R274:R369)</f>
        <v>1.2935200000000001E-2</v>
      </c>
      <c r="S273" s="171"/>
      <c r="T273" s="173">
        <f>SUM(T274:T369)</f>
        <v>10.351357999999998</v>
      </c>
      <c r="AR273" s="174" t="s">
        <v>77</v>
      </c>
      <c r="AT273" s="175" t="s">
        <v>68</v>
      </c>
      <c r="AU273" s="175" t="s">
        <v>77</v>
      </c>
      <c r="AY273" s="174" t="s">
        <v>145</v>
      </c>
      <c r="BK273" s="176">
        <f>SUM(BK274:BK369)</f>
        <v>0</v>
      </c>
    </row>
    <row r="274" spans="1:65" s="2" customFormat="1" ht="24.2" customHeight="1">
      <c r="A274" s="35"/>
      <c r="B274" s="36"/>
      <c r="C274" s="179" t="s">
        <v>374</v>
      </c>
      <c r="D274" s="179" t="s">
        <v>148</v>
      </c>
      <c r="E274" s="180" t="s">
        <v>375</v>
      </c>
      <c r="F274" s="181" t="s">
        <v>376</v>
      </c>
      <c r="G274" s="182" t="s">
        <v>191</v>
      </c>
      <c r="H274" s="183">
        <v>1.8480000000000001</v>
      </c>
      <c r="I274" s="184"/>
      <c r="J274" s="185">
        <f>ROUND(I274*H274,2)</f>
        <v>0</v>
      </c>
      <c r="K274" s="181" t="s">
        <v>152</v>
      </c>
      <c r="L274" s="40"/>
      <c r="M274" s="186" t="s">
        <v>19</v>
      </c>
      <c r="N274" s="187" t="s">
        <v>40</v>
      </c>
      <c r="O274" s="65"/>
      <c r="P274" s="188">
        <f>O274*H274</f>
        <v>0</v>
      </c>
      <c r="Q274" s="188">
        <v>0</v>
      </c>
      <c r="R274" s="188">
        <f>Q274*H274</f>
        <v>0</v>
      </c>
      <c r="S274" s="188">
        <v>1.8</v>
      </c>
      <c r="T274" s="189">
        <f>S274*H274</f>
        <v>3.3264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0" t="s">
        <v>153</v>
      </c>
      <c r="AT274" s="190" t="s">
        <v>148</v>
      </c>
      <c r="AU274" s="190" t="s">
        <v>79</v>
      </c>
      <c r="AY274" s="18" t="s">
        <v>145</v>
      </c>
      <c r="BE274" s="191">
        <f>IF(N274="základní",J274,0)</f>
        <v>0</v>
      </c>
      <c r="BF274" s="191">
        <f>IF(N274="snížená",J274,0)</f>
        <v>0</v>
      </c>
      <c r="BG274" s="191">
        <f>IF(N274="zákl. přenesená",J274,0)</f>
        <v>0</v>
      </c>
      <c r="BH274" s="191">
        <f>IF(N274="sníž. přenesená",J274,0)</f>
        <v>0</v>
      </c>
      <c r="BI274" s="191">
        <f>IF(N274="nulová",J274,0)</f>
        <v>0</v>
      </c>
      <c r="BJ274" s="18" t="s">
        <v>77</v>
      </c>
      <c r="BK274" s="191">
        <f>ROUND(I274*H274,2)</f>
        <v>0</v>
      </c>
      <c r="BL274" s="18" t="s">
        <v>153</v>
      </c>
      <c r="BM274" s="190" t="s">
        <v>377</v>
      </c>
    </row>
    <row r="275" spans="1:65" s="2" customFormat="1" ht="11.25">
      <c r="A275" s="35"/>
      <c r="B275" s="36"/>
      <c r="C275" s="37"/>
      <c r="D275" s="192" t="s">
        <v>154</v>
      </c>
      <c r="E275" s="37"/>
      <c r="F275" s="193" t="s">
        <v>378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154</v>
      </c>
      <c r="AU275" s="18" t="s">
        <v>79</v>
      </c>
    </row>
    <row r="276" spans="1:65" s="15" customFormat="1" ht="11.25">
      <c r="B276" s="220"/>
      <c r="C276" s="221"/>
      <c r="D276" s="199" t="s">
        <v>156</v>
      </c>
      <c r="E276" s="222" t="s">
        <v>19</v>
      </c>
      <c r="F276" s="223" t="s">
        <v>199</v>
      </c>
      <c r="G276" s="221"/>
      <c r="H276" s="222" t="s">
        <v>19</v>
      </c>
      <c r="I276" s="224"/>
      <c r="J276" s="221"/>
      <c r="K276" s="221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156</v>
      </c>
      <c r="AU276" s="229" t="s">
        <v>79</v>
      </c>
      <c r="AV276" s="15" t="s">
        <v>77</v>
      </c>
      <c r="AW276" s="15" t="s">
        <v>31</v>
      </c>
      <c r="AX276" s="15" t="s">
        <v>69</v>
      </c>
      <c r="AY276" s="229" t="s">
        <v>145</v>
      </c>
    </row>
    <row r="277" spans="1:65" s="13" customFormat="1" ht="11.25">
      <c r="B277" s="197"/>
      <c r="C277" s="198"/>
      <c r="D277" s="199" t="s">
        <v>156</v>
      </c>
      <c r="E277" s="200" t="s">
        <v>19</v>
      </c>
      <c r="F277" s="201" t="s">
        <v>379</v>
      </c>
      <c r="G277" s="198"/>
      <c r="H277" s="202">
        <v>1.8480000000000001</v>
      </c>
      <c r="I277" s="203"/>
      <c r="J277" s="198"/>
      <c r="K277" s="198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156</v>
      </c>
      <c r="AU277" s="208" t="s">
        <v>79</v>
      </c>
      <c r="AV277" s="13" t="s">
        <v>79</v>
      </c>
      <c r="AW277" s="13" t="s">
        <v>31</v>
      </c>
      <c r="AX277" s="13" t="s">
        <v>69</v>
      </c>
      <c r="AY277" s="208" t="s">
        <v>145</v>
      </c>
    </row>
    <row r="278" spans="1:65" s="14" customFormat="1" ht="11.25">
      <c r="B278" s="209"/>
      <c r="C278" s="210"/>
      <c r="D278" s="199" t="s">
        <v>156</v>
      </c>
      <c r="E278" s="211" t="s">
        <v>19</v>
      </c>
      <c r="F278" s="212" t="s">
        <v>158</v>
      </c>
      <c r="G278" s="210"/>
      <c r="H278" s="213">
        <v>1.8480000000000001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156</v>
      </c>
      <c r="AU278" s="219" t="s">
        <v>79</v>
      </c>
      <c r="AV278" s="14" t="s">
        <v>153</v>
      </c>
      <c r="AW278" s="14" t="s">
        <v>31</v>
      </c>
      <c r="AX278" s="14" t="s">
        <v>77</v>
      </c>
      <c r="AY278" s="219" t="s">
        <v>145</v>
      </c>
    </row>
    <row r="279" spans="1:65" s="2" customFormat="1" ht="24.2" customHeight="1">
      <c r="A279" s="35"/>
      <c r="B279" s="36"/>
      <c r="C279" s="179" t="s">
        <v>266</v>
      </c>
      <c r="D279" s="179" t="s">
        <v>148</v>
      </c>
      <c r="E279" s="180" t="s">
        <v>380</v>
      </c>
      <c r="F279" s="181" t="s">
        <v>381</v>
      </c>
      <c r="G279" s="182" t="s">
        <v>196</v>
      </c>
      <c r="H279" s="183">
        <v>1</v>
      </c>
      <c r="I279" s="184"/>
      <c r="J279" s="185">
        <f>ROUND(I279*H279,2)</f>
        <v>0</v>
      </c>
      <c r="K279" s="181" t="s">
        <v>152</v>
      </c>
      <c r="L279" s="40"/>
      <c r="M279" s="186" t="s">
        <v>19</v>
      </c>
      <c r="N279" s="187" t="s">
        <v>40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5.5E-2</v>
      </c>
      <c r="T279" s="189">
        <f>S279*H279</f>
        <v>5.5E-2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153</v>
      </c>
      <c r="AT279" s="190" t="s">
        <v>148</v>
      </c>
      <c r="AU279" s="190" t="s">
        <v>79</v>
      </c>
      <c r="AY279" s="18" t="s">
        <v>145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77</v>
      </c>
      <c r="BK279" s="191">
        <f>ROUND(I279*H279,2)</f>
        <v>0</v>
      </c>
      <c r="BL279" s="18" t="s">
        <v>153</v>
      </c>
      <c r="BM279" s="190" t="s">
        <v>382</v>
      </c>
    </row>
    <row r="280" spans="1:65" s="2" customFormat="1" ht="11.25">
      <c r="A280" s="35"/>
      <c r="B280" s="36"/>
      <c r="C280" s="37"/>
      <c r="D280" s="192" t="s">
        <v>154</v>
      </c>
      <c r="E280" s="37"/>
      <c r="F280" s="193" t="s">
        <v>383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154</v>
      </c>
      <c r="AU280" s="18" t="s">
        <v>79</v>
      </c>
    </row>
    <row r="281" spans="1:65" s="2" customFormat="1" ht="24.2" customHeight="1">
      <c r="A281" s="35"/>
      <c r="B281" s="36"/>
      <c r="C281" s="179" t="s">
        <v>384</v>
      </c>
      <c r="D281" s="179" t="s">
        <v>148</v>
      </c>
      <c r="E281" s="180" t="s">
        <v>385</v>
      </c>
      <c r="F281" s="181" t="s">
        <v>386</v>
      </c>
      <c r="G281" s="182" t="s">
        <v>196</v>
      </c>
      <c r="H281" s="183">
        <v>3.2</v>
      </c>
      <c r="I281" s="184"/>
      <c r="J281" s="185">
        <f>ROUND(I281*H281,2)</f>
        <v>0</v>
      </c>
      <c r="K281" s="181" t="s">
        <v>152</v>
      </c>
      <c r="L281" s="40"/>
      <c r="M281" s="186" t="s">
        <v>19</v>
      </c>
      <c r="N281" s="187" t="s">
        <v>40</v>
      </c>
      <c r="O281" s="65"/>
      <c r="P281" s="188">
        <f>O281*H281</f>
        <v>0</v>
      </c>
      <c r="Q281" s="188">
        <v>0</v>
      </c>
      <c r="R281" s="188">
        <f>Q281*H281</f>
        <v>0</v>
      </c>
      <c r="S281" s="188">
        <v>8.7999999999999995E-2</v>
      </c>
      <c r="T281" s="189">
        <f>S281*H281</f>
        <v>0.28160000000000002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153</v>
      </c>
      <c r="AT281" s="190" t="s">
        <v>148</v>
      </c>
      <c r="AU281" s="190" t="s">
        <v>79</v>
      </c>
      <c r="AY281" s="18" t="s">
        <v>145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77</v>
      </c>
      <c r="BK281" s="191">
        <f>ROUND(I281*H281,2)</f>
        <v>0</v>
      </c>
      <c r="BL281" s="18" t="s">
        <v>153</v>
      </c>
      <c r="BM281" s="190" t="s">
        <v>387</v>
      </c>
    </row>
    <row r="282" spans="1:65" s="2" customFormat="1" ht="11.25">
      <c r="A282" s="35"/>
      <c r="B282" s="36"/>
      <c r="C282" s="37"/>
      <c r="D282" s="192" t="s">
        <v>154</v>
      </c>
      <c r="E282" s="37"/>
      <c r="F282" s="193" t="s">
        <v>388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154</v>
      </c>
      <c r="AU282" s="18" t="s">
        <v>79</v>
      </c>
    </row>
    <row r="283" spans="1:65" s="13" customFormat="1" ht="11.25">
      <c r="B283" s="197"/>
      <c r="C283" s="198"/>
      <c r="D283" s="199" t="s">
        <v>156</v>
      </c>
      <c r="E283" s="200" t="s">
        <v>19</v>
      </c>
      <c r="F283" s="201" t="s">
        <v>389</v>
      </c>
      <c r="G283" s="198"/>
      <c r="H283" s="202">
        <v>0</v>
      </c>
      <c r="I283" s="203"/>
      <c r="J283" s="198"/>
      <c r="K283" s="198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156</v>
      </c>
      <c r="AU283" s="208" t="s">
        <v>79</v>
      </c>
      <c r="AV283" s="13" t="s">
        <v>79</v>
      </c>
      <c r="AW283" s="13" t="s">
        <v>31</v>
      </c>
      <c r="AX283" s="13" t="s">
        <v>69</v>
      </c>
      <c r="AY283" s="208" t="s">
        <v>145</v>
      </c>
    </row>
    <row r="284" spans="1:65" s="13" customFormat="1" ht="11.25">
      <c r="B284" s="197"/>
      <c r="C284" s="198"/>
      <c r="D284" s="199" t="s">
        <v>156</v>
      </c>
      <c r="E284" s="200" t="s">
        <v>19</v>
      </c>
      <c r="F284" s="201" t="s">
        <v>390</v>
      </c>
      <c r="G284" s="198"/>
      <c r="H284" s="202">
        <v>3.2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156</v>
      </c>
      <c r="AU284" s="208" t="s">
        <v>79</v>
      </c>
      <c r="AV284" s="13" t="s">
        <v>79</v>
      </c>
      <c r="AW284" s="13" t="s">
        <v>31</v>
      </c>
      <c r="AX284" s="13" t="s">
        <v>69</v>
      </c>
      <c r="AY284" s="208" t="s">
        <v>145</v>
      </c>
    </row>
    <row r="285" spans="1:65" s="13" customFormat="1" ht="11.25">
      <c r="B285" s="197"/>
      <c r="C285" s="198"/>
      <c r="D285" s="199" t="s">
        <v>156</v>
      </c>
      <c r="E285" s="200" t="s">
        <v>19</v>
      </c>
      <c r="F285" s="201" t="s">
        <v>391</v>
      </c>
      <c r="G285" s="198"/>
      <c r="H285" s="202">
        <v>0</v>
      </c>
      <c r="I285" s="203"/>
      <c r="J285" s="198"/>
      <c r="K285" s="198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156</v>
      </c>
      <c r="AU285" s="208" t="s">
        <v>79</v>
      </c>
      <c r="AV285" s="13" t="s">
        <v>79</v>
      </c>
      <c r="AW285" s="13" t="s">
        <v>31</v>
      </c>
      <c r="AX285" s="13" t="s">
        <v>69</v>
      </c>
      <c r="AY285" s="208" t="s">
        <v>145</v>
      </c>
    </row>
    <row r="286" spans="1:65" s="14" customFormat="1" ht="11.25">
      <c r="B286" s="209"/>
      <c r="C286" s="210"/>
      <c r="D286" s="199" t="s">
        <v>156</v>
      </c>
      <c r="E286" s="211" t="s">
        <v>19</v>
      </c>
      <c r="F286" s="212" t="s">
        <v>158</v>
      </c>
      <c r="G286" s="210"/>
      <c r="H286" s="213">
        <v>3.2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156</v>
      </c>
      <c r="AU286" s="219" t="s">
        <v>79</v>
      </c>
      <c r="AV286" s="14" t="s">
        <v>153</v>
      </c>
      <c r="AW286" s="14" t="s">
        <v>31</v>
      </c>
      <c r="AX286" s="14" t="s">
        <v>77</v>
      </c>
      <c r="AY286" s="219" t="s">
        <v>145</v>
      </c>
    </row>
    <row r="287" spans="1:65" s="2" customFormat="1" ht="24.2" customHeight="1">
      <c r="A287" s="35"/>
      <c r="B287" s="36"/>
      <c r="C287" s="179" t="s">
        <v>392</v>
      </c>
      <c r="D287" s="179" t="s">
        <v>148</v>
      </c>
      <c r="E287" s="180" t="s">
        <v>393</v>
      </c>
      <c r="F287" s="181" t="s">
        <v>394</v>
      </c>
      <c r="G287" s="182" t="s">
        <v>191</v>
      </c>
      <c r="H287" s="183">
        <v>0.6</v>
      </c>
      <c r="I287" s="184"/>
      <c r="J287" s="185">
        <f>ROUND(I287*H287,2)</f>
        <v>0</v>
      </c>
      <c r="K287" s="181" t="s">
        <v>152</v>
      </c>
      <c r="L287" s="40"/>
      <c r="M287" s="186" t="s">
        <v>19</v>
      </c>
      <c r="N287" s="187" t="s">
        <v>40</v>
      </c>
      <c r="O287" s="65"/>
      <c r="P287" s="188">
        <f>O287*H287</f>
        <v>0</v>
      </c>
      <c r="Q287" s="188">
        <v>0</v>
      </c>
      <c r="R287" s="188">
        <f>Q287*H287</f>
        <v>0</v>
      </c>
      <c r="S287" s="188">
        <v>1.8</v>
      </c>
      <c r="T287" s="189">
        <f>S287*H287</f>
        <v>1.08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0" t="s">
        <v>153</v>
      </c>
      <c r="AT287" s="190" t="s">
        <v>148</v>
      </c>
      <c r="AU287" s="190" t="s">
        <v>79</v>
      </c>
      <c r="AY287" s="18" t="s">
        <v>145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77</v>
      </c>
      <c r="BK287" s="191">
        <f>ROUND(I287*H287,2)</f>
        <v>0</v>
      </c>
      <c r="BL287" s="18" t="s">
        <v>153</v>
      </c>
      <c r="BM287" s="190" t="s">
        <v>395</v>
      </c>
    </row>
    <row r="288" spans="1:65" s="2" customFormat="1" ht="11.25">
      <c r="A288" s="35"/>
      <c r="B288" s="36"/>
      <c r="C288" s="37"/>
      <c r="D288" s="192" t="s">
        <v>154</v>
      </c>
      <c r="E288" s="37"/>
      <c r="F288" s="193" t="s">
        <v>396</v>
      </c>
      <c r="G288" s="37"/>
      <c r="H288" s="37"/>
      <c r="I288" s="194"/>
      <c r="J288" s="37"/>
      <c r="K288" s="37"/>
      <c r="L288" s="40"/>
      <c r="M288" s="195"/>
      <c r="N288" s="196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154</v>
      </c>
      <c r="AU288" s="18" t="s">
        <v>79</v>
      </c>
    </row>
    <row r="289" spans="1:65" s="13" customFormat="1" ht="11.25">
      <c r="B289" s="197"/>
      <c r="C289" s="198"/>
      <c r="D289" s="199" t="s">
        <v>156</v>
      </c>
      <c r="E289" s="200" t="s">
        <v>19</v>
      </c>
      <c r="F289" s="201" t="s">
        <v>397</v>
      </c>
      <c r="G289" s="198"/>
      <c r="H289" s="202">
        <v>0.6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156</v>
      </c>
      <c r="AU289" s="208" t="s">
        <v>79</v>
      </c>
      <c r="AV289" s="13" t="s">
        <v>79</v>
      </c>
      <c r="AW289" s="13" t="s">
        <v>31</v>
      </c>
      <c r="AX289" s="13" t="s">
        <v>69</v>
      </c>
      <c r="AY289" s="208" t="s">
        <v>145</v>
      </c>
    </row>
    <row r="290" spans="1:65" s="14" customFormat="1" ht="11.25">
      <c r="B290" s="209"/>
      <c r="C290" s="210"/>
      <c r="D290" s="199" t="s">
        <v>156</v>
      </c>
      <c r="E290" s="211" t="s">
        <v>19</v>
      </c>
      <c r="F290" s="212" t="s">
        <v>158</v>
      </c>
      <c r="G290" s="210"/>
      <c r="H290" s="213">
        <v>0.6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156</v>
      </c>
      <c r="AU290" s="219" t="s">
        <v>79</v>
      </c>
      <c r="AV290" s="14" t="s">
        <v>153</v>
      </c>
      <c r="AW290" s="14" t="s">
        <v>31</v>
      </c>
      <c r="AX290" s="14" t="s">
        <v>77</v>
      </c>
      <c r="AY290" s="219" t="s">
        <v>145</v>
      </c>
    </row>
    <row r="291" spans="1:65" s="2" customFormat="1" ht="24.2" customHeight="1">
      <c r="A291" s="35"/>
      <c r="B291" s="36"/>
      <c r="C291" s="179" t="s">
        <v>288</v>
      </c>
      <c r="D291" s="179" t="s">
        <v>148</v>
      </c>
      <c r="E291" s="180" t="s">
        <v>398</v>
      </c>
      <c r="F291" s="181" t="s">
        <v>399</v>
      </c>
      <c r="G291" s="182" t="s">
        <v>400</v>
      </c>
      <c r="H291" s="183">
        <v>3.13</v>
      </c>
      <c r="I291" s="184"/>
      <c r="J291" s="185">
        <f>ROUND(I291*H291,2)</f>
        <v>0</v>
      </c>
      <c r="K291" s="181" t="s">
        <v>152</v>
      </c>
      <c r="L291" s="40"/>
      <c r="M291" s="186" t="s">
        <v>19</v>
      </c>
      <c r="N291" s="187" t="s">
        <v>40</v>
      </c>
      <c r="O291" s="65"/>
      <c r="P291" s="188">
        <f>O291*H291</f>
        <v>0</v>
      </c>
      <c r="Q291" s="188">
        <v>0</v>
      </c>
      <c r="R291" s="188">
        <f>Q291*H291</f>
        <v>0</v>
      </c>
      <c r="S291" s="188">
        <v>4.2000000000000003E-2</v>
      </c>
      <c r="T291" s="189">
        <f>S291*H291</f>
        <v>0.13145999999999999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0" t="s">
        <v>153</v>
      </c>
      <c r="AT291" s="190" t="s">
        <v>148</v>
      </c>
      <c r="AU291" s="190" t="s">
        <v>79</v>
      </c>
      <c r="AY291" s="18" t="s">
        <v>145</v>
      </c>
      <c r="BE291" s="191">
        <f>IF(N291="základní",J291,0)</f>
        <v>0</v>
      </c>
      <c r="BF291" s="191">
        <f>IF(N291="snížená",J291,0)</f>
        <v>0</v>
      </c>
      <c r="BG291" s="191">
        <f>IF(N291="zákl. přenesená",J291,0)</f>
        <v>0</v>
      </c>
      <c r="BH291" s="191">
        <f>IF(N291="sníž. přenesená",J291,0)</f>
        <v>0</v>
      </c>
      <c r="BI291" s="191">
        <f>IF(N291="nulová",J291,0)</f>
        <v>0</v>
      </c>
      <c r="BJ291" s="18" t="s">
        <v>77</v>
      </c>
      <c r="BK291" s="191">
        <f>ROUND(I291*H291,2)</f>
        <v>0</v>
      </c>
      <c r="BL291" s="18" t="s">
        <v>153</v>
      </c>
      <c r="BM291" s="190" t="s">
        <v>401</v>
      </c>
    </row>
    <row r="292" spans="1:65" s="2" customFormat="1" ht="11.25">
      <c r="A292" s="35"/>
      <c r="B292" s="36"/>
      <c r="C292" s="37"/>
      <c r="D292" s="192" t="s">
        <v>154</v>
      </c>
      <c r="E292" s="37"/>
      <c r="F292" s="193" t="s">
        <v>402</v>
      </c>
      <c r="G292" s="37"/>
      <c r="H292" s="37"/>
      <c r="I292" s="194"/>
      <c r="J292" s="37"/>
      <c r="K292" s="37"/>
      <c r="L292" s="40"/>
      <c r="M292" s="195"/>
      <c r="N292" s="196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154</v>
      </c>
      <c r="AU292" s="18" t="s">
        <v>79</v>
      </c>
    </row>
    <row r="293" spans="1:65" s="13" customFormat="1" ht="11.25">
      <c r="B293" s="197"/>
      <c r="C293" s="198"/>
      <c r="D293" s="199" t="s">
        <v>156</v>
      </c>
      <c r="E293" s="200" t="s">
        <v>19</v>
      </c>
      <c r="F293" s="201" t="s">
        <v>403</v>
      </c>
      <c r="G293" s="198"/>
      <c r="H293" s="202">
        <v>3.13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156</v>
      </c>
      <c r="AU293" s="208" t="s">
        <v>79</v>
      </c>
      <c r="AV293" s="13" t="s">
        <v>79</v>
      </c>
      <c r="AW293" s="13" t="s">
        <v>31</v>
      </c>
      <c r="AX293" s="13" t="s">
        <v>69</v>
      </c>
      <c r="AY293" s="208" t="s">
        <v>145</v>
      </c>
    </row>
    <row r="294" spans="1:65" s="14" customFormat="1" ht="11.25">
      <c r="B294" s="209"/>
      <c r="C294" s="210"/>
      <c r="D294" s="199" t="s">
        <v>156</v>
      </c>
      <c r="E294" s="211" t="s">
        <v>19</v>
      </c>
      <c r="F294" s="212" t="s">
        <v>158</v>
      </c>
      <c r="G294" s="210"/>
      <c r="H294" s="213">
        <v>3.13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156</v>
      </c>
      <c r="AU294" s="219" t="s">
        <v>79</v>
      </c>
      <c r="AV294" s="14" t="s">
        <v>153</v>
      </c>
      <c r="AW294" s="14" t="s">
        <v>31</v>
      </c>
      <c r="AX294" s="14" t="s">
        <v>77</v>
      </c>
      <c r="AY294" s="219" t="s">
        <v>145</v>
      </c>
    </row>
    <row r="295" spans="1:65" s="2" customFormat="1" ht="16.5" customHeight="1">
      <c r="A295" s="35"/>
      <c r="B295" s="36"/>
      <c r="C295" s="179" t="s">
        <v>294</v>
      </c>
      <c r="D295" s="179" t="s">
        <v>148</v>
      </c>
      <c r="E295" s="180" t="s">
        <v>404</v>
      </c>
      <c r="F295" s="181" t="s">
        <v>405</v>
      </c>
      <c r="G295" s="182" t="s">
        <v>196</v>
      </c>
      <c r="H295" s="183">
        <v>34.85</v>
      </c>
      <c r="I295" s="184"/>
      <c r="J295" s="185">
        <f>ROUND(I295*H295,2)</f>
        <v>0</v>
      </c>
      <c r="K295" s="181" t="s">
        <v>152</v>
      </c>
      <c r="L295" s="40"/>
      <c r="M295" s="186" t="s">
        <v>19</v>
      </c>
      <c r="N295" s="187" t="s">
        <v>40</v>
      </c>
      <c r="O295" s="65"/>
      <c r="P295" s="188">
        <f>O295*H295</f>
        <v>0</v>
      </c>
      <c r="Q295" s="188">
        <v>0</v>
      </c>
      <c r="R295" s="188">
        <f>Q295*H295</f>
        <v>0</v>
      </c>
      <c r="S295" s="188">
        <v>0.09</v>
      </c>
      <c r="T295" s="189">
        <f>S295*H295</f>
        <v>3.1364999999999998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0" t="s">
        <v>153</v>
      </c>
      <c r="AT295" s="190" t="s">
        <v>148</v>
      </c>
      <c r="AU295" s="190" t="s">
        <v>79</v>
      </c>
      <c r="AY295" s="18" t="s">
        <v>145</v>
      </c>
      <c r="BE295" s="191">
        <f>IF(N295="základní",J295,0)</f>
        <v>0</v>
      </c>
      <c r="BF295" s="191">
        <f>IF(N295="snížená",J295,0)</f>
        <v>0</v>
      </c>
      <c r="BG295" s="191">
        <f>IF(N295="zákl. přenesená",J295,0)</f>
        <v>0</v>
      </c>
      <c r="BH295" s="191">
        <f>IF(N295="sníž. přenesená",J295,0)</f>
        <v>0</v>
      </c>
      <c r="BI295" s="191">
        <f>IF(N295="nulová",J295,0)</f>
        <v>0</v>
      </c>
      <c r="BJ295" s="18" t="s">
        <v>77</v>
      </c>
      <c r="BK295" s="191">
        <f>ROUND(I295*H295,2)</f>
        <v>0</v>
      </c>
      <c r="BL295" s="18" t="s">
        <v>153</v>
      </c>
      <c r="BM295" s="190" t="s">
        <v>406</v>
      </c>
    </row>
    <row r="296" spans="1:65" s="2" customFormat="1" ht="11.25">
      <c r="A296" s="35"/>
      <c r="B296" s="36"/>
      <c r="C296" s="37"/>
      <c r="D296" s="192" t="s">
        <v>154</v>
      </c>
      <c r="E296" s="37"/>
      <c r="F296" s="193" t="s">
        <v>407</v>
      </c>
      <c r="G296" s="37"/>
      <c r="H296" s="37"/>
      <c r="I296" s="194"/>
      <c r="J296" s="37"/>
      <c r="K296" s="37"/>
      <c r="L296" s="40"/>
      <c r="M296" s="195"/>
      <c r="N296" s="196"/>
      <c r="O296" s="65"/>
      <c r="P296" s="65"/>
      <c r="Q296" s="65"/>
      <c r="R296" s="65"/>
      <c r="S296" s="65"/>
      <c r="T296" s="66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154</v>
      </c>
      <c r="AU296" s="18" t="s">
        <v>79</v>
      </c>
    </row>
    <row r="297" spans="1:65" s="15" customFormat="1" ht="11.25">
      <c r="B297" s="220"/>
      <c r="C297" s="221"/>
      <c r="D297" s="199" t="s">
        <v>156</v>
      </c>
      <c r="E297" s="222" t="s">
        <v>19</v>
      </c>
      <c r="F297" s="223" t="s">
        <v>296</v>
      </c>
      <c r="G297" s="221"/>
      <c r="H297" s="222" t="s">
        <v>19</v>
      </c>
      <c r="I297" s="224"/>
      <c r="J297" s="221"/>
      <c r="K297" s="221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156</v>
      </c>
      <c r="AU297" s="229" t="s">
        <v>79</v>
      </c>
      <c r="AV297" s="15" t="s">
        <v>77</v>
      </c>
      <c r="AW297" s="15" t="s">
        <v>31</v>
      </c>
      <c r="AX297" s="15" t="s">
        <v>69</v>
      </c>
      <c r="AY297" s="229" t="s">
        <v>145</v>
      </c>
    </row>
    <row r="298" spans="1:65" s="15" customFormat="1" ht="11.25">
      <c r="B298" s="220"/>
      <c r="C298" s="221"/>
      <c r="D298" s="199" t="s">
        <v>156</v>
      </c>
      <c r="E298" s="222" t="s">
        <v>19</v>
      </c>
      <c r="F298" s="223" t="s">
        <v>408</v>
      </c>
      <c r="G298" s="221"/>
      <c r="H298" s="222" t="s">
        <v>19</v>
      </c>
      <c r="I298" s="224"/>
      <c r="J298" s="221"/>
      <c r="K298" s="221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156</v>
      </c>
      <c r="AU298" s="229" t="s">
        <v>79</v>
      </c>
      <c r="AV298" s="15" t="s">
        <v>77</v>
      </c>
      <c r="AW298" s="15" t="s">
        <v>31</v>
      </c>
      <c r="AX298" s="15" t="s">
        <v>69</v>
      </c>
      <c r="AY298" s="229" t="s">
        <v>145</v>
      </c>
    </row>
    <row r="299" spans="1:65" s="13" customFormat="1" ht="11.25">
      <c r="B299" s="197"/>
      <c r="C299" s="198"/>
      <c r="D299" s="199" t="s">
        <v>156</v>
      </c>
      <c r="E299" s="200" t="s">
        <v>19</v>
      </c>
      <c r="F299" s="201" t="s">
        <v>409</v>
      </c>
      <c r="G299" s="198"/>
      <c r="H299" s="202">
        <v>4.8499999999999996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156</v>
      </c>
      <c r="AU299" s="208" t="s">
        <v>79</v>
      </c>
      <c r="AV299" s="13" t="s">
        <v>79</v>
      </c>
      <c r="AW299" s="13" t="s">
        <v>31</v>
      </c>
      <c r="AX299" s="13" t="s">
        <v>69</v>
      </c>
      <c r="AY299" s="208" t="s">
        <v>145</v>
      </c>
    </row>
    <row r="300" spans="1:65" s="15" customFormat="1" ht="11.25">
      <c r="B300" s="220"/>
      <c r="C300" s="221"/>
      <c r="D300" s="199" t="s">
        <v>156</v>
      </c>
      <c r="E300" s="222" t="s">
        <v>19</v>
      </c>
      <c r="F300" s="223" t="s">
        <v>307</v>
      </c>
      <c r="G300" s="221"/>
      <c r="H300" s="222" t="s">
        <v>19</v>
      </c>
      <c r="I300" s="224"/>
      <c r="J300" s="221"/>
      <c r="K300" s="221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156</v>
      </c>
      <c r="AU300" s="229" t="s">
        <v>79</v>
      </c>
      <c r="AV300" s="15" t="s">
        <v>77</v>
      </c>
      <c r="AW300" s="15" t="s">
        <v>31</v>
      </c>
      <c r="AX300" s="15" t="s">
        <v>69</v>
      </c>
      <c r="AY300" s="229" t="s">
        <v>145</v>
      </c>
    </row>
    <row r="301" spans="1:65" s="13" customFormat="1" ht="11.25">
      <c r="B301" s="197"/>
      <c r="C301" s="198"/>
      <c r="D301" s="199" t="s">
        <v>156</v>
      </c>
      <c r="E301" s="200" t="s">
        <v>19</v>
      </c>
      <c r="F301" s="201" t="s">
        <v>308</v>
      </c>
      <c r="G301" s="198"/>
      <c r="H301" s="202">
        <v>7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156</v>
      </c>
      <c r="AU301" s="208" t="s">
        <v>79</v>
      </c>
      <c r="AV301" s="13" t="s">
        <v>79</v>
      </c>
      <c r="AW301" s="13" t="s">
        <v>31</v>
      </c>
      <c r="AX301" s="13" t="s">
        <v>69</v>
      </c>
      <c r="AY301" s="208" t="s">
        <v>145</v>
      </c>
    </row>
    <row r="302" spans="1:65" s="15" customFormat="1" ht="11.25">
      <c r="B302" s="220"/>
      <c r="C302" s="221"/>
      <c r="D302" s="199" t="s">
        <v>156</v>
      </c>
      <c r="E302" s="222" t="s">
        <v>19</v>
      </c>
      <c r="F302" s="223" t="s">
        <v>282</v>
      </c>
      <c r="G302" s="221"/>
      <c r="H302" s="222" t="s">
        <v>19</v>
      </c>
      <c r="I302" s="224"/>
      <c r="J302" s="221"/>
      <c r="K302" s="221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156</v>
      </c>
      <c r="AU302" s="229" t="s">
        <v>79</v>
      </c>
      <c r="AV302" s="15" t="s">
        <v>77</v>
      </c>
      <c r="AW302" s="15" t="s">
        <v>31</v>
      </c>
      <c r="AX302" s="15" t="s">
        <v>69</v>
      </c>
      <c r="AY302" s="229" t="s">
        <v>145</v>
      </c>
    </row>
    <row r="303" spans="1:65" s="13" customFormat="1" ht="11.25">
      <c r="B303" s="197"/>
      <c r="C303" s="198"/>
      <c r="D303" s="199" t="s">
        <v>156</v>
      </c>
      <c r="E303" s="200" t="s">
        <v>19</v>
      </c>
      <c r="F303" s="201" t="s">
        <v>283</v>
      </c>
      <c r="G303" s="198"/>
      <c r="H303" s="202">
        <v>13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156</v>
      </c>
      <c r="AU303" s="208" t="s">
        <v>79</v>
      </c>
      <c r="AV303" s="13" t="s">
        <v>79</v>
      </c>
      <c r="AW303" s="13" t="s">
        <v>31</v>
      </c>
      <c r="AX303" s="13" t="s">
        <v>69</v>
      </c>
      <c r="AY303" s="208" t="s">
        <v>145</v>
      </c>
    </row>
    <row r="304" spans="1:65" s="15" customFormat="1" ht="11.25">
      <c r="B304" s="220"/>
      <c r="C304" s="221"/>
      <c r="D304" s="199" t="s">
        <v>156</v>
      </c>
      <c r="E304" s="222" t="s">
        <v>19</v>
      </c>
      <c r="F304" s="223" t="s">
        <v>284</v>
      </c>
      <c r="G304" s="221"/>
      <c r="H304" s="222" t="s">
        <v>19</v>
      </c>
      <c r="I304" s="224"/>
      <c r="J304" s="221"/>
      <c r="K304" s="221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156</v>
      </c>
      <c r="AU304" s="229" t="s">
        <v>79</v>
      </c>
      <c r="AV304" s="15" t="s">
        <v>77</v>
      </c>
      <c r="AW304" s="15" t="s">
        <v>31</v>
      </c>
      <c r="AX304" s="15" t="s">
        <v>69</v>
      </c>
      <c r="AY304" s="229" t="s">
        <v>145</v>
      </c>
    </row>
    <row r="305" spans="1:65" s="13" customFormat="1" ht="11.25">
      <c r="B305" s="197"/>
      <c r="C305" s="198"/>
      <c r="D305" s="199" t="s">
        <v>156</v>
      </c>
      <c r="E305" s="200" t="s">
        <v>19</v>
      </c>
      <c r="F305" s="201" t="s">
        <v>285</v>
      </c>
      <c r="G305" s="198"/>
      <c r="H305" s="202">
        <v>3</v>
      </c>
      <c r="I305" s="203"/>
      <c r="J305" s="198"/>
      <c r="K305" s="198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156</v>
      </c>
      <c r="AU305" s="208" t="s">
        <v>79</v>
      </c>
      <c r="AV305" s="13" t="s">
        <v>79</v>
      </c>
      <c r="AW305" s="13" t="s">
        <v>31</v>
      </c>
      <c r="AX305" s="13" t="s">
        <v>69</v>
      </c>
      <c r="AY305" s="208" t="s">
        <v>145</v>
      </c>
    </row>
    <row r="306" spans="1:65" s="15" customFormat="1" ht="11.25">
      <c r="B306" s="220"/>
      <c r="C306" s="221"/>
      <c r="D306" s="199" t="s">
        <v>156</v>
      </c>
      <c r="E306" s="222" t="s">
        <v>19</v>
      </c>
      <c r="F306" s="223" t="s">
        <v>309</v>
      </c>
      <c r="G306" s="221"/>
      <c r="H306" s="222" t="s">
        <v>19</v>
      </c>
      <c r="I306" s="224"/>
      <c r="J306" s="221"/>
      <c r="K306" s="221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156</v>
      </c>
      <c r="AU306" s="229" t="s">
        <v>79</v>
      </c>
      <c r="AV306" s="15" t="s">
        <v>77</v>
      </c>
      <c r="AW306" s="15" t="s">
        <v>31</v>
      </c>
      <c r="AX306" s="15" t="s">
        <v>69</v>
      </c>
      <c r="AY306" s="229" t="s">
        <v>145</v>
      </c>
    </row>
    <row r="307" spans="1:65" s="13" customFormat="1" ht="11.25">
      <c r="B307" s="197"/>
      <c r="C307" s="198"/>
      <c r="D307" s="199" t="s">
        <v>156</v>
      </c>
      <c r="E307" s="200" t="s">
        <v>19</v>
      </c>
      <c r="F307" s="201" t="s">
        <v>310</v>
      </c>
      <c r="G307" s="198"/>
      <c r="H307" s="202">
        <v>7</v>
      </c>
      <c r="I307" s="203"/>
      <c r="J307" s="198"/>
      <c r="K307" s="198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156</v>
      </c>
      <c r="AU307" s="208" t="s">
        <v>79</v>
      </c>
      <c r="AV307" s="13" t="s">
        <v>79</v>
      </c>
      <c r="AW307" s="13" t="s">
        <v>31</v>
      </c>
      <c r="AX307" s="13" t="s">
        <v>69</v>
      </c>
      <c r="AY307" s="208" t="s">
        <v>145</v>
      </c>
    </row>
    <row r="308" spans="1:65" s="14" customFormat="1" ht="11.25">
      <c r="B308" s="209"/>
      <c r="C308" s="210"/>
      <c r="D308" s="199" t="s">
        <v>156</v>
      </c>
      <c r="E308" s="211" t="s">
        <v>19</v>
      </c>
      <c r="F308" s="212" t="s">
        <v>158</v>
      </c>
      <c r="G308" s="210"/>
      <c r="H308" s="213">
        <v>34.85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156</v>
      </c>
      <c r="AU308" s="219" t="s">
        <v>79</v>
      </c>
      <c r="AV308" s="14" t="s">
        <v>153</v>
      </c>
      <c r="AW308" s="14" t="s">
        <v>31</v>
      </c>
      <c r="AX308" s="14" t="s">
        <v>77</v>
      </c>
      <c r="AY308" s="219" t="s">
        <v>145</v>
      </c>
    </row>
    <row r="309" spans="1:65" s="2" customFormat="1" ht="24.2" customHeight="1">
      <c r="A309" s="35"/>
      <c r="B309" s="36"/>
      <c r="C309" s="179" t="s">
        <v>410</v>
      </c>
      <c r="D309" s="179" t="s">
        <v>148</v>
      </c>
      <c r="E309" s="180" t="s">
        <v>411</v>
      </c>
      <c r="F309" s="181" t="s">
        <v>412</v>
      </c>
      <c r="G309" s="182" t="s">
        <v>400</v>
      </c>
      <c r="H309" s="183">
        <v>22.8</v>
      </c>
      <c r="I309" s="184"/>
      <c r="J309" s="185">
        <f>ROUND(I309*H309,2)</f>
        <v>0</v>
      </c>
      <c r="K309" s="181" t="s">
        <v>152</v>
      </c>
      <c r="L309" s="40"/>
      <c r="M309" s="186" t="s">
        <v>19</v>
      </c>
      <c r="N309" s="187" t="s">
        <v>40</v>
      </c>
      <c r="O309" s="65"/>
      <c r="P309" s="188">
        <f>O309*H309</f>
        <v>0</v>
      </c>
      <c r="Q309" s="188">
        <v>0</v>
      </c>
      <c r="R309" s="188">
        <f>Q309*H309</f>
        <v>0</v>
      </c>
      <c r="S309" s="188">
        <v>7.0000000000000001E-3</v>
      </c>
      <c r="T309" s="189">
        <f>S309*H309</f>
        <v>0.15960000000000002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0" t="s">
        <v>153</v>
      </c>
      <c r="AT309" s="190" t="s">
        <v>148</v>
      </c>
      <c r="AU309" s="190" t="s">
        <v>79</v>
      </c>
      <c r="AY309" s="18" t="s">
        <v>145</v>
      </c>
      <c r="BE309" s="191">
        <f>IF(N309="základní",J309,0)</f>
        <v>0</v>
      </c>
      <c r="BF309" s="191">
        <f>IF(N309="snížená",J309,0)</f>
        <v>0</v>
      </c>
      <c r="BG309" s="191">
        <f>IF(N309="zákl. přenesená",J309,0)</f>
        <v>0</v>
      </c>
      <c r="BH309" s="191">
        <f>IF(N309="sníž. přenesená",J309,0)</f>
        <v>0</v>
      </c>
      <c r="BI309" s="191">
        <f>IF(N309="nulová",J309,0)</f>
        <v>0</v>
      </c>
      <c r="BJ309" s="18" t="s">
        <v>77</v>
      </c>
      <c r="BK309" s="191">
        <f>ROUND(I309*H309,2)</f>
        <v>0</v>
      </c>
      <c r="BL309" s="18" t="s">
        <v>153</v>
      </c>
      <c r="BM309" s="190" t="s">
        <v>413</v>
      </c>
    </row>
    <row r="310" spans="1:65" s="2" customFormat="1" ht="11.25">
      <c r="A310" s="35"/>
      <c r="B310" s="36"/>
      <c r="C310" s="37"/>
      <c r="D310" s="192" t="s">
        <v>154</v>
      </c>
      <c r="E310" s="37"/>
      <c r="F310" s="193" t="s">
        <v>414</v>
      </c>
      <c r="G310" s="37"/>
      <c r="H310" s="37"/>
      <c r="I310" s="194"/>
      <c r="J310" s="37"/>
      <c r="K310" s="37"/>
      <c r="L310" s="40"/>
      <c r="M310" s="195"/>
      <c r="N310" s="19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154</v>
      </c>
      <c r="AU310" s="18" t="s">
        <v>79</v>
      </c>
    </row>
    <row r="311" spans="1:65" s="15" customFormat="1" ht="11.25">
      <c r="B311" s="220"/>
      <c r="C311" s="221"/>
      <c r="D311" s="199" t="s">
        <v>156</v>
      </c>
      <c r="E311" s="222" t="s">
        <v>19</v>
      </c>
      <c r="F311" s="223" t="s">
        <v>199</v>
      </c>
      <c r="G311" s="221"/>
      <c r="H311" s="222" t="s">
        <v>19</v>
      </c>
      <c r="I311" s="224"/>
      <c r="J311" s="221"/>
      <c r="K311" s="221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156</v>
      </c>
      <c r="AU311" s="229" t="s">
        <v>79</v>
      </c>
      <c r="AV311" s="15" t="s">
        <v>77</v>
      </c>
      <c r="AW311" s="15" t="s">
        <v>31</v>
      </c>
      <c r="AX311" s="15" t="s">
        <v>69</v>
      </c>
      <c r="AY311" s="229" t="s">
        <v>145</v>
      </c>
    </row>
    <row r="312" spans="1:65" s="13" customFormat="1" ht="11.25">
      <c r="B312" s="197"/>
      <c r="C312" s="198"/>
      <c r="D312" s="199" t="s">
        <v>156</v>
      </c>
      <c r="E312" s="200" t="s">
        <v>19</v>
      </c>
      <c r="F312" s="201" t="s">
        <v>415</v>
      </c>
      <c r="G312" s="198"/>
      <c r="H312" s="202">
        <v>22.8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156</v>
      </c>
      <c r="AU312" s="208" t="s">
        <v>79</v>
      </c>
      <c r="AV312" s="13" t="s">
        <v>79</v>
      </c>
      <c r="AW312" s="13" t="s">
        <v>31</v>
      </c>
      <c r="AX312" s="13" t="s">
        <v>69</v>
      </c>
      <c r="AY312" s="208" t="s">
        <v>145</v>
      </c>
    </row>
    <row r="313" spans="1:65" s="14" customFormat="1" ht="11.25">
      <c r="B313" s="209"/>
      <c r="C313" s="210"/>
      <c r="D313" s="199" t="s">
        <v>156</v>
      </c>
      <c r="E313" s="211" t="s">
        <v>19</v>
      </c>
      <c r="F313" s="212" t="s">
        <v>158</v>
      </c>
      <c r="G313" s="210"/>
      <c r="H313" s="213">
        <v>22.8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156</v>
      </c>
      <c r="AU313" s="219" t="s">
        <v>79</v>
      </c>
      <c r="AV313" s="14" t="s">
        <v>153</v>
      </c>
      <c r="AW313" s="14" t="s">
        <v>31</v>
      </c>
      <c r="AX313" s="14" t="s">
        <v>77</v>
      </c>
      <c r="AY313" s="219" t="s">
        <v>145</v>
      </c>
    </row>
    <row r="314" spans="1:65" s="2" customFormat="1" ht="24.2" customHeight="1">
      <c r="A314" s="35"/>
      <c r="B314" s="36"/>
      <c r="C314" s="179" t="s">
        <v>301</v>
      </c>
      <c r="D314" s="179" t="s">
        <v>148</v>
      </c>
      <c r="E314" s="180" t="s">
        <v>416</v>
      </c>
      <c r="F314" s="181" t="s">
        <v>417</v>
      </c>
      <c r="G314" s="182" t="s">
        <v>400</v>
      </c>
      <c r="H314" s="183">
        <v>18.25</v>
      </c>
      <c r="I314" s="184"/>
      <c r="J314" s="185">
        <f>ROUND(I314*H314,2)</f>
        <v>0</v>
      </c>
      <c r="K314" s="181" t="s">
        <v>152</v>
      </c>
      <c r="L314" s="40"/>
      <c r="M314" s="186" t="s">
        <v>19</v>
      </c>
      <c r="N314" s="187" t="s">
        <v>40</v>
      </c>
      <c r="O314" s="65"/>
      <c r="P314" s="188">
        <f>O314*H314</f>
        <v>0</v>
      </c>
      <c r="Q314" s="188">
        <v>0</v>
      </c>
      <c r="R314" s="188">
        <f>Q314*H314</f>
        <v>0</v>
      </c>
      <c r="S314" s="188">
        <v>8.9999999999999993E-3</v>
      </c>
      <c r="T314" s="189">
        <f>S314*H314</f>
        <v>0.16424999999999998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0" t="s">
        <v>153</v>
      </c>
      <c r="AT314" s="190" t="s">
        <v>148</v>
      </c>
      <c r="AU314" s="190" t="s">
        <v>79</v>
      </c>
      <c r="AY314" s="18" t="s">
        <v>145</v>
      </c>
      <c r="BE314" s="191">
        <f>IF(N314="základní",J314,0)</f>
        <v>0</v>
      </c>
      <c r="BF314" s="191">
        <f>IF(N314="snížená",J314,0)</f>
        <v>0</v>
      </c>
      <c r="BG314" s="191">
        <f>IF(N314="zákl. přenesená",J314,0)</f>
        <v>0</v>
      </c>
      <c r="BH314" s="191">
        <f>IF(N314="sníž. přenesená",J314,0)</f>
        <v>0</v>
      </c>
      <c r="BI314" s="191">
        <f>IF(N314="nulová",J314,0)</f>
        <v>0</v>
      </c>
      <c r="BJ314" s="18" t="s">
        <v>77</v>
      </c>
      <c r="BK314" s="191">
        <f>ROUND(I314*H314,2)</f>
        <v>0</v>
      </c>
      <c r="BL314" s="18" t="s">
        <v>153</v>
      </c>
      <c r="BM314" s="190" t="s">
        <v>418</v>
      </c>
    </row>
    <row r="315" spans="1:65" s="2" customFormat="1" ht="11.25">
      <c r="A315" s="35"/>
      <c r="B315" s="36"/>
      <c r="C315" s="37"/>
      <c r="D315" s="192" t="s">
        <v>154</v>
      </c>
      <c r="E315" s="37"/>
      <c r="F315" s="193" t="s">
        <v>419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154</v>
      </c>
      <c r="AU315" s="18" t="s">
        <v>79</v>
      </c>
    </row>
    <row r="316" spans="1:65" s="15" customFormat="1" ht="11.25">
      <c r="B316" s="220"/>
      <c r="C316" s="221"/>
      <c r="D316" s="199" t="s">
        <v>156</v>
      </c>
      <c r="E316" s="222" t="s">
        <v>19</v>
      </c>
      <c r="F316" s="223" t="s">
        <v>199</v>
      </c>
      <c r="G316" s="221"/>
      <c r="H316" s="222" t="s">
        <v>19</v>
      </c>
      <c r="I316" s="224"/>
      <c r="J316" s="221"/>
      <c r="K316" s="221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156</v>
      </c>
      <c r="AU316" s="229" t="s">
        <v>79</v>
      </c>
      <c r="AV316" s="15" t="s">
        <v>77</v>
      </c>
      <c r="AW316" s="15" t="s">
        <v>31</v>
      </c>
      <c r="AX316" s="15" t="s">
        <v>69</v>
      </c>
      <c r="AY316" s="229" t="s">
        <v>145</v>
      </c>
    </row>
    <row r="317" spans="1:65" s="13" customFormat="1" ht="11.25">
      <c r="B317" s="197"/>
      <c r="C317" s="198"/>
      <c r="D317" s="199" t="s">
        <v>156</v>
      </c>
      <c r="E317" s="200" t="s">
        <v>19</v>
      </c>
      <c r="F317" s="201" t="s">
        <v>420</v>
      </c>
      <c r="G317" s="198"/>
      <c r="H317" s="202">
        <v>18.25</v>
      </c>
      <c r="I317" s="203"/>
      <c r="J317" s="198"/>
      <c r="K317" s="198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156</v>
      </c>
      <c r="AU317" s="208" t="s">
        <v>79</v>
      </c>
      <c r="AV317" s="13" t="s">
        <v>79</v>
      </c>
      <c r="AW317" s="13" t="s">
        <v>31</v>
      </c>
      <c r="AX317" s="13" t="s">
        <v>69</v>
      </c>
      <c r="AY317" s="208" t="s">
        <v>145</v>
      </c>
    </row>
    <row r="318" spans="1:65" s="14" customFormat="1" ht="11.25">
      <c r="B318" s="209"/>
      <c r="C318" s="210"/>
      <c r="D318" s="199" t="s">
        <v>156</v>
      </c>
      <c r="E318" s="211" t="s">
        <v>19</v>
      </c>
      <c r="F318" s="212" t="s">
        <v>158</v>
      </c>
      <c r="G318" s="210"/>
      <c r="H318" s="213">
        <v>18.25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156</v>
      </c>
      <c r="AU318" s="219" t="s">
        <v>79</v>
      </c>
      <c r="AV318" s="14" t="s">
        <v>153</v>
      </c>
      <c r="AW318" s="14" t="s">
        <v>31</v>
      </c>
      <c r="AX318" s="14" t="s">
        <v>77</v>
      </c>
      <c r="AY318" s="219" t="s">
        <v>145</v>
      </c>
    </row>
    <row r="319" spans="1:65" s="2" customFormat="1" ht="24.2" customHeight="1">
      <c r="A319" s="35"/>
      <c r="B319" s="36"/>
      <c r="C319" s="179" t="s">
        <v>421</v>
      </c>
      <c r="D319" s="179" t="s">
        <v>148</v>
      </c>
      <c r="E319" s="180" t="s">
        <v>422</v>
      </c>
      <c r="F319" s="181" t="s">
        <v>423</v>
      </c>
      <c r="G319" s="182" t="s">
        <v>196</v>
      </c>
      <c r="H319" s="183">
        <v>323.38</v>
      </c>
      <c r="I319" s="184"/>
      <c r="J319" s="185">
        <f>ROUND(I319*H319,2)</f>
        <v>0</v>
      </c>
      <c r="K319" s="181" t="s">
        <v>152</v>
      </c>
      <c r="L319" s="40"/>
      <c r="M319" s="186" t="s">
        <v>19</v>
      </c>
      <c r="N319" s="187" t="s">
        <v>40</v>
      </c>
      <c r="O319" s="65"/>
      <c r="P319" s="188">
        <f>O319*H319</f>
        <v>0</v>
      </c>
      <c r="Q319" s="188">
        <v>4.0000000000000003E-5</v>
      </c>
      <c r="R319" s="188">
        <f>Q319*H319</f>
        <v>1.2935200000000001E-2</v>
      </c>
      <c r="S319" s="188">
        <v>0</v>
      </c>
      <c r="T319" s="18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0" t="s">
        <v>153</v>
      </c>
      <c r="AT319" s="190" t="s">
        <v>148</v>
      </c>
      <c r="AU319" s="190" t="s">
        <v>79</v>
      </c>
      <c r="AY319" s="18" t="s">
        <v>145</v>
      </c>
      <c r="BE319" s="191">
        <f>IF(N319="základní",J319,0)</f>
        <v>0</v>
      </c>
      <c r="BF319" s="191">
        <f>IF(N319="snížená",J319,0)</f>
        <v>0</v>
      </c>
      <c r="BG319" s="191">
        <f>IF(N319="zákl. přenesená",J319,0)</f>
        <v>0</v>
      </c>
      <c r="BH319" s="191">
        <f>IF(N319="sníž. přenesená",J319,0)</f>
        <v>0</v>
      </c>
      <c r="BI319" s="191">
        <f>IF(N319="nulová",J319,0)</f>
        <v>0</v>
      </c>
      <c r="BJ319" s="18" t="s">
        <v>77</v>
      </c>
      <c r="BK319" s="191">
        <f>ROUND(I319*H319,2)</f>
        <v>0</v>
      </c>
      <c r="BL319" s="18" t="s">
        <v>153</v>
      </c>
      <c r="BM319" s="190" t="s">
        <v>345</v>
      </c>
    </row>
    <row r="320" spans="1:65" s="2" customFormat="1" ht="11.25">
      <c r="A320" s="35"/>
      <c r="B320" s="36"/>
      <c r="C320" s="37"/>
      <c r="D320" s="192" t="s">
        <v>154</v>
      </c>
      <c r="E320" s="37"/>
      <c r="F320" s="193" t="s">
        <v>424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154</v>
      </c>
      <c r="AU320" s="18" t="s">
        <v>79</v>
      </c>
    </row>
    <row r="321" spans="2:51" s="15" customFormat="1" ht="11.25">
      <c r="B321" s="220"/>
      <c r="C321" s="221"/>
      <c r="D321" s="199" t="s">
        <v>156</v>
      </c>
      <c r="E321" s="222" t="s">
        <v>19</v>
      </c>
      <c r="F321" s="223" t="s">
        <v>425</v>
      </c>
      <c r="G321" s="221"/>
      <c r="H321" s="222" t="s">
        <v>19</v>
      </c>
      <c r="I321" s="224"/>
      <c r="J321" s="221"/>
      <c r="K321" s="221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156</v>
      </c>
      <c r="AU321" s="229" t="s">
        <v>79</v>
      </c>
      <c r="AV321" s="15" t="s">
        <v>77</v>
      </c>
      <c r="AW321" s="15" t="s">
        <v>31</v>
      </c>
      <c r="AX321" s="15" t="s">
        <v>69</v>
      </c>
      <c r="AY321" s="229" t="s">
        <v>145</v>
      </c>
    </row>
    <row r="322" spans="2:51" s="15" customFormat="1" ht="11.25">
      <c r="B322" s="220"/>
      <c r="C322" s="221"/>
      <c r="D322" s="199" t="s">
        <v>156</v>
      </c>
      <c r="E322" s="222" t="s">
        <v>19</v>
      </c>
      <c r="F322" s="223" t="s">
        <v>296</v>
      </c>
      <c r="G322" s="221"/>
      <c r="H322" s="222" t="s">
        <v>19</v>
      </c>
      <c r="I322" s="224"/>
      <c r="J322" s="221"/>
      <c r="K322" s="221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156</v>
      </c>
      <c r="AU322" s="229" t="s">
        <v>79</v>
      </c>
      <c r="AV322" s="15" t="s">
        <v>77</v>
      </c>
      <c r="AW322" s="15" t="s">
        <v>31</v>
      </c>
      <c r="AX322" s="15" t="s">
        <v>69</v>
      </c>
      <c r="AY322" s="229" t="s">
        <v>145</v>
      </c>
    </row>
    <row r="323" spans="2:51" s="13" customFormat="1" ht="11.25">
      <c r="B323" s="197"/>
      <c r="C323" s="198"/>
      <c r="D323" s="199" t="s">
        <v>156</v>
      </c>
      <c r="E323" s="200" t="s">
        <v>19</v>
      </c>
      <c r="F323" s="201" t="s">
        <v>426</v>
      </c>
      <c r="G323" s="198"/>
      <c r="H323" s="202">
        <v>32</v>
      </c>
      <c r="I323" s="203"/>
      <c r="J323" s="198"/>
      <c r="K323" s="198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156</v>
      </c>
      <c r="AU323" s="208" t="s">
        <v>79</v>
      </c>
      <c r="AV323" s="13" t="s">
        <v>79</v>
      </c>
      <c r="AW323" s="13" t="s">
        <v>31</v>
      </c>
      <c r="AX323" s="13" t="s">
        <v>69</v>
      </c>
      <c r="AY323" s="208" t="s">
        <v>145</v>
      </c>
    </row>
    <row r="324" spans="2:51" s="15" customFormat="1" ht="11.25">
      <c r="B324" s="220"/>
      <c r="C324" s="221"/>
      <c r="D324" s="199" t="s">
        <v>156</v>
      </c>
      <c r="E324" s="222" t="s">
        <v>19</v>
      </c>
      <c r="F324" s="223" t="s">
        <v>290</v>
      </c>
      <c r="G324" s="221"/>
      <c r="H324" s="222" t="s">
        <v>19</v>
      </c>
      <c r="I324" s="224"/>
      <c r="J324" s="221"/>
      <c r="K324" s="221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156</v>
      </c>
      <c r="AU324" s="229" t="s">
        <v>79</v>
      </c>
      <c r="AV324" s="15" t="s">
        <v>77</v>
      </c>
      <c r="AW324" s="15" t="s">
        <v>31</v>
      </c>
      <c r="AX324" s="15" t="s">
        <v>69</v>
      </c>
      <c r="AY324" s="229" t="s">
        <v>145</v>
      </c>
    </row>
    <row r="325" spans="2:51" s="13" customFormat="1" ht="11.25">
      <c r="B325" s="197"/>
      <c r="C325" s="198"/>
      <c r="D325" s="199" t="s">
        <v>156</v>
      </c>
      <c r="E325" s="200" t="s">
        <v>19</v>
      </c>
      <c r="F325" s="201" t="s">
        <v>427</v>
      </c>
      <c r="G325" s="198"/>
      <c r="H325" s="202">
        <v>15</v>
      </c>
      <c r="I325" s="203"/>
      <c r="J325" s="198"/>
      <c r="K325" s="198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156</v>
      </c>
      <c r="AU325" s="208" t="s">
        <v>79</v>
      </c>
      <c r="AV325" s="13" t="s">
        <v>79</v>
      </c>
      <c r="AW325" s="13" t="s">
        <v>31</v>
      </c>
      <c r="AX325" s="13" t="s">
        <v>69</v>
      </c>
      <c r="AY325" s="208" t="s">
        <v>145</v>
      </c>
    </row>
    <row r="326" spans="2:51" s="15" customFormat="1" ht="11.25">
      <c r="B326" s="220"/>
      <c r="C326" s="221"/>
      <c r="D326" s="199" t="s">
        <v>156</v>
      </c>
      <c r="E326" s="222" t="s">
        <v>19</v>
      </c>
      <c r="F326" s="223" t="s">
        <v>428</v>
      </c>
      <c r="G326" s="221"/>
      <c r="H326" s="222" t="s">
        <v>19</v>
      </c>
      <c r="I326" s="224"/>
      <c r="J326" s="221"/>
      <c r="K326" s="221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156</v>
      </c>
      <c r="AU326" s="229" t="s">
        <v>79</v>
      </c>
      <c r="AV326" s="15" t="s">
        <v>77</v>
      </c>
      <c r="AW326" s="15" t="s">
        <v>31</v>
      </c>
      <c r="AX326" s="15" t="s">
        <v>69</v>
      </c>
      <c r="AY326" s="229" t="s">
        <v>145</v>
      </c>
    </row>
    <row r="327" spans="2:51" s="13" customFormat="1" ht="11.25">
      <c r="B327" s="197"/>
      <c r="C327" s="198"/>
      <c r="D327" s="199" t="s">
        <v>156</v>
      </c>
      <c r="E327" s="200" t="s">
        <v>19</v>
      </c>
      <c r="F327" s="201" t="s">
        <v>429</v>
      </c>
      <c r="G327" s="198"/>
      <c r="H327" s="202">
        <v>5.2</v>
      </c>
      <c r="I327" s="203"/>
      <c r="J327" s="198"/>
      <c r="K327" s="198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156</v>
      </c>
      <c r="AU327" s="208" t="s">
        <v>79</v>
      </c>
      <c r="AV327" s="13" t="s">
        <v>79</v>
      </c>
      <c r="AW327" s="13" t="s">
        <v>31</v>
      </c>
      <c r="AX327" s="13" t="s">
        <v>69</v>
      </c>
      <c r="AY327" s="208" t="s">
        <v>145</v>
      </c>
    </row>
    <row r="328" spans="2:51" s="13" customFormat="1" ht="11.25">
      <c r="B328" s="197"/>
      <c r="C328" s="198"/>
      <c r="D328" s="199" t="s">
        <v>156</v>
      </c>
      <c r="E328" s="200" t="s">
        <v>19</v>
      </c>
      <c r="F328" s="201" t="s">
        <v>430</v>
      </c>
      <c r="G328" s="198"/>
      <c r="H328" s="202">
        <v>9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156</v>
      </c>
      <c r="AU328" s="208" t="s">
        <v>79</v>
      </c>
      <c r="AV328" s="13" t="s">
        <v>79</v>
      </c>
      <c r="AW328" s="13" t="s">
        <v>31</v>
      </c>
      <c r="AX328" s="13" t="s">
        <v>69</v>
      </c>
      <c r="AY328" s="208" t="s">
        <v>145</v>
      </c>
    </row>
    <row r="329" spans="2:51" s="13" customFormat="1" ht="11.25">
      <c r="B329" s="197"/>
      <c r="C329" s="198"/>
      <c r="D329" s="199" t="s">
        <v>156</v>
      </c>
      <c r="E329" s="200" t="s">
        <v>19</v>
      </c>
      <c r="F329" s="201" t="s">
        <v>431</v>
      </c>
      <c r="G329" s="198"/>
      <c r="H329" s="202">
        <v>15.708</v>
      </c>
      <c r="I329" s="203"/>
      <c r="J329" s="198"/>
      <c r="K329" s="198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156</v>
      </c>
      <c r="AU329" s="208" t="s">
        <v>79</v>
      </c>
      <c r="AV329" s="13" t="s">
        <v>79</v>
      </c>
      <c r="AW329" s="13" t="s">
        <v>31</v>
      </c>
      <c r="AX329" s="13" t="s">
        <v>69</v>
      </c>
      <c r="AY329" s="208" t="s">
        <v>145</v>
      </c>
    </row>
    <row r="330" spans="2:51" s="13" customFormat="1" ht="11.25">
      <c r="B330" s="197"/>
      <c r="C330" s="198"/>
      <c r="D330" s="199" t="s">
        <v>156</v>
      </c>
      <c r="E330" s="200" t="s">
        <v>19</v>
      </c>
      <c r="F330" s="201" t="s">
        <v>432</v>
      </c>
      <c r="G330" s="198"/>
      <c r="H330" s="202">
        <v>10.472</v>
      </c>
      <c r="I330" s="203"/>
      <c r="J330" s="198"/>
      <c r="K330" s="198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156</v>
      </c>
      <c r="AU330" s="208" t="s">
        <v>79</v>
      </c>
      <c r="AV330" s="13" t="s">
        <v>79</v>
      </c>
      <c r="AW330" s="13" t="s">
        <v>31</v>
      </c>
      <c r="AX330" s="13" t="s">
        <v>69</v>
      </c>
      <c r="AY330" s="208" t="s">
        <v>145</v>
      </c>
    </row>
    <row r="331" spans="2:51" s="15" customFormat="1" ht="11.25">
      <c r="B331" s="220"/>
      <c r="C331" s="221"/>
      <c r="D331" s="199" t="s">
        <v>156</v>
      </c>
      <c r="E331" s="222" t="s">
        <v>19</v>
      </c>
      <c r="F331" s="223" t="s">
        <v>433</v>
      </c>
      <c r="G331" s="221"/>
      <c r="H331" s="222" t="s">
        <v>19</v>
      </c>
      <c r="I331" s="224"/>
      <c r="J331" s="221"/>
      <c r="K331" s="221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156</v>
      </c>
      <c r="AU331" s="229" t="s">
        <v>79</v>
      </c>
      <c r="AV331" s="15" t="s">
        <v>77</v>
      </c>
      <c r="AW331" s="15" t="s">
        <v>31</v>
      </c>
      <c r="AX331" s="15" t="s">
        <v>69</v>
      </c>
      <c r="AY331" s="229" t="s">
        <v>145</v>
      </c>
    </row>
    <row r="332" spans="2:51" s="13" customFormat="1" ht="11.25">
      <c r="B332" s="197"/>
      <c r="C332" s="198"/>
      <c r="D332" s="199" t="s">
        <v>156</v>
      </c>
      <c r="E332" s="200" t="s">
        <v>19</v>
      </c>
      <c r="F332" s="201" t="s">
        <v>434</v>
      </c>
      <c r="G332" s="198"/>
      <c r="H332" s="202">
        <v>47</v>
      </c>
      <c r="I332" s="203"/>
      <c r="J332" s="198"/>
      <c r="K332" s="198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156</v>
      </c>
      <c r="AU332" s="208" t="s">
        <v>79</v>
      </c>
      <c r="AV332" s="13" t="s">
        <v>79</v>
      </c>
      <c r="AW332" s="13" t="s">
        <v>31</v>
      </c>
      <c r="AX332" s="13" t="s">
        <v>69</v>
      </c>
      <c r="AY332" s="208" t="s">
        <v>145</v>
      </c>
    </row>
    <row r="333" spans="2:51" s="15" customFormat="1" ht="11.25">
      <c r="B333" s="220"/>
      <c r="C333" s="221"/>
      <c r="D333" s="199" t="s">
        <v>156</v>
      </c>
      <c r="E333" s="222" t="s">
        <v>19</v>
      </c>
      <c r="F333" s="223" t="s">
        <v>435</v>
      </c>
      <c r="G333" s="221"/>
      <c r="H333" s="222" t="s">
        <v>19</v>
      </c>
      <c r="I333" s="224"/>
      <c r="J333" s="221"/>
      <c r="K333" s="221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156</v>
      </c>
      <c r="AU333" s="229" t="s">
        <v>79</v>
      </c>
      <c r="AV333" s="15" t="s">
        <v>77</v>
      </c>
      <c r="AW333" s="15" t="s">
        <v>31</v>
      </c>
      <c r="AX333" s="15" t="s">
        <v>69</v>
      </c>
      <c r="AY333" s="229" t="s">
        <v>145</v>
      </c>
    </row>
    <row r="334" spans="2:51" s="13" customFormat="1" ht="11.25">
      <c r="B334" s="197"/>
      <c r="C334" s="198"/>
      <c r="D334" s="199" t="s">
        <v>156</v>
      </c>
      <c r="E334" s="200" t="s">
        <v>19</v>
      </c>
      <c r="F334" s="201" t="s">
        <v>436</v>
      </c>
      <c r="G334" s="198"/>
      <c r="H334" s="202">
        <v>1.5</v>
      </c>
      <c r="I334" s="203"/>
      <c r="J334" s="198"/>
      <c r="K334" s="198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156</v>
      </c>
      <c r="AU334" s="208" t="s">
        <v>79</v>
      </c>
      <c r="AV334" s="13" t="s">
        <v>79</v>
      </c>
      <c r="AW334" s="13" t="s">
        <v>31</v>
      </c>
      <c r="AX334" s="13" t="s">
        <v>69</v>
      </c>
      <c r="AY334" s="208" t="s">
        <v>145</v>
      </c>
    </row>
    <row r="335" spans="2:51" s="15" customFormat="1" ht="11.25">
      <c r="B335" s="220"/>
      <c r="C335" s="221"/>
      <c r="D335" s="199" t="s">
        <v>156</v>
      </c>
      <c r="E335" s="222" t="s">
        <v>19</v>
      </c>
      <c r="F335" s="223" t="s">
        <v>437</v>
      </c>
      <c r="G335" s="221"/>
      <c r="H335" s="222" t="s">
        <v>19</v>
      </c>
      <c r="I335" s="224"/>
      <c r="J335" s="221"/>
      <c r="K335" s="221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156</v>
      </c>
      <c r="AU335" s="229" t="s">
        <v>79</v>
      </c>
      <c r="AV335" s="15" t="s">
        <v>77</v>
      </c>
      <c r="AW335" s="15" t="s">
        <v>31</v>
      </c>
      <c r="AX335" s="15" t="s">
        <v>69</v>
      </c>
      <c r="AY335" s="229" t="s">
        <v>145</v>
      </c>
    </row>
    <row r="336" spans="2:51" s="13" customFormat="1" ht="11.25">
      <c r="B336" s="197"/>
      <c r="C336" s="198"/>
      <c r="D336" s="199" t="s">
        <v>156</v>
      </c>
      <c r="E336" s="200" t="s">
        <v>19</v>
      </c>
      <c r="F336" s="201" t="s">
        <v>438</v>
      </c>
      <c r="G336" s="198"/>
      <c r="H336" s="202">
        <v>6.5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156</v>
      </c>
      <c r="AU336" s="208" t="s">
        <v>79</v>
      </c>
      <c r="AV336" s="13" t="s">
        <v>79</v>
      </c>
      <c r="AW336" s="13" t="s">
        <v>31</v>
      </c>
      <c r="AX336" s="13" t="s">
        <v>69</v>
      </c>
      <c r="AY336" s="208" t="s">
        <v>145</v>
      </c>
    </row>
    <row r="337" spans="1:65" s="15" customFormat="1" ht="11.25">
      <c r="B337" s="220"/>
      <c r="C337" s="221"/>
      <c r="D337" s="199" t="s">
        <v>156</v>
      </c>
      <c r="E337" s="222" t="s">
        <v>19</v>
      </c>
      <c r="F337" s="223" t="s">
        <v>439</v>
      </c>
      <c r="G337" s="221"/>
      <c r="H337" s="222" t="s">
        <v>19</v>
      </c>
      <c r="I337" s="224"/>
      <c r="J337" s="221"/>
      <c r="K337" s="221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156</v>
      </c>
      <c r="AU337" s="229" t="s">
        <v>79</v>
      </c>
      <c r="AV337" s="15" t="s">
        <v>77</v>
      </c>
      <c r="AW337" s="15" t="s">
        <v>31</v>
      </c>
      <c r="AX337" s="15" t="s">
        <v>69</v>
      </c>
      <c r="AY337" s="229" t="s">
        <v>145</v>
      </c>
    </row>
    <row r="338" spans="1:65" s="13" customFormat="1" ht="22.5">
      <c r="B338" s="197"/>
      <c r="C338" s="198"/>
      <c r="D338" s="199" t="s">
        <v>156</v>
      </c>
      <c r="E338" s="200" t="s">
        <v>19</v>
      </c>
      <c r="F338" s="201" t="s">
        <v>440</v>
      </c>
      <c r="G338" s="198"/>
      <c r="H338" s="202">
        <v>135</v>
      </c>
      <c r="I338" s="203"/>
      <c r="J338" s="198"/>
      <c r="K338" s="198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156</v>
      </c>
      <c r="AU338" s="208" t="s">
        <v>79</v>
      </c>
      <c r="AV338" s="13" t="s">
        <v>79</v>
      </c>
      <c r="AW338" s="13" t="s">
        <v>31</v>
      </c>
      <c r="AX338" s="13" t="s">
        <v>69</v>
      </c>
      <c r="AY338" s="208" t="s">
        <v>145</v>
      </c>
    </row>
    <row r="339" spans="1:65" s="15" customFormat="1" ht="11.25">
      <c r="B339" s="220"/>
      <c r="C339" s="221"/>
      <c r="D339" s="199" t="s">
        <v>156</v>
      </c>
      <c r="E339" s="222" t="s">
        <v>19</v>
      </c>
      <c r="F339" s="223" t="s">
        <v>307</v>
      </c>
      <c r="G339" s="221"/>
      <c r="H339" s="222" t="s">
        <v>19</v>
      </c>
      <c r="I339" s="224"/>
      <c r="J339" s="221"/>
      <c r="K339" s="221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156</v>
      </c>
      <c r="AU339" s="229" t="s">
        <v>79</v>
      </c>
      <c r="AV339" s="15" t="s">
        <v>77</v>
      </c>
      <c r="AW339" s="15" t="s">
        <v>31</v>
      </c>
      <c r="AX339" s="15" t="s">
        <v>69</v>
      </c>
      <c r="AY339" s="229" t="s">
        <v>145</v>
      </c>
    </row>
    <row r="340" spans="1:65" s="13" customFormat="1" ht="11.25">
      <c r="B340" s="197"/>
      <c r="C340" s="198"/>
      <c r="D340" s="199" t="s">
        <v>156</v>
      </c>
      <c r="E340" s="200" t="s">
        <v>19</v>
      </c>
      <c r="F340" s="201" t="s">
        <v>308</v>
      </c>
      <c r="G340" s="198"/>
      <c r="H340" s="202">
        <v>7</v>
      </c>
      <c r="I340" s="203"/>
      <c r="J340" s="198"/>
      <c r="K340" s="198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156</v>
      </c>
      <c r="AU340" s="208" t="s">
        <v>79</v>
      </c>
      <c r="AV340" s="13" t="s">
        <v>79</v>
      </c>
      <c r="AW340" s="13" t="s">
        <v>31</v>
      </c>
      <c r="AX340" s="13" t="s">
        <v>69</v>
      </c>
      <c r="AY340" s="208" t="s">
        <v>145</v>
      </c>
    </row>
    <row r="341" spans="1:65" s="15" customFormat="1" ht="11.25">
      <c r="B341" s="220"/>
      <c r="C341" s="221"/>
      <c r="D341" s="199" t="s">
        <v>156</v>
      </c>
      <c r="E341" s="222" t="s">
        <v>19</v>
      </c>
      <c r="F341" s="223" t="s">
        <v>441</v>
      </c>
      <c r="G341" s="221"/>
      <c r="H341" s="222" t="s">
        <v>19</v>
      </c>
      <c r="I341" s="224"/>
      <c r="J341" s="221"/>
      <c r="K341" s="221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156</v>
      </c>
      <c r="AU341" s="229" t="s">
        <v>79</v>
      </c>
      <c r="AV341" s="15" t="s">
        <v>77</v>
      </c>
      <c r="AW341" s="15" t="s">
        <v>31</v>
      </c>
      <c r="AX341" s="15" t="s">
        <v>69</v>
      </c>
      <c r="AY341" s="229" t="s">
        <v>145</v>
      </c>
    </row>
    <row r="342" spans="1:65" s="13" customFormat="1" ht="11.25">
      <c r="B342" s="197"/>
      <c r="C342" s="198"/>
      <c r="D342" s="199" t="s">
        <v>156</v>
      </c>
      <c r="E342" s="200" t="s">
        <v>19</v>
      </c>
      <c r="F342" s="201" t="s">
        <v>442</v>
      </c>
      <c r="G342" s="198"/>
      <c r="H342" s="202">
        <v>16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156</v>
      </c>
      <c r="AU342" s="208" t="s">
        <v>79</v>
      </c>
      <c r="AV342" s="13" t="s">
        <v>79</v>
      </c>
      <c r="AW342" s="13" t="s">
        <v>31</v>
      </c>
      <c r="AX342" s="13" t="s">
        <v>69</v>
      </c>
      <c r="AY342" s="208" t="s">
        <v>145</v>
      </c>
    </row>
    <row r="343" spans="1:65" s="15" customFormat="1" ht="11.25">
      <c r="B343" s="220"/>
      <c r="C343" s="221"/>
      <c r="D343" s="199" t="s">
        <v>156</v>
      </c>
      <c r="E343" s="222" t="s">
        <v>19</v>
      </c>
      <c r="F343" s="223" t="s">
        <v>282</v>
      </c>
      <c r="G343" s="221"/>
      <c r="H343" s="222" t="s">
        <v>19</v>
      </c>
      <c r="I343" s="224"/>
      <c r="J343" s="221"/>
      <c r="K343" s="221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156</v>
      </c>
      <c r="AU343" s="229" t="s">
        <v>79</v>
      </c>
      <c r="AV343" s="15" t="s">
        <v>77</v>
      </c>
      <c r="AW343" s="15" t="s">
        <v>31</v>
      </c>
      <c r="AX343" s="15" t="s">
        <v>69</v>
      </c>
      <c r="AY343" s="229" t="s">
        <v>145</v>
      </c>
    </row>
    <row r="344" spans="1:65" s="13" customFormat="1" ht="11.25">
      <c r="B344" s="197"/>
      <c r="C344" s="198"/>
      <c r="D344" s="199" t="s">
        <v>156</v>
      </c>
      <c r="E344" s="200" t="s">
        <v>19</v>
      </c>
      <c r="F344" s="201" t="s">
        <v>283</v>
      </c>
      <c r="G344" s="198"/>
      <c r="H344" s="202">
        <v>13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156</v>
      </c>
      <c r="AU344" s="208" t="s">
        <v>79</v>
      </c>
      <c r="AV344" s="13" t="s">
        <v>79</v>
      </c>
      <c r="AW344" s="13" t="s">
        <v>31</v>
      </c>
      <c r="AX344" s="13" t="s">
        <v>69</v>
      </c>
      <c r="AY344" s="208" t="s">
        <v>145</v>
      </c>
    </row>
    <row r="345" spans="1:65" s="15" customFormat="1" ht="11.25">
      <c r="B345" s="220"/>
      <c r="C345" s="221"/>
      <c r="D345" s="199" t="s">
        <v>156</v>
      </c>
      <c r="E345" s="222" t="s">
        <v>19</v>
      </c>
      <c r="F345" s="223" t="s">
        <v>284</v>
      </c>
      <c r="G345" s="221"/>
      <c r="H345" s="222" t="s">
        <v>19</v>
      </c>
      <c r="I345" s="224"/>
      <c r="J345" s="221"/>
      <c r="K345" s="221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156</v>
      </c>
      <c r="AU345" s="229" t="s">
        <v>79</v>
      </c>
      <c r="AV345" s="15" t="s">
        <v>77</v>
      </c>
      <c r="AW345" s="15" t="s">
        <v>31</v>
      </c>
      <c r="AX345" s="15" t="s">
        <v>69</v>
      </c>
      <c r="AY345" s="229" t="s">
        <v>145</v>
      </c>
    </row>
    <row r="346" spans="1:65" s="13" customFormat="1" ht="11.25">
      <c r="B346" s="197"/>
      <c r="C346" s="198"/>
      <c r="D346" s="199" t="s">
        <v>156</v>
      </c>
      <c r="E346" s="200" t="s">
        <v>19</v>
      </c>
      <c r="F346" s="201" t="s">
        <v>285</v>
      </c>
      <c r="G346" s="198"/>
      <c r="H346" s="202">
        <v>3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156</v>
      </c>
      <c r="AU346" s="208" t="s">
        <v>79</v>
      </c>
      <c r="AV346" s="13" t="s">
        <v>79</v>
      </c>
      <c r="AW346" s="13" t="s">
        <v>31</v>
      </c>
      <c r="AX346" s="13" t="s">
        <v>69</v>
      </c>
      <c r="AY346" s="208" t="s">
        <v>145</v>
      </c>
    </row>
    <row r="347" spans="1:65" s="15" customFormat="1" ht="11.25">
      <c r="B347" s="220"/>
      <c r="C347" s="221"/>
      <c r="D347" s="199" t="s">
        <v>156</v>
      </c>
      <c r="E347" s="222" t="s">
        <v>19</v>
      </c>
      <c r="F347" s="223" t="s">
        <v>309</v>
      </c>
      <c r="G347" s="221"/>
      <c r="H347" s="222" t="s">
        <v>19</v>
      </c>
      <c r="I347" s="224"/>
      <c r="J347" s="221"/>
      <c r="K347" s="221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156</v>
      </c>
      <c r="AU347" s="229" t="s">
        <v>79</v>
      </c>
      <c r="AV347" s="15" t="s">
        <v>77</v>
      </c>
      <c r="AW347" s="15" t="s">
        <v>31</v>
      </c>
      <c r="AX347" s="15" t="s">
        <v>69</v>
      </c>
      <c r="AY347" s="229" t="s">
        <v>145</v>
      </c>
    </row>
    <row r="348" spans="1:65" s="13" customFormat="1" ht="11.25">
      <c r="B348" s="197"/>
      <c r="C348" s="198"/>
      <c r="D348" s="199" t="s">
        <v>156</v>
      </c>
      <c r="E348" s="200" t="s">
        <v>19</v>
      </c>
      <c r="F348" s="201" t="s">
        <v>310</v>
      </c>
      <c r="G348" s="198"/>
      <c r="H348" s="202">
        <v>7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156</v>
      </c>
      <c r="AU348" s="208" t="s">
        <v>79</v>
      </c>
      <c r="AV348" s="13" t="s">
        <v>79</v>
      </c>
      <c r="AW348" s="13" t="s">
        <v>31</v>
      </c>
      <c r="AX348" s="13" t="s">
        <v>69</v>
      </c>
      <c r="AY348" s="208" t="s">
        <v>145</v>
      </c>
    </row>
    <row r="349" spans="1:65" s="14" customFormat="1" ht="11.25">
      <c r="B349" s="209"/>
      <c r="C349" s="210"/>
      <c r="D349" s="199" t="s">
        <v>156</v>
      </c>
      <c r="E349" s="211" t="s">
        <v>19</v>
      </c>
      <c r="F349" s="212" t="s">
        <v>158</v>
      </c>
      <c r="G349" s="210"/>
      <c r="H349" s="213">
        <v>323.38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156</v>
      </c>
      <c r="AU349" s="219" t="s">
        <v>79</v>
      </c>
      <c r="AV349" s="14" t="s">
        <v>153</v>
      </c>
      <c r="AW349" s="14" t="s">
        <v>31</v>
      </c>
      <c r="AX349" s="14" t="s">
        <v>77</v>
      </c>
      <c r="AY349" s="219" t="s">
        <v>145</v>
      </c>
    </row>
    <row r="350" spans="1:65" s="2" customFormat="1" ht="24.2" customHeight="1">
      <c r="A350" s="35"/>
      <c r="B350" s="36"/>
      <c r="C350" s="179" t="s">
        <v>305</v>
      </c>
      <c r="D350" s="179" t="s">
        <v>148</v>
      </c>
      <c r="E350" s="180" t="s">
        <v>443</v>
      </c>
      <c r="F350" s="181" t="s">
        <v>444</v>
      </c>
      <c r="G350" s="182" t="s">
        <v>196</v>
      </c>
      <c r="H350" s="183">
        <v>438.28699999999998</v>
      </c>
      <c r="I350" s="184"/>
      <c r="J350" s="185">
        <f>ROUND(I350*H350,2)</f>
        <v>0</v>
      </c>
      <c r="K350" s="181" t="s">
        <v>152</v>
      </c>
      <c r="L350" s="40"/>
      <c r="M350" s="186" t="s">
        <v>19</v>
      </c>
      <c r="N350" s="187" t="s">
        <v>40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4.0000000000000001E-3</v>
      </c>
      <c r="T350" s="189">
        <f>S350*H350</f>
        <v>1.7531479999999999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153</v>
      </c>
      <c r="AT350" s="190" t="s">
        <v>148</v>
      </c>
      <c r="AU350" s="190" t="s">
        <v>79</v>
      </c>
      <c r="AY350" s="18" t="s">
        <v>145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77</v>
      </c>
      <c r="BK350" s="191">
        <f>ROUND(I350*H350,2)</f>
        <v>0</v>
      </c>
      <c r="BL350" s="18" t="s">
        <v>153</v>
      </c>
      <c r="BM350" s="190" t="s">
        <v>372</v>
      </c>
    </row>
    <row r="351" spans="1:65" s="2" customFormat="1" ht="11.25">
      <c r="A351" s="35"/>
      <c r="B351" s="36"/>
      <c r="C351" s="37"/>
      <c r="D351" s="192" t="s">
        <v>154</v>
      </c>
      <c r="E351" s="37"/>
      <c r="F351" s="193" t="s">
        <v>445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154</v>
      </c>
      <c r="AU351" s="18" t="s">
        <v>79</v>
      </c>
    </row>
    <row r="352" spans="1:65" s="13" customFormat="1" ht="11.25">
      <c r="B352" s="197"/>
      <c r="C352" s="198"/>
      <c r="D352" s="199" t="s">
        <v>156</v>
      </c>
      <c r="E352" s="200" t="s">
        <v>19</v>
      </c>
      <c r="F352" s="201" t="s">
        <v>446</v>
      </c>
      <c r="G352" s="198"/>
      <c r="H352" s="202">
        <v>438.28699999999998</v>
      </c>
      <c r="I352" s="203"/>
      <c r="J352" s="198"/>
      <c r="K352" s="198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156</v>
      </c>
      <c r="AU352" s="208" t="s">
        <v>79</v>
      </c>
      <c r="AV352" s="13" t="s">
        <v>79</v>
      </c>
      <c r="AW352" s="13" t="s">
        <v>31</v>
      </c>
      <c r="AX352" s="13" t="s">
        <v>69</v>
      </c>
      <c r="AY352" s="208" t="s">
        <v>145</v>
      </c>
    </row>
    <row r="353" spans="1:65" s="14" customFormat="1" ht="11.25">
      <c r="B353" s="209"/>
      <c r="C353" s="210"/>
      <c r="D353" s="199" t="s">
        <v>156</v>
      </c>
      <c r="E353" s="211" t="s">
        <v>19</v>
      </c>
      <c r="F353" s="212" t="s">
        <v>158</v>
      </c>
      <c r="G353" s="210"/>
      <c r="H353" s="213">
        <v>438.28699999999998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156</v>
      </c>
      <c r="AU353" s="219" t="s">
        <v>79</v>
      </c>
      <c r="AV353" s="14" t="s">
        <v>153</v>
      </c>
      <c r="AW353" s="14" t="s">
        <v>31</v>
      </c>
      <c r="AX353" s="14" t="s">
        <v>77</v>
      </c>
      <c r="AY353" s="219" t="s">
        <v>145</v>
      </c>
    </row>
    <row r="354" spans="1:65" s="2" customFormat="1" ht="21.75" customHeight="1">
      <c r="A354" s="35"/>
      <c r="B354" s="36"/>
      <c r="C354" s="179" t="s">
        <v>314</v>
      </c>
      <c r="D354" s="179" t="s">
        <v>148</v>
      </c>
      <c r="E354" s="180" t="s">
        <v>447</v>
      </c>
      <c r="F354" s="181" t="s">
        <v>448</v>
      </c>
      <c r="G354" s="182" t="s">
        <v>196</v>
      </c>
      <c r="H354" s="183">
        <v>5.67</v>
      </c>
      <c r="I354" s="184"/>
      <c r="J354" s="185">
        <f>ROUND(I354*H354,2)</f>
        <v>0</v>
      </c>
      <c r="K354" s="181" t="s">
        <v>152</v>
      </c>
      <c r="L354" s="40"/>
      <c r="M354" s="186" t="s">
        <v>19</v>
      </c>
      <c r="N354" s="187" t="s">
        <v>40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4.0000000000000001E-3</v>
      </c>
      <c r="T354" s="189">
        <f>S354*H354</f>
        <v>2.2679999999999999E-2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153</v>
      </c>
      <c r="AT354" s="190" t="s">
        <v>148</v>
      </c>
      <c r="AU354" s="190" t="s">
        <v>79</v>
      </c>
      <c r="AY354" s="18" t="s">
        <v>145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77</v>
      </c>
      <c r="BK354" s="191">
        <f>ROUND(I354*H354,2)</f>
        <v>0</v>
      </c>
      <c r="BL354" s="18" t="s">
        <v>153</v>
      </c>
      <c r="BM354" s="190" t="s">
        <v>449</v>
      </c>
    </row>
    <row r="355" spans="1:65" s="2" customFormat="1" ht="11.25">
      <c r="A355" s="35"/>
      <c r="B355" s="36"/>
      <c r="C355" s="37"/>
      <c r="D355" s="192" t="s">
        <v>154</v>
      </c>
      <c r="E355" s="37"/>
      <c r="F355" s="193" t="s">
        <v>450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154</v>
      </c>
      <c r="AU355" s="18" t="s">
        <v>79</v>
      </c>
    </row>
    <row r="356" spans="1:65" s="13" customFormat="1" ht="11.25">
      <c r="B356" s="197"/>
      <c r="C356" s="198"/>
      <c r="D356" s="199" t="s">
        <v>156</v>
      </c>
      <c r="E356" s="200" t="s">
        <v>19</v>
      </c>
      <c r="F356" s="201" t="s">
        <v>451</v>
      </c>
      <c r="G356" s="198"/>
      <c r="H356" s="202">
        <v>5.67</v>
      </c>
      <c r="I356" s="203"/>
      <c r="J356" s="198"/>
      <c r="K356" s="198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156</v>
      </c>
      <c r="AU356" s="208" t="s">
        <v>79</v>
      </c>
      <c r="AV356" s="13" t="s">
        <v>79</v>
      </c>
      <c r="AW356" s="13" t="s">
        <v>31</v>
      </c>
      <c r="AX356" s="13" t="s">
        <v>69</v>
      </c>
      <c r="AY356" s="208" t="s">
        <v>145</v>
      </c>
    </row>
    <row r="357" spans="1:65" s="14" customFormat="1" ht="11.25">
      <c r="B357" s="209"/>
      <c r="C357" s="210"/>
      <c r="D357" s="199" t="s">
        <v>156</v>
      </c>
      <c r="E357" s="211" t="s">
        <v>19</v>
      </c>
      <c r="F357" s="212" t="s">
        <v>158</v>
      </c>
      <c r="G357" s="210"/>
      <c r="H357" s="213">
        <v>5.67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156</v>
      </c>
      <c r="AU357" s="219" t="s">
        <v>79</v>
      </c>
      <c r="AV357" s="14" t="s">
        <v>153</v>
      </c>
      <c r="AW357" s="14" t="s">
        <v>31</v>
      </c>
      <c r="AX357" s="14" t="s">
        <v>77</v>
      </c>
      <c r="AY357" s="219" t="s">
        <v>145</v>
      </c>
    </row>
    <row r="358" spans="1:65" s="2" customFormat="1" ht="24.2" customHeight="1">
      <c r="A358" s="35"/>
      <c r="B358" s="36"/>
      <c r="C358" s="179" t="s">
        <v>452</v>
      </c>
      <c r="D358" s="179" t="s">
        <v>148</v>
      </c>
      <c r="E358" s="180" t="s">
        <v>453</v>
      </c>
      <c r="F358" s="181" t="s">
        <v>454</v>
      </c>
      <c r="G358" s="182" t="s">
        <v>196</v>
      </c>
      <c r="H358" s="183">
        <v>3.54</v>
      </c>
      <c r="I358" s="184"/>
      <c r="J358" s="185">
        <f>ROUND(I358*H358,2)</f>
        <v>0</v>
      </c>
      <c r="K358" s="181" t="s">
        <v>152</v>
      </c>
      <c r="L358" s="40"/>
      <c r="M358" s="186" t="s">
        <v>19</v>
      </c>
      <c r="N358" s="187" t="s">
        <v>40</v>
      </c>
      <c r="O358" s="65"/>
      <c r="P358" s="188">
        <f>O358*H358</f>
        <v>0</v>
      </c>
      <c r="Q358" s="188">
        <v>0</v>
      </c>
      <c r="R358" s="188">
        <f>Q358*H358</f>
        <v>0</v>
      </c>
      <c r="S358" s="188">
        <v>6.8000000000000005E-2</v>
      </c>
      <c r="T358" s="189">
        <f>S358*H358</f>
        <v>0.24072000000000002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153</v>
      </c>
      <c r="AT358" s="190" t="s">
        <v>148</v>
      </c>
      <c r="AU358" s="190" t="s">
        <v>79</v>
      </c>
      <c r="AY358" s="18" t="s">
        <v>145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77</v>
      </c>
      <c r="BK358" s="191">
        <f>ROUND(I358*H358,2)</f>
        <v>0</v>
      </c>
      <c r="BL358" s="18" t="s">
        <v>153</v>
      </c>
      <c r="BM358" s="190" t="s">
        <v>455</v>
      </c>
    </row>
    <row r="359" spans="1:65" s="2" customFormat="1" ht="11.25">
      <c r="A359" s="35"/>
      <c r="B359" s="36"/>
      <c r="C359" s="37"/>
      <c r="D359" s="192" t="s">
        <v>154</v>
      </c>
      <c r="E359" s="37"/>
      <c r="F359" s="193" t="s">
        <v>456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154</v>
      </c>
      <c r="AU359" s="18" t="s">
        <v>79</v>
      </c>
    </row>
    <row r="360" spans="1:65" s="15" customFormat="1" ht="11.25">
      <c r="B360" s="220"/>
      <c r="C360" s="221"/>
      <c r="D360" s="199" t="s">
        <v>156</v>
      </c>
      <c r="E360" s="222" t="s">
        <v>19</v>
      </c>
      <c r="F360" s="223" t="s">
        <v>199</v>
      </c>
      <c r="G360" s="221"/>
      <c r="H360" s="222" t="s">
        <v>19</v>
      </c>
      <c r="I360" s="224"/>
      <c r="J360" s="221"/>
      <c r="K360" s="221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156</v>
      </c>
      <c r="AU360" s="229" t="s">
        <v>79</v>
      </c>
      <c r="AV360" s="15" t="s">
        <v>77</v>
      </c>
      <c r="AW360" s="15" t="s">
        <v>31</v>
      </c>
      <c r="AX360" s="15" t="s">
        <v>69</v>
      </c>
      <c r="AY360" s="229" t="s">
        <v>145</v>
      </c>
    </row>
    <row r="361" spans="1:65" s="13" customFormat="1" ht="11.25">
      <c r="B361" s="197"/>
      <c r="C361" s="198"/>
      <c r="D361" s="199" t="s">
        <v>156</v>
      </c>
      <c r="E361" s="200" t="s">
        <v>19</v>
      </c>
      <c r="F361" s="201" t="s">
        <v>457</v>
      </c>
      <c r="G361" s="198"/>
      <c r="H361" s="202">
        <v>3.54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156</v>
      </c>
      <c r="AU361" s="208" t="s">
        <v>79</v>
      </c>
      <c r="AV361" s="13" t="s">
        <v>79</v>
      </c>
      <c r="AW361" s="13" t="s">
        <v>31</v>
      </c>
      <c r="AX361" s="13" t="s">
        <v>69</v>
      </c>
      <c r="AY361" s="208" t="s">
        <v>145</v>
      </c>
    </row>
    <row r="362" spans="1:65" s="14" customFormat="1" ht="11.25">
      <c r="B362" s="209"/>
      <c r="C362" s="210"/>
      <c r="D362" s="199" t="s">
        <v>156</v>
      </c>
      <c r="E362" s="211" t="s">
        <v>19</v>
      </c>
      <c r="F362" s="212" t="s">
        <v>158</v>
      </c>
      <c r="G362" s="210"/>
      <c r="H362" s="213">
        <v>3.54</v>
      </c>
      <c r="I362" s="214"/>
      <c r="J362" s="210"/>
      <c r="K362" s="210"/>
      <c r="L362" s="215"/>
      <c r="M362" s="216"/>
      <c r="N362" s="217"/>
      <c r="O362" s="217"/>
      <c r="P362" s="217"/>
      <c r="Q362" s="217"/>
      <c r="R362" s="217"/>
      <c r="S362" s="217"/>
      <c r="T362" s="218"/>
      <c r="AT362" s="219" t="s">
        <v>156</v>
      </c>
      <c r="AU362" s="219" t="s">
        <v>79</v>
      </c>
      <c r="AV362" s="14" t="s">
        <v>153</v>
      </c>
      <c r="AW362" s="14" t="s">
        <v>31</v>
      </c>
      <c r="AX362" s="14" t="s">
        <v>77</v>
      </c>
      <c r="AY362" s="219" t="s">
        <v>145</v>
      </c>
    </row>
    <row r="363" spans="1:65" s="2" customFormat="1" ht="24.2" customHeight="1">
      <c r="A363" s="35"/>
      <c r="B363" s="36"/>
      <c r="C363" s="179" t="s">
        <v>458</v>
      </c>
      <c r="D363" s="179" t="s">
        <v>148</v>
      </c>
      <c r="E363" s="180" t="s">
        <v>459</v>
      </c>
      <c r="F363" s="181" t="s">
        <v>460</v>
      </c>
      <c r="G363" s="182" t="s">
        <v>176</v>
      </c>
      <c r="H363" s="183">
        <v>15.496</v>
      </c>
      <c r="I363" s="184"/>
      <c r="J363" s="185">
        <f>ROUND(I363*H363,2)</f>
        <v>0</v>
      </c>
      <c r="K363" s="181" t="s">
        <v>152</v>
      </c>
      <c r="L363" s="40"/>
      <c r="M363" s="186" t="s">
        <v>19</v>
      </c>
      <c r="N363" s="187" t="s">
        <v>40</v>
      </c>
      <c r="O363" s="65"/>
      <c r="P363" s="188">
        <f>O363*H363</f>
        <v>0</v>
      </c>
      <c r="Q363" s="188">
        <v>0</v>
      </c>
      <c r="R363" s="188">
        <f>Q363*H363</f>
        <v>0</v>
      </c>
      <c r="S363" s="188">
        <v>0</v>
      </c>
      <c r="T363" s="18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153</v>
      </c>
      <c r="AT363" s="190" t="s">
        <v>148</v>
      </c>
      <c r="AU363" s="190" t="s">
        <v>79</v>
      </c>
      <c r="AY363" s="18" t="s">
        <v>145</v>
      </c>
      <c r="BE363" s="191">
        <f>IF(N363="základní",J363,0)</f>
        <v>0</v>
      </c>
      <c r="BF363" s="191">
        <f>IF(N363="snížená",J363,0)</f>
        <v>0</v>
      </c>
      <c r="BG363" s="191">
        <f>IF(N363="zákl. přenesená",J363,0)</f>
        <v>0</v>
      </c>
      <c r="BH363" s="191">
        <f>IF(N363="sníž. přenesená",J363,0)</f>
        <v>0</v>
      </c>
      <c r="BI363" s="191">
        <f>IF(N363="nulová",J363,0)</f>
        <v>0</v>
      </c>
      <c r="BJ363" s="18" t="s">
        <v>77</v>
      </c>
      <c r="BK363" s="191">
        <f>ROUND(I363*H363,2)</f>
        <v>0</v>
      </c>
      <c r="BL363" s="18" t="s">
        <v>153</v>
      </c>
      <c r="BM363" s="190" t="s">
        <v>461</v>
      </c>
    </row>
    <row r="364" spans="1:65" s="2" customFormat="1" ht="11.25">
      <c r="A364" s="35"/>
      <c r="B364" s="36"/>
      <c r="C364" s="37"/>
      <c r="D364" s="192" t="s">
        <v>154</v>
      </c>
      <c r="E364" s="37"/>
      <c r="F364" s="193" t="s">
        <v>462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154</v>
      </c>
      <c r="AU364" s="18" t="s">
        <v>79</v>
      </c>
    </row>
    <row r="365" spans="1:65" s="2" customFormat="1" ht="21.75" customHeight="1">
      <c r="A365" s="35"/>
      <c r="B365" s="36"/>
      <c r="C365" s="179" t="s">
        <v>463</v>
      </c>
      <c r="D365" s="179" t="s">
        <v>148</v>
      </c>
      <c r="E365" s="180" t="s">
        <v>464</v>
      </c>
      <c r="F365" s="181" t="s">
        <v>465</v>
      </c>
      <c r="G365" s="182" t="s">
        <v>176</v>
      </c>
      <c r="H365" s="183">
        <v>15.496</v>
      </c>
      <c r="I365" s="184"/>
      <c r="J365" s="185">
        <f>ROUND(I365*H365,2)</f>
        <v>0</v>
      </c>
      <c r="K365" s="181" t="s">
        <v>152</v>
      </c>
      <c r="L365" s="40"/>
      <c r="M365" s="186" t="s">
        <v>19</v>
      </c>
      <c r="N365" s="187" t="s">
        <v>40</v>
      </c>
      <c r="O365" s="65"/>
      <c r="P365" s="188">
        <f>O365*H365</f>
        <v>0</v>
      </c>
      <c r="Q365" s="188">
        <v>0</v>
      </c>
      <c r="R365" s="188">
        <f>Q365*H365</f>
        <v>0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153</v>
      </c>
      <c r="AT365" s="190" t="s">
        <v>148</v>
      </c>
      <c r="AU365" s="190" t="s">
        <v>79</v>
      </c>
      <c r="AY365" s="18" t="s">
        <v>145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77</v>
      </c>
      <c r="BK365" s="191">
        <f>ROUND(I365*H365,2)</f>
        <v>0</v>
      </c>
      <c r="BL365" s="18" t="s">
        <v>153</v>
      </c>
      <c r="BM365" s="190" t="s">
        <v>466</v>
      </c>
    </row>
    <row r="366" spans="1:65" s="2" customFormat="1" ht="11.25">
      <c r="A366" s="35"/>
      <c r="B366" s="36"/>
      <c r="C366" s="37"/>
      <c r="D366" s="192" t="s">
        <v>154</v>
      </c>
      <c r="E366" s="37"/>
      <c r="F366" s="193" t="s">
        <v>467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154</v>
      </c>
      <c r="AU366" s="18" t="s">
        <v>79</v>
      </c>
    </row>
    <row r="367" spans="1:65" s="2" customFormat="1" ht="24.2" customHeight="1">
      <c r="A367" s="35"/>
      <c r="B367" s="36"/>
      <c r="C367" s="179" t="s">
        <v>369</v>
      </c>
      <c r="D367" s="179" t="s">
        <v>148</v>
      </c>
      <c r="E367" s="180" t="s">
        <v>468</v>
      </c>
      <c r="F367" s="181" t="s">
        <v>469</v>
      </c>
      <c r="G367" s="182" t="s">
        <v>176</v>
      </c>
      <c r="H367" s="183">
        <v>154.96</v>
      </c>
      <c r="I367" s="184"/>
      <c r="J367" s="185">
        <f>ROUND(I367*H367,2)</f>
        <v>0</v>
      </c>
      <c r="K367" s="181" t="s">
        <v>152</v>
      </c>
      <c r="L367" s="40"/>
      <c r="M367" s="186" t="s">
        <v>19</v>
      </c>
      <c r="N367" s="187" t="s">
        <v>40</v>
      </c>
      <c r="O367" s="65"/>
      <c r="P367" s="188">
        <f>O367*H367</f>
        <v>0</v>
      </c>
      <c r="Q367" s="188">
        <v>0</v>
      </c>
      <c r="R367" s="188">
        <f>Q367*H367</f>
        <v>0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153</v>
      </c>
      <c r="AT367" s="190" t="s">
        <v>148</v>
      </c>
      <c r="AU367" s="190" t="s">
        <v>79</v>
      </c>
      <c r="AY367" s="18" t="s">
        <v>145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77</v>
      </c>
      <c r="BK367" s="191">
        <f>ROUND(I367*H367,2)</f>
        <v>0</v>
      </c>
      <c r="BL367" s="18" t="s">
        <v>153</v>
      </c>
      <c r="BM367" s="190" t="s">
        <v>470</v>
      </c>
    </row>
    <row r="368" spans="1:65" s="2" customFormat="1" ht="11.25">
      <c r="A368" s="35"/>
      <c r="B368" s="36"/>
      <c r="C368" s="37"/>
      <c r="D368" s="192" t="s">
        <v>154</v>
      </c>
      <c r="E368" s="37"/>
      <c r="F368" s="193" t="s">
        <v>471</v>
      </c>
      <c r="G368" s="37"/>
      <c r="H368" s="37"/>
      <c r="I368" s="194"/>
      <c r="J368" s="37"/>
      <c r="K368" s="37"/>
      <c r="L368" s="40"/>
      <c r="M368" s="195"/>
      <c r="N368" s="196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154</v>
      </c>
      <c r="AU368" s="18" t="s">
        <v>79</v>
      </c>
    </row>
    <row r="369" spans="1:65" s="13" customFormat="1" ht="11.25">
      <c r="B369" s="197"/>
      <c r="C369" s="198"/>
      <c r="D369" s="199" t="s">
        <v>156</v>
      </c>
      <c r="E369" s="198"/>
      <c r="F369" s="201" t="s">
        <v>472</v>
      </c>
      <c r="G369" s="198"/>
      <c r="H369" s="202">
        <v>154.96</v>
      </c>
      <c r="I369" s="203"/>
      <c r="J369" s="198"/>
      <c r="K369" s="198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156</v>
      </c>
      <c r="AU369" s="208" t="s">
        <v>79</v>
      </c>
      <c r="AV369" s="13" t="s">
        <v>79</v>
      </c>
      <c r="AW369" s="13" t="s">
        <v>4</v>
      </c>
      <c r="AX369" s="13" t="s">
        <v>77</v>
      </c>
      <c r="AY369" s="208" t="s">
        <v>145</v>
      </c>
    </row>
    <row r="370" spans="1:65" s="12" customFormat="1" ht="22.9" customHeight="1">
      <c r="B370" s="163"/>
      <c r="C370" s="164"/>
      <c r="D370" s="165" t="s">
        <v>68</v>
      </c>
      <c r="E370" s="177" t="s">
        <v>473</v>
      </c>
      <c r="F370" s="177" t="s">
        <v>474</v>
      </c>
      <c r="G370" s="164"/>
      <c r="H370" s="164"/>
      <c r="I370" s="167"/>
      <c r="J370" s="178">
        <f>BK370</f>
        <v>0</v>
      </c>
      <c r="K370" s="164"/>
      <c r="L370" s="169"/>
      <c r="M370" s="170"/>
      <c r="N370" s="171"/>
      <c r="O370" s="171"/>
      <c r="P370" s="172">
        <f>SUM(P371:P372)</f>
        <v>0</v>
      </c>
      <c r="Q370" s="171"/>
      <c r="R370" s="172">
        <f>SUM(R371:R372)</f>
        <v>0</v>
      </c>
      <c r="S370" s="171"/>
      <c r="T370" s="173">
        <f>SUM(T371:T372)</f>
        <v>0</v>
      </c>
      <c r="AR370" s="174" t="s">
        <v>77</v>
      </c>
      <c r="AT370" s="175" t="s">
        <v>68</v>
      </c>
      <c r="AU370" s="175" t="s">
        <v>77</v>
      </c>
      <c r="AY370" s="174" t="s">
        <v>145</v>
      </c>
      <c r="BK370" s="176">
        <f>SUM(BK371:BK372)</f>
        <v>0</v>
      </c>
    </row>
    <row r="371" spans="1:65" s="2" customFormat="1" ht="24.2" customHeight="1">
      <c r="A371" s="35"/>
      <c r="B371" s="36"/>
      <c r="C371" s="179" t="s">
        <v>475</v>
      </c>
      <c r="D371" s="179" t="s">
        <v>148</v>
      </c>
      <c r="E371" s="180" t="s">
        <v>476</v>
      </c>
      <c r="F371" s="181" t="s">
        <v>477</v>
      </c>
      <c r="G371" s="182" t="s">
        <v>176</v>
      </c>
      <c r="H371" s="183">
        <v>15.496</v>
      </c>
      <c r="I371" s="184"/>
      <c r="J371" s="185">
        <f>ROUND(I371*H371,2)</f>
        <v>0</v>
      </c>
      <c r="K371" s="181" t="s">
        <v>152</v>
      </c>
      <c r="L371" s="40"/>
      <c r="M371" s="186" t="s">
        <v>19</v>
      </c>
      <c r="N371" s="187" t="s">
        <v>40</v>
      </c>
      <c r="O371" s="65"/>
      <c r="P371" s="188">
        <f>O371*H371</f>
        <v>0</v>
      </c>
      <c r="Q371" s="188">
        <v>0</v>
      </c>
      <c r="R371" s="188">
        <f>Q371*H371</f>
        <v>0</v>
      </c>
      <c r="S371" s="188">
        <v>0</v>
      </c>
      <c r="T371" s="18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0" t="s">
        <v>153</v>
      </c>
      <c r="AT371" s="190" t="s">
        <v>148</v>
      </c>
      <c r="AU371" s="190" t="s">
        <v>79</v>
      </c>
      <c r="AY371" s="18" t="s">
        <v>145</v>
      </c>
      <c r="BE371" s="191">
        <f>IF(N371="základní",J371,0)</f>
        <v>0</v>
      </c>
      <c r="BF371" s="191">
        <f>IF(N371="snížená",J371,0)</f>
        <v>0</v>
      </c>
      <c r="BG371" s="191">
        <f>IF(N371="zákl. přenesená",J371,0)</f>
        <v>0</v>
      </c>
      <c r="BH371" s="191">
        <f>IF(N371="sníž. přenesená",J371,0)</f>
        <v>0</v>
      </c>
      <c r="BI371" s="191">
        <f>IF(N371="nulová",J371,0)</f>
        <v>0</v>
      </c>
      <c r="BJ371" s="18" t="s">
        <v>77</v>
      </c>
      <c r="BK371" s="191">
        <f>ROUND(I371*H371,2)</f>
        <v>0</v>
      </c>
      <c r="BL371" s="18" t="s">
        <v>153</v>
      </c>
      <c r="BM371" s="190" t="s">
        <v>478</v>
      </c>
    </row>
    <row r="372" spans="1:65" s="2" customFormat="1" ht="11.25">
      <c r="A372" s="35"/>
      <c r="B372" s="36"/>
      <c r="C372" s="37"/>
      <c r="D372" s="192" t="s">
        <v>154</v>
      </c>
      <c r="E372" s="37"/>
      <c r="F372" s="193" t="s">
        <v>479</v>
      </c>
      <c r="G372" s="37"/>
      <c r="H372" s="37"/>
      <c r="I372" s="194"/>
      <c r="J372" s="37"/>
      <c r="K372" s="37"/>
      <c r="L372" s="40"/>
      <c r="M372" s="195"/>
      <c r="N372" s="196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154</v>
      </c>
      <c r="AU372" s="18" t="s">
        <v>79</v>
      </c>
    </row>
    <row r="373" spans="1:65" s="12" customFormat="1" ht="22.9" customHeight="1">
      <c r="B373" s="163"/>
      <c r="C373" s="164"/>
      <c r="D373" s="165" t="s">
        <v>68</v>
      </c>
      <c r="E373" s="177" t="s">
        <v>480</v>
      </c>
      <c r="F373" s="177" t="s">
        <v>481</v>
      </c>
      <c r="G373" s="164"/>
      <c r="H373" s="164"/>
      <c r="I373" s="167"/>
      <c r="J373" s="178">
        <f>BK373</f>
        <v>0</v>
      </c>
      <c r="K373" s="164"/>
      <c r="L373" s="169"/>
      <c r="M373" s="170"/>
      <c r="N373" s="171"/>
      <c r="O373" s="171"/>
      <c r="P373" s="172">
        <f>SUM(P374:P377)</f>
        <v>0</v>
      </c>
      <c r="Q373" s="171"/>
      <c r="R373" s="172">
        <f>SUM(R374:R377)</f>
        <v>0</v>
      </c>
      <c r="S373" s="171"/>
      <c r="T373" s="173">
        <f>SUM(T374:T377)</f>
        <v>0</v>
      </c>
      <c r="AR373" s="174" t="s">
        <v>77</v>
      </c>
      <c r="AT373" s="175" t="s">
        <v>68</v>
      </c>
      <c r="AU373" s="175" t="s">
        <v>77</v>
      </c>
      <c r="AY373" s="174" t="s">
        <v>145</v>
      </c>
      <c r="BK373" s="176">
        <f>SUM(BK374:BK377)</f>
        <v>0</v>
      </c>
    </row>
    <row r="374" spans="1:65" s="2" customFormat="1" ht="33" customHeight="1">
      <c r="A374" s="35"/>
      <c r="B374" s="36"/>
      <c r="C374" s="179" t="s">
        <v>482</v>
      </c>
      <c r="D374" s="179" t="s">
        <v>148</v>
      </c>
      <c r="E374" s="180" t="s">
        <v>483</v>
      </c>
      <c r="F374" s="181" t="s">
        <v>484</v>
      </c>
      <c r="G374" s="182" t="s">
        <v>176</v>
      </c>
      <c r="H374" s="183">
        <v>44.567</v>
      </c>
      <c r="I374" s="184"/>
      <c r="J374" s="185">
        <f>ROUND(I374*H374,2)</f>
        <v>0</v>
      </c>
      <c r="K374" s="181" t="s">
        <v>152</v>
      </c>
      <c r="L374" s="40"/>
      <c r="M374" s="186" t="s">
        <v>19</v>
      </c>
      <c r="N374" s="187" t="s">
        <v>40</v>
      </c>
      <c r="O374" s="65"/>
      <c r="P374" s="188">
        <f>O374*H374</f>
        <v>0</v>
      </c>
      <c r="Q374" s="188">
        <v>0</v>
      </c>
      <c r="R374" s="188">
        <f>Q374*H374</f>
        <v>0</v>
      </c>
      <c r="S374" s="188">
        <v>0</v>
      </c>
      <c r="T374" s="18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0" t="s">
        <v>153</v>
      </c>
      <c r="AT374" s="190" t="s">
        <v>148</v>
      </c>
      <c r="AU374" s="190" t="s">
        <v>79</v>
      </c>
      <c r="AY374" s="18" t="s">
        <v>145</v>
      </c>
      <c r="BE374" s="191">
        <f>IF(N374="základní",J374,0)</f>
        <v>0</v>
      </c>
      <c r="BF374" s="191">
        <f>IF(N374="snížená",J374,0)</f>
        <v>0</v>
      </c>
      <c r="BG374" s="191">
        <f>IF(N374="zákl. přenesená",J374,0)</f>
        <v>0</v>
      </c>
      <c r="BH374" s="191">
        <f>IF(N374="sníž. přenesená",J374,0)</f>
        <v>0</v>
      </c>
      <c r="BI374" s="191">
        <f>IF(N374="nulová",J374,0)</f>
        <v>0</v>
      </c>
      <c r="BJ374" s="18" t="s">
        <v>77</v>
      </c>
      <c r="BK374" s="191">
        <f>ROUND(I374*H374,2)</f>
        <v>0</v>
      </c>
      <c r="BL374" s="18" t="s">
        <v>153</v>
      </c>
      <c r="BM374" s="190" t="s">
        <v>485</v>
      </c>
    </row>
    <row r="375" spans="1:65" s="2" customFormat="1" ht="11.25">
      <c r="A375" s="35"/>
      <c r="B375" s="36"/>
      <c r="C375" s="37"/>
      <c r="D375" s="192" t="s">
        <v>154</v>
      </c>
      <c r="E375" s="37"/>
      <c r="F375" s="193" t="s">
        <v>486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154</v>
      </c>
      <c r="AU375" s="18" t="s">
        <v>79</v>
      </c>
    </row>
    <row r="376" spans="1:65" s="13" customFormat="1" ht="11.25">
      <c r="B376" s="197"/>
      <c r="C376" s="198"/>
      <c r="D376" s="199" t="s">
        <v>156</v>
      </c>
      <c r="E376" s="200" t="s">
        <v>19</v>
      </c>
      <c r="F376" s="201" t="s">
        <v>487</v>
      </c>
      <c r="G376" s="198"/>
      <c r="H376" s="202">
        <v>44.567</v>
      </c>
      <c r="I376" s="203"/>
      <c r="J376" s="198"/>
      <c r="K376" s="198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156</v>
      </c>
      <c r="AU376" s="208" t="s">
        <v>79</v>
      </c>
      <c r="AV376" s="13" t="s">
        <v>79</v>
      </c>
      <c r="AW376" s="13" t="s">
        <v>31</v>
      </c>
      <c r="AX376" s="13" t="s">
        <v>69</v>
      </c>
      <c r="AY376" s="208" t="s">
        <v>145</v>
      </c>
    </row>
    <row r="377" spans="1:65" s="14" customFormat="1" ht="11.25">
      <c r="B377" s="209"/>
      <c r="C377" s="210"/>
      <c r="D377" s="199" t="s">
        <v>156</v>
      </c>
      <c r="E377" s="211" t="s">
        <v>19</v>
      </c>
      <c r="F377" s="212" t="s">
        <v>158</v>
      </c>
      <c r="G377" s="210"/>
      <c r="H377" s="213">
        <v>44.567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156</v>
      </c>
      <c r="AU377" s="219" t="s">
        <v>79</v>
      </c>
      <c r="AV377" s="14" t="s">
        <v>153</v>
      </c>
      <c r="AW377" s="14" t="s">
        <v>31</v>
      </c>
      <c r="AX377" s="14" t="s">
        <v>77</v>
      </c>
      <c r="AY377" s="219" t="s">
        <v>145</v>
      </c>
    </row>
    <row r="378" spans="1:65" s="12" customFormat="1" ht="25.9" customHeight="1">
      <c r="B378" s="163"/>
      <c r="C378" s="164"/>
      <c r="D378" s="165" t="s">
        <v>68</v>
      </c>
      <c r="E378" s="166" t="s">
        <v>488</v>
      </c>
      <c r="F378" s="166" t="s">
        <v>489</v>
      </c>
      <c r="G378" s="164"/>
      <c r="H378" s="164"/>
      <c r="I378" s="167"/>
      <c r="J378" s="168">
        <f>BK378</f>
        <v>0</v>
      </c>
      <c r="K378" s="164"/>
      <c r="L378" s="169"/>
      <c r="M378" s="170"/>
      <c r="N378" s="171"/>
      <c r="O378" s="171"/>
      <c r="P378" s="172">
        <f>P379+P391+P396+P401+P408+P414+P469+P565+P619+P646+P674+P729</f>
        <v>0</v>
      </c>
      <c r="Q378" s="171"/>
      <c r="R378" s="172">
        <f>R379+R391+R396+R401+R408+R414+R469+R565+R619+R646+R674+R729</f>
        <v>5.7952244511200002</v>
      </c>
      <c r="S378" s="171"/>
      <c r="T378" s="173">
        <f>T379+T391+T396+T401+T408+T414+T469+T565+T619+T646+T674+T729</f>
        <v>3.0861633999999998</v>
      </c>
      <c r="AR378" s="174" t="s">
        <v>79</v>
      </c>
      <c r="AT378" s="175" t="s">
        <v>68</v>
      </c>
      <c r="AU378" s="175" t="s">
        <v>69</v>
      </c>
      <c r="AY378" s="174" t="s">
        <v>145</v>
      </c>
      <c r="BK378" s="176">
        <f>BK379+BK391+BK396+BK401+BK408+BK414+BK469+BK565+BK619+BK646+BK674+BK729</f>
        <v>0</v>
      </c>
    </row>
    <row r="379" spans="1:65" s="12" customFormat="1" ht="22.9" customHeight="1">
      <c r="B379" s="163"/>
      <c r="C379" s="164"/>
      <c r="D379" s="165" t="s">
        <v>68</v>
      </c>
      <c r="E379" s="177" t="s">
        <v>490</v>
      </c>
      <c r="F379" s="177" t="s">
        <v>491</v>
      </c>
      <c r="G379" s="164"/>
      <c r="H379" s="164"/>
      <c r="I379" s="167"/>
      <c r="J379" s="178">
        <f>BK379</f>
        <v>0</v>
      </c>
      <c r="K379" s="164"/>
      <c r="L379" s="169"/>
      <c r="M379" s="170"/>
      <c r="N379" s="171"/>
      <c r="O379" s="171"/>
      <c r="P379" s="172">
        <f>SUM(P380:P390)</f>
        <v>0</v>
      </c>
      <c r="Q379" s="171"/>
      <c r="R379" s="172">
        <f>SUM(R380:R390)</f>
        <v>0</v>
      </c>
      <c r="S379" s="171"/>
      <c r="T379" s="173">
        <f>SUM(T380:T390)</f>
        <v>0</v>
      </c>
      <c r="AR379" s="174" t="s">
        <v>79</v>
      </c>
      <c r="AT379" s="175" t="s">
        <v>68</v>
      </c>
      <c r="AU379" s="175" t="s">
        <v>77</v>
      </c>
      <c r="AY379" s="174" t="s">
        <v>145</v>
      </c>
      <c r="BK379" s="176">
        <f>SUM(BK380:BK390)</f>
        <v>0</v>
      </c>
    </row>
    <row r="380" spans="1:65" s="2" customFormat="1" ht="16.5" customHeight="1">
      <c r="A380" s="35"/>
      <c r="B380" s="36"/>
      <c r="C380" s="179" t="s">
        <v>492</v>
      </c>
      <c r="D380" s="179" t="s">
        <v>148</v>
      </c>
      <c r="E380" s="180" t="s">
        <v>493</v>
      </c>
      <c r="F380" s="181" t="s">
        <v>494</v>
      </c>
      <c r="G380" s="182" t="s">
        <v>400</v>
      </c>
      <c r="H380" s="183">
        <v>182.91</v>
      </c>
      <c r="I380" s="184"/>
      <c r="J380" s="185">
        <f>ROUND(I380*H380,2)</f>
        <v>0</v>
      </c>
      <c r="K380" s="181" t="s">
        <v>152</v>
      </c>
      <c r="L380" s="40"/>
      <c r="M380" s="186" t="s">
        <v>19</v>
      </c>
      <c r="N380" s="187" t="s">
        <v>40</v>
      </c>
      <c r="O380" s="65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197</v>
      </c>
      <c r="AT380" s="190" t="s">
        <v>148</v>
      </c>
      <c r="AU380" s="190" t="s">
        <v>79</v>
      </c>
      <c r="AY380" s="18" t="s">
        <v>145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77</v>
      </c>
      <c r="BK380" s="191">
        <f>ROUND(I380*H380,2)</f>
        <v>0</v>
      </c>
      <c r="BL380" s="18" t="s">
        <v>197</v>
      </c>
      <c r="BM380" s="190" t="s">
        <v>495</v>
      </c>
    </row>
    <row r="381" spans="1:65" s="2" customFormat="1" ht="11.25">
      <c r="A381" s="35"/>
      <c r="B381" s="36"/>
      <c r="C381" s="37"/>
      <c r="D381" s="192" t="s">
        <v>154</v>
      </c>
      <c r="E381" s="37"/>
      <c r="F381" s="193" t="s">
        <v>496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154</v>
      </c>
      <c r="AU381" s="18" t="s">
        <v>79</v>
      </c>
    </row>
    <row r="382" spans="1:65" s="15" customFormat="1" ht="11.25">
      <c r="B382" s="220"/>
      <c r="C382" s="221"/>
      <c r="D382" s="199" t="s">
        <v>156</v>
      </c>
      <c r="E382" s="222" t="s">
        <v>19</v>
      </c>
      <c r="F382" s="223" t="s">
        <v>199</v>
      </c>
      <c r="G382" s="221"/>
      <c r="H382" s="222" t="s">
        <v>19</v>
      </c>
      <c r="I382" s="224"/>
      <c r="J382" s="221"/>
      <c r="K382" s="221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156</v>
      </c>
      <c r="AU382" s="229" t="s">
        <v>79</v>
      </c>
      <c r="AV382" s="15" t="s">
        <v>77</v>
      </c>
      <c r="AW382" s="15" t="s">
        <v>31</v>
      </c>
      <c r="AX382" s="15" t="s">
        <v>69</v>
      </c>
      <c r="AY382" s="229" t="s">
        <v>145</v>
      </c>
    </row>
    <row r="383" spans="1:65" s="13" customFormat="1" ht="11.25">
      <c r="B383" s="197"/>
      <c r="C383" s="198"/>
      <c r="D383" s="199" t="s">
        <v>156</v>
      </c>
      <c r="E383" s="200" t="s">
        <v>19</v>
      </c>
      <c r="F383" s="201" t="s">
        <v>497</v>
      </c>
      <c r="G383" s="198"/>
      <c r="H383" s="202">
        <v>86.16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156</v>
      </c>
      <c r="AU383" s="208" t="s">
        <v>79</v>
      </c>
      <c r="AV383" s="13" t="s">
        <v>79</v>
      </c>
      <c r="AW383" s="13" t="s">
        <v>31</v>
      </c>
      <c r="AX383" s="13" t="s">
        <v>69</v>
      </c>
      <c r="AY383" s="208" t="s">
        <v>145</v>
      </c>
    </row>
    <row r="384" spans="1:65" s="13" customFormat="1" ht="11.25">
      <c r="B384" s="197"/>
      <c r="C384" s="198"/>
      <c r="D384" s="199" t="s">
        <v>156</v>
      </c>
      <c r="E384" s="200" t="s">
        <v>19</v>
      </c>
      <c r="F384" s="201" t="s">
        <v>498</v>
      </c>
      <c r="G384" s="198"/>
      <c r="H384" s="202">
        <v>96.75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156</v>
      </c>
      <c r="AU384" s="208" t="s">
        <v>79</v>
      </c>
      <c r="AV384" s="13" t="s">
        <v>79</v>
      </c>
      <c r="AW384" s="13" t="s">
        <v>31</v>
      </c>
      <c r="AX384" s="13" t="s">
        <v>69</v>
      </c>
      <c r="AY384" s="208" t="s">
        <v>145</v>
      </c>
    </row>
    <row r="385" spans="1:65" s="14" customFormat="1" ht="11.25">
      <c r="B385" s="209"/>
      <c r="C385" s="210"/>
      <c r="D385" s="199" t="s">
        <v>156</v>
      </c>
      <c r="E385" s="211" t="s">
        <v>19</v>
      </c>
      <c r="F385" s="212" t="s">
        <v>158</v>
      </c>
      <c r="G385" s="210"/>
      <c r="H385" s="213">
        <v>182.91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156</v>
      </c>
      <c r="AU385" s="219" t="s">
        <v>79</v>
      </c>
      <c r="AV385" s="14" t="s">
        <v>153</v>
      </c>
      <c r="AW385" s="14" t="s">
        <v>31</v>
      </c>
      <c r="AX385" s="14" t="s">
        <v>77</v>
      </c>
      <c r="AY385" s="219" t="s">
        <v>145</v>
      </c>
    </row>
    <row r="386" spans="1:65" s="2" customFormat="1" ht="16.5" customHeight="1">
      <c r="A386" s="35"/>
      <c r="B386" s="36"/>
      <c r="C386" s="230" t="s">
        <v>499</v>
      </c>
      <c r="D386" s="230" t="s">
        <v>182</v>
      </c>
      <c r="E386" s="231" t="s">
        <v>500</v>
      </c>
      <c r="F386" s="232" t="s">
        <v>501</v>
      </c>
      <c r="G386" s="233" t="s">
        <v>400</v>
      </c>
      <c r="H386" s="234">
        <v>186.56800000000001</v>
      </c>
      <c r="I386" s="235"/>
      <c r="J386" s="236">
        <f>ROUND(I386*H386,2)</f>
        <v>0</v>
      </c>
      <c r="K386" s="232" t="s">
        <v>502</v>
      </c>
      <c r="L386" s="237"/>
      <c r="M386" s="238" t="s">
        <v>19</v>
      </c>
      <c r="N386" s="239" t="s">
        <v>40</v>
      </c>
      <c r="O386" s="65"/>
      <c r="P386" s="188">
        <f>O386*H386</f>
        <v>0</v>
      </c>
      <c r="Q386" s="188">
        <v>0</v>
      </c>
      <c r="R386" s="188">
        <f>Q386*H386</f>
        <v>0</v>
      </c>
      <c r="S386" s="188">
        <v>0</v>
      </c>
      <c r="T386" s="18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0" t="s">
        <v>244</v>
      </c>
      <c r="AT386" s="190" t="s">
        <v>182</v>
      </c>
      <c r="AU386" s="190" t="s">
        <v>79</v>
      </c>
      <c r="AY386" s="18" t="s">
        <v>145</v>
      </c>
      <c r="BE386" s="191">
        <f>IF(N386="základní",J386,0)</f>
        <v>0</v>
      </c>
      <c r="BF386" s="191">
        <f>IF(N386="snížená",J386,0)</f>
        <v>0</v>
      </c>
      <c r="BG386" s="191">
        <f>IF(N386="zákl. přenesená",J386,0)</f>
        <v>0</v>
      </c>
      <c r="BH386" s="191">
        <f>IF(N386="sníž. přenesená",J386,0)</f>
        <v>0</v>
      </c>
      <c r="BI386" s="191">
        <f>IF(N386="nulová",J386,0)</f>
        <v>0</v>
      </c>
      <c r="BJ386" s="18" t="s">
        <v>77</v>
      </c>
      <c r="BK386" s="191">
        <f>ROUND(I386*H386,2)</f>
        <v>0</v>
      </c>
      <c r="BL386" s="18" t="s">
        <v>197</v>
      </c>
      <c r="BM386" s="190" t="s">
        <v>503</v>
      </c>
    </row>
    <row r="387" spans="1:65" s="13" customFormat="1" ht="11.25">
      <c r="B387" s="197"/>
      <c r="C387" s="198"/>
      <c r="D387" s="199" t="s">
        <v>156</v>
      </c>
      <c r="E387" s="200" t="s">
        <v>19</v>
      </c>
      <c r="F387" s="201" t="s">
        <v>504</v>
      </c>
      <c r="G387" s="198"/>
      <c r="H387" s="202">
        <v>186.56800000000001</v>
      </c>
      <c r="I387" s="203"/>
      <c r="J387" s="198"/>
      <c r="K387" s="198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156</v>
      </c>
      <c r="AU387" s="208" t="s">
        <v>79</v>
      </c>
      <c r="AV387" s="13" t="s">
        <v>79</v>
      </c>
      <c r="AW387" s="13" t="s">
        <v>31</v>
      </c>
      <c r="AX387" s="13" t="s">
        <v>69</v>
      </c>
      <c r="AY387" s="208" t="s">
        <v>145</v>
      </c>
    </row>
    <row r="388" spans="1:65" s="14" customFormat="1" ht="11.25">
      <c r="B388" s="209"/>
      <c r="C388" s="210"/>
      <c r="D388" s="199" t="s">
        <v>156</v>
      </c>
      <c r="E388" s="211" t="s">
        <v>19</v>
      </c>
      <c r="F388" s="212" t="s">
        <v>158</v>
      </c>
      <c r="G388" s="210"/>
      <c r="H388" s="213">
        <v>186.56800000000001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156</v>
      </c>
      <c r="AU388" s="219" t="s">
        <v>79</v>
      </c>
      <c r="AV388" s="14" t="s">
        <v>153</v>
      </c>
      <c r="AW388" s="14" t="s">
        <v>31</v>
      </c>
      <c r="AX388" s="14" t="s">
        <v>77</v>
      </c>
      <c r="AY388" s="219" t="s">
        <v>145</v>
      </c>
    </row>
    <row r="389" spans="1:65" s="2" customFormat="1" ht="24.2" customHeight="1">
      <c r="A389" s="35"/>
      <c r="B389" s="36"/>
      <c r="C389" s="179" t="s">
        <v>505</v>
      </c>
      <c r="D389" s="179" t="s">
        <v>148</v>
      </c>
      <c r="E389" s="180" t="s">
        <v>506</v>
      </c>
      <c r="F389" s="181" t="s">
        <v>507</v>
      </c>
      <c r="G389" s="182" t="s">
        <v>176</v>
      </c>
      <c r="H389" s="183">
        <v>7.0000000000000001E-3</v>
      </c>
      <c r="I389" s="184"/>
      <c r="J389" s="185">
        <f>ROUND(I389*H389,2)</f>
        <v>0</v>
      </c>
      <c r="K389" s="181" t="s">
        <v>152</v>
      </c>
      <c r="L389" s="40"/>
      <c r="M389" s="186" t="s">
        <v>19</v>
      </c>
      <c r="N389" s="187" t="s">
        <v>40</v>
      </c>
      <c r="O389" s="65"/>
      <c r="P389" s="188">
        <f>O389*H389</f>
        <v>0</v>
      </c>
      <c r="Q389" s="188">
        <v>0</v>
      </c>
      <c r="R389" s="188">
        <f>Q389*H389</f>
        <v>0</v>
      </c>
      <c r="S389" s="188">
        <v>0</v>
      </c>
      <c r="T389" s="189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0" t="s">
        <v>197</v>
      </c>
      <c r="AT389" s="190" t="s">
        <v>148</v>
      </c>
      <c r="AU389" s="190" t="s">
        <v>79</v>
      </c>
      <c r="AY389" s="18" t="s">
        <v>145</v>
      </c>
      <c r="BE389" s="191">
        <f>IF(N389="základní",J389,0)</f>
        <v>0</v>
      </c>
      <c r="BF389" s="191">
        <f>IF(N389="snížená",J389,0)</f>
        <v>0</v>
      </c>
      <c r="BG389" s="191">
        <f>IF(N389="zákl. přenesená",J389,0)</f>
        <v>0</v>
      </c>
      <c r="BH389" s="191">
        <f>IF(N389="sníž. přenesená",J389,0)</f>
        <v>0</v>
      </c>
      <c r="BI389" s="191">
        <f>IF(N389="nulová",J389,0)</f>
        <v>0</v>
      </c>
      <c r="BJ389" s="18" t="s">
        <v>77</v>
      </c>
      <c r="BK389" s="191">
        <f>ROUND(I389*H389,2)</f>
        <v>0</v>
      </c>
      <c r="BL389" s="18" t="s">
        <v>197</v>
      </c>
      <c r="BM389" s="190" t="s">
        <v>508</v>
      </c>
    </row>
    <row r="390" spans="1:65" s="2" customFormat="1" ht="11.25">
      <c r="A390" s="35"/>
      <c r="B390" s="36"/>
      <c r="C390" s="37"/>
      <c r="D390" s="192" t="s">
        <v>154</v>
      </c>
      <c r="E390" s="37"/>
      <c r="F390" s="193" t="s">
        <v>509</v>
      </c>
      <c r="G390" s="37"/>
      <c r="H390" s="37"/>
      <c r="I390" s="194"/>
      <c r="J390" s="37"/>
      <c r="K390" s="37"/>
      <c r="L390" s="40"/>
      <c r="M390" s="195"/>
      <c r="N390" s="196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154</v>
      </c>
      <c r="AU390" s="18" t="s">
        <v>79</v>
      </c>
    </row>
    <row r="391" spans="1:65" s="12" customFormat="1" ht="22.9" customHeight="1">
      <c r="B391" s="163"/>
      <c r="C391" s="164"/>
      <c r="D391" s="165" t="s">
        <v>68</v>
      </c>
      <c r="E391" s="177" t="s">
        <v>510</v>
      </c>
      <c r="F391" s="177" t="s">
        <v>511</v>
      </c>
      <c r="G391" s="164"/>
      <c r="H391" s="164"/>
      <c r="I391" s="167"/>
      <c r="J391" s="178">
        <f>BK391</f>
        <v>0</v>
      </c>
      <c r="K391" s="164"/>
      <c r="L391" s="169"/>
      <c r="M391" s="170"/>
      <c r="N391" s="171"/>
      <c r="O391" s="171"/>
      <c r="P391" s="172">
        <f>SUM(P392:P395)</f>
        <v>0</v>
      </c>
      <c r="Q391" s="171"/>
      <c r="R391" s="172">
        <f>SUM(R392:R395)</f>
        <v>0.10308</v>
      </c>
      <c r="S391" s="171"/>
      <c r="T391" s="173">
        <f>SUM(T392:T395)</f>
        <v>0</v>
      </c>
      <c r="AR391" s="174" t="s">
        <v>79</v>
      </c>
      <c r="AT391" s="175" t="s">
        <v>68</v>
      </c>
      <c r="AU391" s="175" t="s">
        <v>77</v>
      </c>
      <c r="AY391" s="174" t="s">
        <v>145</v>
      </c>
      <c r="BK391" s="176">
        <f>SUM(BK392:BK395)</f>
        <v>0</v>
      </c>
    </row>
    <row r="392" spans="1:65" s="2" customFormat="1" ht="21.75" customHeight="1">
      <c r="A392" s="35"/>
      <c r="B392" s="36"/>
      <c r="C392" s="179" t="s">
        <v>512</v>
      </c>
      <c r="D392" s="179" t="s">
        <v>148</v>
      </c>
      <c r="E392" s="180" t="s">
        <v>513</v>
      </c>
      <c r="F392" s="181" t="s">
        <v>514</v>
      </c>
      <c r="G392" s="182" t="s">
        <v>151</v>
      </c>
      <c r="H392" s="183">
        <v>6</v>
      </c>
      <c r="I392" s="184"/>
      <c r="J392" s="185">
        <f>ROUND(I392*H392,2)</f>
        <v>0</v>
      </c>
      <c r="K392" s="181" t="s">
        <v>152</v>
      </c>
      <c r="L392" s="40"/>
      <c r="M392" s="186" t="s">
        <v>19</v>
      </c>
      <c r="N392" s="187" t="s">
        <v>40</v>
      </c>
      <c r="O392" s="65"/>
      <c r="P392" s="188">
        <f>O392*H392</f>
        <v>0</v>
      </c>
      <c r="Q392" s="188">
        <v>5.1799999999999997E-3</v>
      </c>
      <c r="R392" s="188">
        <f>Q392*H392</f>
        <v>3.1079999999999997E-2</v>
      </c>
      <c r="S392" s="188">
        <v>0</v>
      </c>
      <c r="T392" s="18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0" t="s">
        <v>197</v>
      </c>
      <c r="AT392" s="190" t="s">
        <v>148</v>
      </c>
      <c r="AU392" s="190" t="s">
        <v>79</v>
      </c>
      <c r="AY392" s="18" t="s">
        <v>145</v>
      </c>
      <c r="BE392" s="191">
        <f>IF(N392="základní",J392,0)</f>
        <v>0</v>
      </c>
      <c r="BF392" s="191">
        <f>IF(N392="snížená",J392,0)</f>
        <v>0</v>
      </c>
      <c r="BG392" s="191">
        <f>IF(N392="zákl. přenesená",J392,0)</f>
        <v>0</v>
      </c>
      <c r="BH392" s="191">
        <f>IF(N392="sníž. přenesená",J392,0)</f>
        <v>0</v>
      </c>
      <c r="BI392" s="191">
        <f>IF(N392="nulová",J392,0)</f>
        <v>0</v>
      </c>
      <c r="BJ392" s="18" t="s">
        <v>77</v>
      </c>
      <c r="BK392" s="191">
        <f>ROUND(I392*H392,2)</f>
        <v>0</v>
      </c>
      <c r="BL392" s="18" t="s">
        <v>197</v>
      </c>
      <c r="BM392" s="190" t="s">
        <v>515</v>
      </c>
    </row>
    <row r="393" spans="1:65" s="2" customFormat="1" ht="11.25">
      <c r="A393" s="35"/>
      <c r="B393" s="36"/>
      <c r="C393" s="37"/>
      <c r="D393" s="192" t="s">
        <v>154</v>
      </c>
      <c r="E393" s="37"/>
      <c r="F393" s="193" t="s">
        <v>516</v>
      </c>
      <c r="G393" s="37"/>
      <c r="H393" s="37"/>
      <c r="I393" s="194"/>
      <c r="J393" s="37"/>
      <c r="K393" s="37"/>
      <c r="L393" s="40"/>
      <c r="M393" s="195"/>
      <c r="N393" s="19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154</v>
      </c>
      <c r="AU393" s="18" t="s">
        <v>79</v>
      </c>
    </row>
    <row r="394" spans="1:65" s="2" customFormat="1" ht="16.5" customHeight="1">
      <c r="A394" s="35"/>
      <c r="B394" s="36"/>
      <c r="C394" s="230" t="s">
        <v>517</v>
      </c>
      <c r="D394" s="230" t="s">
        <v>182</v>
      </c>
      <c r="E394" s="231" t="s">
        <v>518</v>
      </c>
      <c r="F394" s="232" t="s">
        <v>519</v>
      </c>
      <c r="G394" s="233" t="s">
        <v>151</v>
      </c>
      <c r="H394" s="234">
        <v>6</v>
      </c>
      <c r="I394" s="235"/>
      <c r="J394" s="236">
        <f>ROUND(I394*H394,2)</f>
        <v>0</v>
      </c>
      <c r="K394" s="232" t="s">
        <v>152</v>
      </c>
      <c r="L394" s="237"/>
      <c r="M394" s="238" t="s">
        <v>19</v>
      </c>
      <c r="N394" s="239" t="s">
        <v>40</v>
      </c>
      <c r="O394" s="65"/>
      <c r="P394" s="188">
        <f>O394*H394</f>
        <v>0</v>
      </c>
      <c r="Q394" s="188">
        <v>1.2E-2</v>
      </c>
      <c r="R394" s="188">
        <f>Q394*H394</f>
        <v>7.2000000000000008E-2</v>
      </c>
      <c r="S394" s="188">
        <v>0</v>
      </c>
      <c r="T394" s="18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0" t="s">
        <v>244</v>
      </c>
      <c r="AT394" s="190" t="s">
        <v>182</v>
      </c>
      <c r="AU394" s="190" t="s">
        <v>79</v>
      </c>
      <c r="AY394" s="18" t="s">
        <v>145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18" t="s">
        <v>77</v>
      </c>
      <c r="BK394" s="191">
        <f>ROUND(I394*H394,2)</f>
        <v>0</v>
      </c>
      <c r="BL394" s="18" t="s">
        <v>197</v>
      </c>
      <c r="BM394" s="190" t="s">
        <v>520</v>
      </c>
    </row>
    <row r="395" spans="1:65" s="2" customFormat="1" ht="11.25">
      <c r="A395" s="35"/>
      <c r="B395" s="36"/>
      <c r="C395" s="37"/>
      <c r="D395" s="192" t="s">
        <v>154</v>
      </c>
      <c r="E395" s="37"/>
      <c r="F395" s="193" t="s">
        <v>521</v>
      </c>
      <c r="G395" s="37"/>
      <c r="H395" s="37"/>
      <c r="I395" s="194"/>
      <c r="J395" s="37"/>
      <c r="K395" s="37"/>
      <c r="L395" s="40"/>
      <c r="M395" s="195"/>
      <c r="N395" s="196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154</v>
      </c>
      <c r="AU395" s="18" t="s">
        <v>79</v>
      </c>
    </row>
    <row r="396" spans="1:65" s="12" customFormat="1" ht="22.9" customHeight="1">
      <c r="B396" s="163"/>
      <c r="C396" s="164"/>
      <c r="D396" s="165" t="s">
        <v>68</v>
      </c>
      <c r="E396" s="177" t="s">
        <v>522</v>
      </c>
      <c r="F396" s="177" t="s">
        <v>523</v>
      </c>
      <c r="G396" s="164"/>
      <c r="H396" s="164"/>
      <c r="I396" s="167"/>
      <c r="J396" s="178">
        <f>BK396</f>
        <v>0</v>
      </c>
      <c r="K396" s="164"/>
      <c r="L396" s="169"/>
      <c r="M396" s="170"/>
      <c r="N396" s="171"/>
      <c r="O396" s="171"/>
      <c r="P396" s="172">
        <f>SUM(P397:P400)</f>
        <v>0</v>
      </c>
      <c r="Q396" s="171"/>
      <c r="R396" s="172">
        <f>SUM(R397:R400)</f>
        <v>0</v>
      </c>
      <c r="S396" s="171"/>
      <c r="T396" s="173">
        <f>SUM(T397:T400)</f>
        <v>0</v>
      </c>
      <c r="AR396" s="174" t="s">
        <v>79</v>
      </c>
      <c r="AT396" s="175" t="s">
        <v>68</v>
      </c>
      <c r="AU396" s="175" t="s">
        <v>77</v>
      </c>
      <c r="AY396" s="174" t="s">
        <v>145</v>
      </c>
      <c r="BK396" s="176">
        <f>SUM(BK397:BK400)</f>
        <v>0</v>
      </c>
    </row>
    <row r="397" spans="1:65" s="2" customFormat="1" ht="16.5" customHeight="1">
      <c r="A397" s="35"/>
      <c r="B397" s="36"/>
      <c r="C397" s="179" t="s">
        <v>524</v>
      </c>
      <c r="D397" s="179" t="s">
        <v>148</v>
      </c>
      <c r="E397" s="180" t="s">
        <v>525</v>
      </c>
      <c r="F397" s="181" t="s">
        <v>526</v>
      </c>
      <c r="G397" s="182" t="s">
        <v>151</v>
      </c>
      <c r="H397" s="183">
        <v>1</v>
      </c>
      <c r="I397" s="184"/>
      <c r="J397" s="185">
        <f>ROUND(I397*H397,2)</f>
        <v>0</v>
      </c>
      <c r="K397" s="181" t="s">
        <v>152</v>
      </c>
      <c r="L397" s="40"/>
      <c r="M397" s="186" t="s">
        <v>19</v>
      </c>
      <c r="N397" s="187" t="s">
        <v>40</v>
      </c>
      <c r="O397" s="65"/>
      <c r="P397" s="188">
        <f>O397*H397</f>
        <v>0</v>
      </c>
      <c r="Q397" s="188">
        <v>0</v>
      </c>
      <c r="R397" s="188">
        <f>Q397*H397</f>
        <v>0</v>
      </c>
      <c r="S397" s="188">
        <v>0</v>
      </c>
      <c r="T397" s="18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0" t="s">
        <v>197</v>
      </c>
      <c r="AT397" s="190" t="s">
        <v>148</v>
      </c>
      <c r="AU397" s="190" t="s">
        <v>79</v>
      </c>
      <c r="AY397" s="18" t="s">
        <v>145</v>
      </c>
      <c r="BE397" s="191">
        <f>IF(N397="základní",J397,0)</f>
        <v>0</v>
      </c>
      <c r="BF397" s="191">
        <f>IF(N397="snížená",J397,0)</f>
        <v>0</v>
      </c>
      <c r="BG397" s="191">
        <f>IF(N397="zákl. přenesená",J397,0)</f>
        <v>0</v>
      </c>
      <c r="BH397" s="191">
        <f>IF(N397="sníž. přenesená",J397,0)</f>
        <v>0</v>
      </c>
      <c r="BI397" s="191">
        <f>IF(N397="nulová",J397,0)</f>
        <v>0</v>
      </c>
      <c r="BJ397" s="18" t="s">
        <v>77</v>
      </c>
      <c r="BK397" s="191">
        <f>ROUND(I397*H397,2)</f>
        <v>0</v>
      </c>
      <c r="BL397" s="18" t="s">
        <v>197</v>
      </c>
      <c r="BM397" s="190" t="s">
        <v>527</v>
      </c>
    </row>
    <row r="398" spans="1:65" s="2" customFormat="1" ht="11.25">
      <c r="A398" s="35"/>
      <c r="B398" s="36"/>
      <c r="C398" s="37"/>
      <c r="D398" s="192" t="s">
        <v>154</v>
      </c>
      <c r="E398" s="37"/>
      <c r="F398" s="193" t="s">
        <v>528</v>
      </c>
      <c r="G398" s="37"/>
      <c r="H398" s="37"/>
      <c r="I398" s="194"/>
      <c r="J398" s="37"/>
      <c r="K398" s="37"/>
      <c r="L398" s="40"/>
      <c r="M398" s="195"/>
      <c r="N398" s="19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154</v>
      </c>
      <c r="AU398" s="18" t="s">
        <v>79</v>
      </c>
    </row>
    <row r="399" spans="1:65" s="2" customFormat="1" ht="16.5" customHeight="1">
      <c r="A399" s="35"/>
      <c r="B399" s="36"/>
      <c r="C399" s="230" t="s">
        <v>529</v>
      </c>
      <c r="D399" s="230" t="s">
        <v>182</v>
      </c>
      <c r="E399" s="231" t="s">
        <v>530</v>
      </c>
      <c r="F399" s="232" t="s">
        <v>531</v>
      </c>
      <c r="G399" s="233" t="s">
        <v>151</v>
      </c>
      <c r="H399" s="234">
        <v>1</v>
      </c>
      <c r="I399" s="235"/>
      <c r="J399" s="236">
        <f>ROUND(I399*H399,2)</f>
        <v>0</v>
      </c>
      <c r="K399" s="232" t="s">
        <v>152</v>
      </c>
      <c r="L399" s="237"/>
      <c r="M399" s="238" t="s">
        <v>19</v>
      </c>
      <c r="N399" s="239" t="s">
        <v>40</v>
      </c>
      <c r="O399" s="65"/>
      <c r="P399" s="188">
        <f>O399*H399</f>
        <v>0</v>
      </c>
      <c r="Q399" s="188">
        <v>0</v>
      </c>
      <c r="R399" s="188">
        <f>Q399*H399</f>
        <v>0</v>
      </c>
      <c r="S399" s="188">
        <v>0</v>
      </c>
      <c r="T399" s="18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0" t="s">
        <v>244</v>
      </c>
      <c r="AT399" s="190" t="s">
        <v>182</v>
      </c>
      <c r="AU399" s="190" t="s">
        <v>79</v>
      </c>
      <c r="AY399" s="18" t="s">
        <v>145</v>
      </c>
      <c r="BE399" s="191">
        <f>IF(N399="základní",J399,0)</f>
        <v>0</v>
      </c>
      <c r="BF399" s="191">
        <f>IF(N399="snížená",J399,0)</f>
        <v>0</v>
      </c>
      <c r="BG399" s="191">
        <f>IF(N399="zákl. přenesená",J399,0)</f>
        <v>0</v>
      </c>
      <c r="BH399" s="191">
        <f>IF(N399="sníž. přenesená",J399,0)</f>
        <v>0</v>
      </c>
      <c r="BI399" s="191">
        <f>IF(N399="nulová",J399,0)</f>
        <v>0</v>
      </c>
      <c r="BJ399" s="18" t="s">
        <v>77</v>
      </c>
      <c r="BK399" s="191">
        <f>ROUND(I399*H399,2)</f>
        <v>0</v>
      </c>
      <c r="BL399" s="18" t="s">
        <v>197</v>
      </c>
      <c r="BM399" s="190" t="s">
        <v>532</v>
      </c>
    </row>
    <row r="400" spans="1:65" s="2" customFormat="1" ht="11.25">
      <c r="A400" s="35"/>
      <c r="B400" s="36"/>
      <c r="C400" s="37"/>
      <c r="D400" s="192" t="s">
        <v>154</v>
      </c>
      <c r="E400" s="37"/>
      <c r="F400" s="193" t="s">
        <v>533</v>
      </c>
      <c r="G400" s="37"/>
      <c r="H400" s="37"/>
      <c r="I400" s="194"/>
      <c r="J400" s="37"/>
      <c r="K400" s="37"/>
      <c r="L400" s="40"/>
      <c r="M400" s="195"/>
      <c r="N400" s="196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154</v>
      </c>
      <c r="AU400" s="18" t="s">
        <v>79</v>
      </c>
    </row>
    <row r="401" spans="1:65" s="12" customFormat="1" ht="22.9" customHeight="1">
      <c r="B401" s="163"/>
      <c r="C401" s="164"/>
      <c r="D401" s="165" t="s">
        <v>68</v>
      </c>
      <c r="E401" s="177" t="s">
        <v>534</v>
      </c>
      <c r="F401" s="177" t="s">
        <v>84</v>
      </c>
      <c r="G401" s="164"/>
      <c r="H401" s="164"/>
      <c r="I401" s="167"/>
      <c r="J401" s="178">
        <f>BK401</f>
        <v>0</v>
      </c>
      <c r="K401" s="164"/>
      <c r="L401" s="169"/>
      <c r="M401" s="170"/>
      <c r="N401" s="171"/>
      <c r="O401" s="171"/>
      <c r="P401" s="172">
        <f>SUM(P402:P407)</f>
        <v>0</v>
      </c>
      <c r="Q401" s="171"/>
      <c r="R401" s="172">
        <f>SUM(R402:R407)</f>
        <v>1.8329999999999999E-2</v>
      </c>
      <c r="S401" s="171"/>
      <c r="T401" s="173">
        <f>SUM(T402:T407)</f>
        <v>0</v>
      </c>
      <c r="AR401" s="174" t="s">
        <v>79</v>
      </c>
      <c r="AT401" s="175" t="s">
        <v>68</v>
      </c>
      <c r="AU401" s="175" t="s">
        <v>77</v>
      </c>
      <c r="AY401" s="174" t="s">
        <v>145</v>
      </c>
      <c r="BK401" s="176">
        <f>SUM(BK402:BK407)</f>
        <v>0</v>
      </c>
    </row>
    <row r="402" spans="1:65" s="2" customFormat="1" ht="24.2" customHeight="1">
      <c r="A402" s="35"/>
      <c r="B402" s="36"/>
      <c r="C402" s="179" t="s">
        <v>535</v>
      </c>
      <c r="D402" s="179" t="s">
        <v>148</v>
      </c>
      <c r="E402" s="180" t="s">
        <v>536</v>
      </c>
      <c r="F402" s="181" t="s">
        <v>537</v>
      </c>
      <c r="G402" s="182" t="s">
        <v>196</v>
      </c>
      <c r="H402" s="183">
        <v>1</v>
      </c>
      <c r="I402" s="184"/>
      <c r="J402" s="185">
        <f>ROUND(I402*H402,2)</f>
        <v>0</v>
      </c>
      <c r="K402" s="181" t="s">
        <v>152</v>
      </c>
      <c r="L402" s="40"/>
      <c r="M402" s="186" t="s">
        <v>19</v>
      </c>
      <c r="N402" s="187" t="s">
        <v>40</v>
      </c>
      <c r="O402" s="65"/>
      <c r="P402" s="188">
        <f>O402*H402</f>
        <v>0</v>
      </c>
      <c r="Q402" s="188">
        <v>1.8329999999999999E-2</v>
      </c>
      <c r="R402" s="188">
        <f>Q402*H402</f>
        <v>1.8329999999999999E-2</v>
      </c>
      <c r="S402" s="188">
        <v>0</v>
      </c>
      <c r="T402" s="18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0" t="s">
        <v>197</v>
      </c>
      <c r="AT402" s="190" t="s">
        <v>148</v>
      </c>
      <c r="AU402" s="190" t="s">
        <v>79</v>
      </c>
      <c r="AY402" s="18" t="s">
        <v>145</v>
      </c>
      <c r="BE402" s="191">
        <f>IF(N402="základní",J402,0)</f>
        <v>0</v>
      </c>
      <c r="BF402" s="191">
        <f>IF(N402="snížená",J402,0)</f>
        <v>0</v>
      </c>
      <c r="BG402" s="191">
        <f>IF(N402="zákl. přenesená",J402,0)</f>
        <v>0</v>
      </c>
      <c r="BH402" s="191">
        <f>IF(N402="sníž. přenesená",J402,0)</f>
        <v>0</v>
      </c>
      <c r="BI402" s="191">
        <f>IF(N402="nulová",J402,0)</f>
        <v>0</v>
      </c>
      <c r="BJ402" s="18" t="s">
        <v>77</v>
      </c>
      <c r="BK402" s="191">
        <f>ROUND(I402*H402,2)</f>
        <v>0</v>
      </c>
      <c r="BL402" s="18" t="s">
        <v>197</v>
      </c>
      <c r="BM402" s="190" t="s">
        <v>538</v>
      </c>
    </row>
    <row r="403" spans="1:65" s="2" customFormat="1" ht="11.25">
      <c r="A403" s="35"/>
      <c r="B403" s="36"/>
      <c r="C403" s="37"/>
      <c r="D403" s="192" t="s">
        <v>154</v>
      </c>
      <c r="E403" s="37"/>
      <c r="F403" s="193" t="s">
        <v>539</v>
      </c>
      <c r="G403" s="37"/>
      <c r="H403" s="37"/>
      <c r="I403" s="194"/>
      <c r="J403" s="37"/>
      <c r="K403" s="37"/>
      <c r="L403" s="40"/>
      <c r="M403" s="195"/>
      <c r="N403" s="19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154</v>
      </c>
      <c r="AU403" s="18" t="s">
        <v>79</v>
      </c>
    </row>
    <row r="404" spans="1:65" s="2" customFormat="1" ht="24.2" customHeight="1">
      <c r="A404" s="35"/>
      <c r="B404" s="36"/>
      <c r="C404" s="179" t="s">
        <v>540</v>
      </c>
      <c r="D404" s="179" t="s">
        <v>148</v>
      </c>
      <c r="E404" s="180" t="s">
        <v>541</v>
      </c>
      <c r="F404" s="181" t="s">
        <v>542</v>
      </c>
      <c r="G404" s="182" t="s">
        <v>176</v>
      </c>
      <c r="H404" s="183">
        <v>1.7999999999999999E-2</v>
      </c>
      <c r="I404" s="184"/>
      <c r="J404" s="185">
        <f>ROUND(I404*H404,2)</f>
        <v>0</v>
      </c>
      <c r="K404" s="181" t="s">
        <v>152</v>
      </c>
      <c r="L404" s="40"/>
      <c r="M404" s="186" t="s">
        <v>19</v>
      </c>
      <c r="N404" s="187" t="s">
        <v>40</v>
      </c>
      <c r="O404" s="65"/>
      <c r="P404" s="188">
        <f>O404*H404</f>
        <v>0</v>
      </c>
      <c r="Q404" s="188">
        <v>0</v>
      </c>
      <c r="R404" s="188">
        <f>Q404*H404</f>
        <v>0</v>
      </c>
      <c r="S404" s="188">
        <v>0</v>
      </c>
      <c r="T404" s="18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0" t="s">
        <v>197</v>
      </c>
      <c r="AT404" s="190" t="s">
        <v>148</v>
      </c>
      <c r="AU404" s="190" t="s">
        <v>79</v>
      </c>
      <c r="AY404" s="18" t="s">
        <v>145</v>
      </c>
      <c r="BE404" s="191">
        <f>IF(N404="základní",J404,0)</f>
        <v>0</v>
      </c>
      <c r="BF404" s="191">
        <f>IF(N404="snížená",J404,0)</f>
        <v>0</v>
      </c>
      <c r="BG404" s="191">
        <f>IF(N404="zákl. přenesená",J404,0)</f>
        <v>0</v>
      </c>
      <c r="BH404" s="191">
        <f>IF(N404="sníž. přenesená",J404,0)</f>
        <v>0</v>
      </c>
      <c r="BI404" s="191">
        <f>IF(N404="nulová",J404,0)</f>
        <v>0</v>
      </c>
      <c r="BJ404" s="18" t="s">
        <v>77</v>
      </c>
      <c r="BK404" s="191">
        <f>ROUND(I404*H404,2)</f>
        <v>0</v>
      </c>
      <c r="BL404" s="18" t="s">
        <v>197</v>
      </c>
      <c r="BM404" s="190" t="s">
        <v>543</v>
      </c>
    </row>
    <row r="405" spans="1:65" s="2" customFormat="1" ht="11.25">
      <c r="A405" s="35"/>
      <c r="B405" s="36"/>
      <c r="C405" s="37"/>
      <c r="D405" s="192" t="s">
        <v>154</v>
      </c>
      <c r="E405" s="37"/>
      <c r="F405" s="193" t="s">
        <v>544</v>
      </c>
      <c r="G405" s="37"/>
      <c r="H405" s="37"/>
      <c r="I405" s="194"/>
      <c r="J405" s="37"/>
      <c r="K405" s="37"/>
      <c r="L405" s="40"/>
      <c r="M405" s="195"/>
      <c r="N405" s="196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154</v>
      </c>
      <c r="AU405" s="18" t="s">
        <v>79</v>
      </c>
    </row>
    <row r="406" spans="1:65" s="2" customFormat="1" ht="24.2" customHeight="1">
      <c r="A406" s="35"/>
      <c r="B406" s="36"/>
      <c r="C406" s="179" t="s">
        <v>545</v>
      </c>
      <c r="D406" s="179" t="s">
        <v>148</v>
      </c>
      <c r="E406" s="180" t="s">
        <v>546</v>
      </c>
      <c r="F406" s="181" t="s">
        <v>547</v>
      </c>
      <c r="G406" s="182" t="s">
        <v>176</v>
      </c>
      <c r="H406" s="183">
        <v>1.7999999999999999E-2</v>
      </c>
      <c r="I406" s="184"/>
      <c r="J406" s="185">
        <f>ROUND(I406*H406,2)</f>
        <v>0</v>
      </c>
      <c r="K406" s="181" t="s">
        <v>152</v>
      </c>
      <c r="L406" s="40"/>
      <c r="M406" s="186" t="s">
        <v>19</v>
      </c>
      <c r="N406" s="187" t="s">
        <v>40</v>
      </c>
      <c r="O406" s="65"/>
      <c r="P406" s="188">
        <f>O406*H406</f>
        <v>0</v>
      </c>
      <c r="Q406" s="188">
        <v>0</v>
      </c>
      <c r="R406" s="188">
        <f>Q406*H406</f>
        <v>0</v>
      </c>
      <c r="S406" s="188">
        <v>0</v>
      </c>
      <c r="T406" s="18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197</v>
      </c>
      <c r="AT406" s="190" t="s">
        <v>148</v>
      </c>
      <c r="AU406" s="190" t="s">
        <v>79</v>
      </c>
      <c r="AY406" s="18" t="s">
        <v>145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77</v>
      </c>
      <c r="BK406" s="191">
        <f>ROUND(I406*H406,2)</f>
        <v>0</v>
      </c>
      <c r="BL406" s="18" t="s">
        <v>197</v>
      </c>
      <c r="BM406" s="190" t="s">
        <v>548</v>
      </c>
    </row>
    <row r="407" spans="1:65" s="2" customFormat="1" ht="11.25">
      <c r="A407" s="35"/>
      <c r="B407" s="36"/>
      <c r="C407" s="37"/>
      <c r="D407" s="192" t="s">
        <v>154</v>
      </c>
      <c r="E407" s="37"/>
      <c r="F407" s="193" t="s">
        <v>549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154</v>
      </c>
      <c r="AU407" s="18" t="s">
        <v>79</v>
      </c>
    </row>
    <row r="408" spans="1:65" s="12" customFormat="1" ht="22.9" customHeight="1">
      <c r="B408" s="163"/>
      <c r="C408" s="164"/>
      <c r="D408" s="165" t="s">
        <v>68</v>
      </c>
      <c r="E408" s="177" t="s">
        <v>550</v>
      </c>
      <c r="F408" s="177" t="s">
        <v>551</v>
      </c>
      <c r="G408" s="164"/>
      <c r="H408" s="164"/>
      <c r="I408" s="167"/>
      <c r="J408" s="178">
        <f>BK408</f>
        <v>0</v>
      </c>
      <c r="K408" s="164"/>
      <c r="L408" s="169"/>
      <c r="M408" s="170"/>
      <c r="N408" s="171"/>
      <c r="O408" s="171"/>
      <c r="P408" s="172">
        <f>SUM(P409:P413)</f>
        <v>0</v>
      </c>
      <c r="Q408" s="171"/>
      <c r="R408" s="172">
        <f>SUM(R409:R413)</f>
        <v>2.1504000000000002E-3</v>
      </c>
      <c r="S408" s="171"/>
      <c r="T408" s="173">
        <f>SUM(T409:T413)</f>
        <v>0</v>
      </c>
      <c r="AR408" s="174" t="s">
        <v>79</v>
      </c>
      <c r="AT408" s="175" t="s">
        <v>68</v>
      </c>
      <c r="AU408" s="175" t="s">
        <v>77</v>
      </c>
      <c r="AY408" s="174" t="s">
        <v>145</v>
      </c>
      <c r="BK408" s="176">
        <f>SUM(BK409:BK413)</f>
        <v>0</v>
      </c>
    </row>
    <row r="409" spans="1:65" s="2" customFormat="1" ht="16.5" customHeight="1">
      <c r="A409" s="35"/>
      <c r="B409" s="36"/>
      <c r="C409" s="179" t="s">
        <v>552</v>
      </c>
      <c r="D409" s="179" t="s">
        <v>148</v>
      </c>
      <c r="E409" s="180" t="s">
        <v>553</v>
      </c>
      <c r="F409" s="181" t="s">
        <v>554</v>
      </c>
      <c r="G409" s="182" t="s">
        <v>196</v>
      </c>
      <c r="H409" s="183">
        <v>0.16</v>
      </c>
      <c r="I409" s="184"/>
      <c r="J409" s="185">
        <f>ROUND(I409*H409,2)</f>
        <v>0</v>
      </c>
      <c r="K409" s="181" t="s">
        <v>555</v>
      </c>
      <c r="L409" s="40"/>
      <c r="M409" s="186" t="s">
        <v>19</v>
      </c>
      <c r="N409" s="187" t="s">
        <v>40</v>
      </c>
      <c r="O409" s="65"/>
      <c r="P409" s="188">
        <f>O409*H409</f>
        <v>0</v>
      </c>
      <c r="Q409" s="188">
        <v>1.3440000000000001E-2</v>
      </c>
      <c r="R409" s="188">
        <f>Q409*H409</f>
        <v>2.1504000000000002E-3</v>
      </c>
      <c r="S409" s="188">
        <v>0</v>
      </c>
      <c r="T409" s="18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0" t="s">
        <v>197</v>
      </c>
      <c r="AT409" s="190" t="s">
        <v>148</v>
      </c>
      <c r="AU409" s="190" t="s">
        <v>79</v>
      </c>
      <c r="AY409" s="18" t="s">
        <v>145</v>
      </c>
      <c r="BE409" s="191">
        <f>IF(N409="základní",J409,0)</f>
        <v>0</v>
      </c>
      <c r="BF409" s="191">
        <f>IF(N409="snížená",J409,0)</f>
        <v>0</v>
      </c>
      <c r="BG409" s="191">
        <f>IF(N409="zákl. přenesená",J409,0)</f>
        <v>0</v>
      </c>
      <c r="BH409" s="191">
        <f>IF(N409="sníž. přenesená",J409,0)</f>
        <v>0</v>
      </c>
      <c r="BI409" s="191">
        <f>IF(N409="nulová",J409,0)</f>
        <v>0</v>
      </c>
      <c r="BJ409" s="18" t="s">
        <v>77</v>
      </c>
      <c r="BK409" s="191">
        <f>ROUND(I409*H409,2)</f>
        <v>0</v>
      </c>
      <c r="BL409" s="18" t="s">
        <v>197</v>
      </c>
      <c r="BM409" s="190" t="s">
        <v>556</v>
      </c>
    </row>
    <row r="410" spans="1:65" s="2" customFormat="1" ht="24.2" customHeight="1">
      <c r="A410" s="35"/>
      <c r="B410" s="36"/>
      <c r="C410" s="179" t="s">
        <v>557</v>
      </c>
      <c r="D410" s="179" t="s">
        <v>148</v>
      </c>
      <c r="E410" s="180" t="s">
        <v>558</v>
      </c>
      <c r="F410" s="181" t="s">
        <v>559</v>
      </c>
      <c r="G410" s="182" t="s">
        <v>176</v>
      </c>
      <c r="H410" s="183">
        <v>2E-3</v>
      </c>
      <c r="I410" s="184"/>
      <c r="J410" s="185">
        <f>ROUND(I410*H410,2)</f>
        <v>0</v>
      </c>
      <c r="K410" s="181" t="s">
        <v>152</v>
      </c>
      <c r="L410" s="40"/>
      <c r="M410" s="186" t="s">
        <v>19</v>
      </c>
      <c r="N410" s="187" t="s">
        <v>40</v>
      </c>
      <c r="O410" s="65"/>
      <c r="P410" s="188">
        <f>O410*H410</f>
        <v>0</v>
      </c>
      <c r="Q410" s="188">
        <v>0</v>
      </c>
      <c r="R410" s="188">
        <f>Q410*H410</f>
        <v>0</v>
      </c>
      <c r="S410" s="188">
        <v>0</v>
      </c>
      <c r="T410" s="18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0" t="s">
        <v>197</v>
      </c>
      <c r="AT410" s="190" t="s">
        <v>148</v>
      </c>
      <c r="AU410" s="190" t="s">
        <v>79</v>
      </c>
      <c r="AY410" s="18" t="s">
        <v>145</v>
      </c>
      <c r="BE410" s="191">
        <f>IF(N410="základní",J410,0)</f>
        <v>0</v>
      </c>
      <c r="BF410" s="191">
        <f>IF(N410="snížená",J410,0)</f>
        <v>0</v>
      </c>
      <c r="BG410" s="191">
        <f>IF(N410="zákl. přenesená",J410,0)</f>
        <v>0</v>
      </c>
      <c r="BH410" s="191">
        <f>IF(N410="sníž. přenesená",J410,0)</f>
        <v>0</v>
      </c>
      <c r="BI410" s="191">
        <f>IF(N410="nulová",J410,0)</f>
        <v>0</v>
      </c>
      <c r="BJ410" s="18" t="s">
        <v>77</v>
      </c>
      <c r="BK410" s="191">
        <f>ROUND(I410*H410,2)</f>
        <v>0</v>
      </c>
      <c r="BL410" s="18" t="s">
        <v>197</v>
      </c>
      <c r="BM410" s="190" t="s">
        <v>560</v>
      </c>
    </row>
    <row r="411" spans="1:65" s="2" customFormat="1" ht="11.25">
      <c r="A411" s="35"/>
      <c r="B411" s="36"/>
      <c r="C411" s="37"/>
      <c r="D411" s="192" t="s">
        <v>154</v>
      </c>
      <c r="E411" s="37"/>
      <c r="F411" s="193" t="s">
        <v>561</v>
      </c>
      <c r="G411" s="37"/>
      <c r="H411" s="37"/>
      <c r="I411" s="194"/>
      <c r="J411" s="37"/>
      <c r="K411" s="37"/>
      <c r="L411" s="40"/>
      <c r="M411" s="195"/>
      <c r="N411" s="196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154</v>
      </c>
      <c r="AU411" s="18" t="s">
        <v>79</v>
      </c>
    </row>
    <row r="412" spans="1:65" s="2" customFormat="1" ht="24.2" customHeight="1">
      <c r="A412" s="35"/>
      <c r="B412" s="36"/>
      <c r="C412" s="179" t="s">
        <v>562</v>
      </c>
      <c r="D412" s="179" t="s">
        <v>148</v>
      </c>
      <c r="E412" s="180" t="s">
        <v>563</v>
      </c>
      <c r="F412" s="181" t="s">
        <v>564</v>
      </c>
      <c r="G412" s="182" t="s">
        <v>176</v>
      </c>
      <c r="H412" s="183">
        <v>2E-3</v>
      </c>
      <c r="I412" s="184"/>
      <c r="J412" s="185">
        <f>ROUND(I412*H412,2)</f>
        <v>0</v>
      </c>
      <c r="K412" s="181" t="s">
        <v>152</v>
      </c>
      <c r="L412" s="40"/>
      <c r="M412" s="186" t="s">
        <v>19</v>
      </c>
      <c r="N412" s="187" t="s">
        <v>40</v>
      </c>
      <c r="O412" s="65"/>
      <c r="P412" s="188">
        <f>O412*H412</f>
        <v>0</v>
      </c>
      <c r="Q412" s="188">
        <v>0</v>
      </c>
      <c r="R412" s="188">
        <f>Q412*H412</f>
        <v>0</v>
      </c>
      <c r="S412" s="188">
        <v>0</v>
      </c>
      <c r="T412" s="18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0" t="s">
        <v>197</v>
      </c>
      <c r="AT412" s="190" t="s">
        <v>148</v>
      </c>
      <c r="AU412" s="190" t="s">
        <v>79</v>
      </c>
      <c r="AY412" s="18" t="s">
        <v>145</v>
      </c>
      <c r="BE412" s="191">
        <f>IF(N412="základní",J412,0)</f>
        <v>0</v>
      </c>
      <c r="BF412" s="191">
        <f>IF(N412="snížená",J412,0)</f>
        <v>0</v>
      </c>
      <c r="BG412" s="191">
        <f>IF(N412="zákl. přenesená",J412,0)</f>
        <v>0</v>
      </c>
      <c r="BH412" s="191">
        <f>IF(N412="sníž. přenesená",J412,0)</f>
        <v>0</v>
      </c>
      <c r="BI412" s="191">
        <f>IF(N412="nulová",J412,0)</f>
        <v>0</v>
      </c>
      <c r="BJ412" s="18" t="s">
        <v>77</v>
      </c>
      <c r="BK412" s="191">
        <f>ROUND(I412*H412,2)</f>
        <v>0</v>
      </c>
      <c r="BL412" s="18" t="s">
        <v>197</v>
      </c>
      <c r="BM412" s="190" t="s">
        <v>565</v>
      </c>
    </row>
    <row r="413" spans="1:65" s="2" customFormat="1" ht="11.25">
      <c r="A413" s="35"/>
      <c r="B413" s="36"/>
      <c r="C413" s="37"/>
      <c r="D413" s="192" t="s">
        <v>154</v>
      </c>
      <c r="E413" s="37"/>
      <c r="F413" s="193" t="s">
        <v>566</v>
      </c>
      <c r="G413" s="37"/>
      <c r="H413" s="37"/>
      <c r="I413" s="194"/>
      <c r="J413" s="37"/>
      <c r="K413" s="37"/>
      <c r="L413" s="40"/>
      <c r="M413" s="195"/>
      <c r="N413" s="19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154</v>
      </c>
      <c r="AU413" s="18" t="s">
        <v>79</v>
      </c>
    </row>
    <row r="414" spans="1:65" s="12" customFormat="1" ht="22.9" customHeight="1">
      <c r="B414" s="163"/>
      <c r="C414" s="164"/>
      <c r="D414" s="165" t="s">
        <v>68</v>
      </c>
      <c r="E414" s="177" t="s">
        <v>567</v>
      </c>
      <c r="F414" s="177" t="s">
        <v>568</v>
      </c>
      <c r="G414" s="164"/>
      <c r="H414" s="164"/>
      <c r="I414" s="167"/>
      <c r="J414" s="178">
        <f>BK414</f>
        <v>0</v>
      </c>
      <c r="K414" s="164"/>
      <c r="L414" s="169"/>
      <c r="M414" s="170"/>
      <c r="N414" s="171"/>
      <c r="O414" s="171"/>
      <c r="P414" s="172">
        <f>SUM(P415:P468)</f>
        <v>0</v>
      </c>
      <c r="Q414" s="171"/>
      <c r="R414" s="172">
        <f>SUM(R415:R468)</f>
        <v>0.87611982599999993</v>
      </c>
      <c r="S414" s="171"/>
      <c r="T414" s="173">
        <f>SUM(T415:T468)</f>
        <v>2.4091633999999997</v>
      </c>
      <c r="AR414" s="174" t="s">
        <v>79</v>
      </c>
      <c r="AT414" s="175" t="s">
        <v>68</v>
      </c>
      <c r="AU414" s="175" t="s">
        <v>77</v>
      </c>
      <c r="AY414" s="174" t="s">
        <v>145</v>
      </c>
      <c r="BK414" s="176">
        <f>SUM(BK415:BK468)</f>
        <v>0</v>
      </c>
    </row>
    <row r="415" spans="1:65" s="2" customFormat="1" ht="24.2" customHeight="1">
      <c r="A415" s="35"/>
      <c r="B415" s="36"/>
      <c r="C415" s="179" t="s">
        <v>569</v>
      </c>
      <c r="D415" s="179" t="s">
        <v>148</v>
      </c>
      <c r="E415" s="180" t="s">
        <v>570</v>
      </c>
      <c r="F415" s="181" t="s">
        <v>571</v>
      </c>
      <c r="G415" s="182" t="s">
        <v>400</v>
      </c>
      <c r="H415" s="183">
        <v>3.85</v>
      </c>
      <c r="I415" s="184"/>
      <c r="J415" s="185">
        <f>ROUND(I415*H415,2)</f>
        <v>0</v>
      </c>
      <c r="K415" s="181" t="s">
        <v>152</v>
      </c>
      <c r="L415" s="40"/>
      <c r="M415" s="186" t="s">
        <v>19</v>
      </c>
      <c r="N415" s="187" t="s">
        <v>40</v>
      </c>
      <c r="O415" s="65"/>
      <c r="P415" s="188">
        <f>O415*H415</f>
        <v>0</v>
      </c>
      <c r="Q415" s="188">
        <v>1.0552199999999999E-2</v>
      </c>
      <c r="R415" s="188">
        <f>Q415*H415</f>
        <v>4.0625969999999997E-2</v>
      </c>
      <c r="S415" s="188">
        <v>0</v>
      </c>
      <c r="T415" s="18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0" t="s">
        <v>197</v>
      </c>
      <c r="AT415" s="190" t="s">
        <v>148</v>
      </c>
      <c r="AU415" s="190" t="s">
        <v>79</v>
      </c>
      <c r="AY415" s="18" t="s">
        <v>145</v>
      </c>
      <c r="BE415" s="191">
        <f>IF(N415="základní",J415,0)</f>
        <v>0</v>
      </c>
      <c r="BF415" s="191">
        <f>IF(N415="snížená",J415,0)</f>
        <v>0</v>
      </c>
      <c r="BG415" s="191">
        <f>IF(N415="zákl. přenesená",J415,0)</f>
        <v>0</v>
      </c>
      <c r="BH415" s="191">
        <f>IF(N415="sníž. přenesená",J415,0)</f>
        <v>0</v>
      </c>
      <c r="BI415" s="191">
        <f>IF(N415="nulová",J415,0)</f>
        <v>0</v>
      </c>
      <c r="BJ415" s="18" t="s">
        <v>77</v>
      </c>
      <c r="BK415" s="191">
        <f>ROUND(I415*H415,2)</f>
        <v>0</v>
      </c>
      <c r="BL415" s="18" t="s">
        <v>197</v>
      </c>
      <c r="BM415" s="190" t="s">
        <v>572</v>
      </c>
    </row>
    <row r="416" spans="1:65" s="2" customFormat="1" ht="11.25">
      <c r="A416" s="35"/>
      <c r="B416" s="36"/>
      <c r="C416" s="37"/>
      <c r="D416" s="192" t="s">
        <v>154</v>
      </c>
      <c r="E416" s="37"/>
      <c r="F416" s="193" t="s">
        <v>573</v>
      </c>
      <c r="G416" s="37"/>
      <c r="H416" s="37"/>
      <c r="I416" s="194"/>
      <c r="J416" s="37"/>
      <c r="K416" s="37"/>
      <c r="L416" s="40"/>
      <c r="M416" s="195"/>
      <c r="N416" s="196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154</v>
      </c>
      <c r="AU416" s="18" t="s">
        <v>79</v>
      </c>
    </row>
    <row r="417" spans="1:65" s="15" customFormat="1" ht="11.25">
      <c r="B417" s="220"/>
      <c r="C417" s="221"/>
      <c r="D417" s="199" t="s">
        <v>156</v>
      </c>
      <c r="E417" s="222" t="s">
        <v>19</v>
      </c>
      <c r="F417" s="223" t="s">
        <v>199</v>
      </c>
      <c r="G417" s="221"/>
      <c r="H417" s="222" t="s">
        <v>19</v>
      </c>
      <c r="I417" s="224"/>
      <c r="J417" s="221"/>
      <c r="K417" s="221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156</v>
      </c>
      <c r="AU417" s="229" t="s">
        <v>79</v>
      </c>
      <c r="AV417" s="15" t="s">
        <v>77</v>
      </c>
      <c r="AW417" s="15" t="s">
        <v>31</v>
      </c>
      <c r="AX417" s="15" t="s">
        <v>69</v>
      </c>
      <c r="AY417" s="229" t="s">
        <v>145</v>
      </c>
    </row>
    <row r="418" spans="1:65" s="13" customFormat="1" ht="11.25">
      <c r="B418" s="197"/>
      <c r="C418" s="198"/>
      <c r="D418" s="199" t="s">
        <v>156</v>
      </c>
      <c r="E418" s="200" t="s">
        <v>19</v>
      </c>
      <c r="F418" s="201" t="s">
        <v>574</v>
      </c>
      <c r="G418" s="198"/>
      <c r="H418" s="202">
        <v>3.85</v>
      </c>
      <c r="I418" s="203"/>
      <c r="J418" s="198"/>
      <c r="K418" s="198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156</v>
      </c>
      <c r="AU418" s="208" t="s">
        <v>79</v>
      </c>
      <c r="AV418" s="13" t="s">
        <v>79</v>
      </c>
      <c r="AW418" s="13" t="s">
        <v>31</v>
      </c>
      <c r="AX418" s="13" t="s">
        <v>69</v>
      </c>
      <c r="AY418" s="208" t="s">
        <v>145</v>
      </c>
    </row>
    <row r="419" spans="1:65" s="14" customFormat="1" ht="11.25">
      <c r="B419" s="209"/>
      <c r="C419" s="210"/>
      <c r="D419" s="199" t="s">
        <v>156</v>
      </c>
      <c r="E419" s="211" t="s">
        <v>19</v>
      </c>
      <c r="F419" s="212" t="s">
        <v>158</v>
      </c>
      <c r="G419" s="210"/>
      <c r="H419" s="213">
        <v>3.85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156</v>
      </c>
      <c r="AU419" s="219" t="s">
        <v>79</v>
      </c>
      <c r="AV419" s="14" t="s">
        <v>153</v>
      </c>
      <c r="AW419" s="14" t="s">
        <v>31</v>
      </c>
      <c r="AX419" s="14" t="s">
        <v>77</v>
      </c>
      <c r="AY419" s="219" t="s">
        <v>145</v>
      </c>
    </row>
    <row r="420" spans="1:65" s="2" customFormat="1" ht="21.75" customHeight="1">
      <c r="A420" s="35"/>
      <c r="B420" s="36"/>
      <c r="C420" s="179" t="s">
        <v>575</v>
      </c>
      <c r="D420" s="179" t="s">
        <v>148</v>
      </c>
      <c r="E420" s="180" t="s">
        <v>576</v>
      </c>
      <c r="F420" s="181" t="s">
        <v>577</v>
      </c>
      <c r="G420" s="182" t="s">
        <v>196</v>
      </c>
      <c r="H420" s="183">
        <v>94.879000000000005</v>
      </c>
      <c r="I420" s="184"/>
      <c r="J420" s="185">
        <f>ROUND(I420*H420,2)</f>
        <v>0</v>
      </c>
      <c r="K420" s="181" t="s">
        <v>19</v>
      </c>
      <c r="L420" s="40"/>
      <c r="M420" s="186" t="s">
        <v>19</v>
      </c>
      <c r="N420" s="187" t="s">
        <v>40</v>
      </c>
      <c r="O420" s="65"/>
      <c r="P420" s="188">
        <f>O420*H420</f>
        <v>0</v>
      </c>
      <c r="Q420" s="188">
        <v>0</v>
      </c>
      <c r="R420" s="188">
        <f>Q420*H420</f>
        <v>0</v>
      </c>
      <c r="S420" s="188">
        <v>0</v>
      </c>
      <c r="T420" s="189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0" t="s">
        <v>197</v>
      </c>
      <c r="AT420" s="190" t="s">
        <v>148</v>
      </c>
      <c r="AU420" s="190" t="s">
        <v>79</v>
      </c>
      <c r="AY420" s="18" t="s">
        <v>145</v>
      </c>
      <c r="BE420" s="191">
        <f>IF(N420="základní",J420,0)</f>
        <v>0</v>
      </c>
      <c r="BF420" s="191">
        <f>IF(N420="snížená",J420,0)</f>
        <v>0</v>
      </c>
      <c r="BG420" s="191">
        <f>IF(N420="zákl. přenesená",J420,0)</f>
        <v>0</v>
      </c>
      <c r="BH420" s="191">
        <f>IF(N420="sníž. přenesená",J420,0)</f>
        <v>0</v>
      </c>
      <c r="BI420" s="191">
        <f>IF(N420="nulová",J420,0)</f>
        <v>0</v>
      </c>
      <c r="BJ420" s="18" t="s">
        <v>77</v>
      </c>
      <c r="BK420" s="191">
        <f>ROUND(I420*H420,2)</f>
        <v>0</v>
      </c>
      <c r="BL420" s="18" t="s">
        <v>197</v>
      </c>
      <c r="BM420" s="190" t="s">
        <v>578</v>
      </c>
    </row>
    <row r="421" spans="1:65" s="15" customFormat="1" ht="11.25">
      <c r="B421" s="220"/>
      <c r="C421" s="221"/>
      <c r="D421" s="199" t="s">
        <v>156</v>
      </c>
      <c r="E421" s="222" t="s">
        <v>19</v>
      </c>
      <c r="F421" s="223" t="s">
        <v>199</v>
      </c>
      <c r="G421" s="221"/>
      <c r="H421" s="222" t="s">
        <v>19</v>
      </c>
      <c r="I421" s="224"/>
      <c r="J421" s="221"/>
      <c r="K421" s="221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156</v>
      </c>
      <c r="AU421" s="229" t="s">
        <v>79</v>
      </c>
      <c r="AV421" s="15" t="s">
        <v>77</v>
      </c>
      <c r="AW421" s="15" t="s">
        <v>31</v>
      </c>
      <c r="AX421" s="15" t="s">
        <v>69</v>
      </c>
      <c r="AY421" s="229" t="s">
        <v>145</v>
      </c>
    </row>
    <row r="422" spans="1:65" s="13" customFormat="1" ht="11.25">
      <c r="B422" s="197"/>
      <c r="C422" s="198"/>
      <c r="D422" s="199" t="s">
        <v>156</v>
      </c>
      <c r="E422" s="200" t="s">
        <v>19</v>
      </c>
      <c r="F422" s="201" t="s">
        <v>579</v>
      </c>
      <c r="G422" s="198"/>
      <c r="H422" s="202">
        <v>49</v>
      </c>
      <c r="I422" s="203"/>
      <c r="J422" s="198"/>
      <c r="K422" s="198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156</v>
      </c>
      <c r="AU422" s="208" t="s">
        <v>79</v>
      </c>
      <c r="AV422" s="13" t="s">
        <v>79</v>
      </c>
      <c r="AW422" s="13" t="s">
        <v>31</v>
      </c>
      <c r="AX422" s="13" t="s">
        <v>69</v>
      </c>
      <c r="AY422" s="208" t="s">
        <v>145</v>
      </c>
    </row>
    <row r="423" spans="1:65" s="13" customFormat="1" ht="11.25">
      <c r="B423" s="197"/>
      <c r="C423" s="198"/>
      <c r="D423" s="199" t="s">
        <v>156</v>
      </c>
      <c r="E423" s="200" t="s">
        <v>19</v>
      </c>
      <c r="F423" s="201" t="s">
        <v>580</v>
      </c>
      <c r="G423" s="198"/>
      <c r="H423" s="202">
        <v>4.5</v>
      </c>
      <c r="I423" s="203"/>
      <c r="J423" s="198"/>
      <c r="K423" s="198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156</v>
      </c>
      <c r="AU423" s="208" t="s">
        <v>79</v>
      </c>
      <c r="AV423" s="13" t="s">
        <v>79</v>
      </c>
      <c r="AW423" s="13" t="s">
        <v>31</v>
      </c>
      <c r="AX423" s="13" t="s">
        <v>69</v>
      </c>
      <c r="AY423" s="208" t="s">
        <v>145</v>
      </c>
    </row>
    <row r="424" spans="1:65" s="13" customFormat="1" ht="11.25">
      <c r="B424" s="197"/>
      <c r="C424" s="198"/>
      <c r="D424" s="199" t="s">
        <v>156</v>
      </c>
      <c r="E424" s="200" t="s">
        <v>19</v>
      </c>
      <c r="F424" s="201" t="s">
        <v>581</v>
      </c>
      <c r="G424" s="198"/>
      <c r="H424" s="202">
        <v>17.2</v>
      </c>
      <c r="I424" s="203"/>
      <c r="J424" s="198"/>
      <c r="K424" s="198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156</v>
      </c>
      <c r="AU424" s="208" t="s">
        <v>79</v>
      </c>
      <c r="AV424" s="13" t="s">
        <v>79</v>
      </c>
      <c r="AW424" s="13" t="s">
        <v>31</v>
      </c>
      <c r="AX424" s="13" t="s">
        <v>69</v>
      </c>
      <c r="AY424" s="208" t="s">
        <v>145</v>
      </c>
    </row>
    <row r="425" spans="1:65" s="13" customFormat="1" ht="11.25">
      <c r="B425" s="197"/>
      <c r="C425" s="198"/>
      <c r="D425" s="199" t="s">
        <v>156</v>
      </c>
      <c r="E425" s="200" t="s">
        <v>19</v>
      </c>
      <c r="F425" s="201" t="s">
        <v>582</v>
      </c>
      <c r="G425" s="198"/>
      <c r="H425" s="202">
        <v>5.7750000000000004</v>
      </c>
      <c r="I425" s="203"/>
      <c r="J425" s="198"/>
      <c r="K425" s="198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156</v>
      </c>
      <c r="AU425" s="208" t="s">
        <v>79</v>
      </c>
      <c r="AV425" s="13" t="s">
        <v>79</v>
      </c>
      <c r="AW425" s="13" t="s">
        <v>31</v>
      </c>
      <c r="AX425" s="13" t="s">
        <v>69</v>
      </c>
      <c r="AY425" s="208" t="s">
        <v>145</v>
      </c>
    </row>
    <row r="426" spans="1:65" s="13" customFormat="1" ht="11.25">
      <c r="B426" s="197"/>
      <c r="C426" s="198"/>
      <c r="D426" s="199" t="s">
        <v>156</v>
      </c>
      <c r="E426" s="200" t="s">
        <v>19</v>
      </c>
      <c r="F426" s="201" t="s">
        <v>583</v>
      </c>
      <c r="G426" s="198"/>
      <c r="H426" s="202">
        <v>7.7</v>
      </c>
      <c r="I426" s="203"/>
      <c r="J426" s="198"/>
      <c r="K426" s="198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156</v>
      </c>
      <c r="AU426" s="208" t="s">
        <v>79</v>
      </c>
      <c r="AV426" s="13" t="s">
        <v>79</v>
      </c>
      <c r="AW426" s="13" t="s">
        <v>31</v>
      </c>
      <c r="AX426" s="13" t="s">
        <v>69</v>
      </c>
      <c r="AY426" s="208" t="s">
        <v>145</v>
      </c>
    </row>
    <row r="427" spans="1:65" s="13" customFormat="1" ht="11.25">
      <c r="B427" s="197"/>
      <c r="C427" s="198"/>
      <c r="D427" s="199" t="s">
        <v>156</v>
      </c>
      <c r="E427" s="200" t="s">
        <v>19</v>
      </c>
      <c r="F427" s="201" t="s">
        <v>584</v>
      </c>
      <c r="G427" s="198"/>
      <c r="H427" s="202">
        <v>10.704000000000001</v>
      </c>
      <c r="I427" s="203"/>
      <c r="J427" s="198"/>
      <c r="K427" s="198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156</v>
      </c>
      <c r="AU427" s="208" t="s">
        <v>79</v>
      </c>
      <c r="AV427" s="13" t="s">
        <v>79</v>
      </c>
      <c r="AW427" s="13" t="s">
        <v>31</v>
      </c>
      <c r="AX427" s="13" t="s">
        <v>69</v>
      </c>
      <c r="AY427" s="208" t="s">
        <v>145</v>
      </c>
    </row>
    <row r="428" spans="1:65" s="14" customFormat="1" ht="11.25">
      <c r="B428" s="209"/>
      <c r="C428" s="210"/>
      <c r="D428" s="199" t="s">
        <v>156</v>
      </c>
      <c r="E428" s="211" t="s">
        <v>19</v>
      </c>
      <c r="F428" s="212" t="s">
        <v>158</v>
      </c>
      <c r="G428" s="210"/>
      <c r="H428" s="213">
        <v>94.879000000000019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156</v>
      </c>
      <c r="AU428" s="219" t="s">
        <v>79</v>
      </c>
      <c r="AV428" s="14" t="s">
        <v>153</v>
      </c>
      <c r="AW428" s="14" t="s">
        <v>31</v>
      </c>
      <c r="AX428" s="14" t="s">
        <v>77</v>
      </c>
      <c r="AY428" s="219" t="s">
        <v>145</v>
      </c>
    </row>
    <row r="429" spans="1:65" s="2" customFormat="1" ht="21.75" customHeight="1">
      <c r="A429" s="35"/>
      <c r="B429" s="36"/>
      <c r="C429" s="179" t="s">
        <v>382</v>
      </c>
      <c r="D429" s="179" t="s">
        <v>148</v>
      </c>
      <c r="E429" s="180" t="s">
        <v>585</v>
      </c>
      <c r="F429" s="181" t="s">
        <v>586</v>
      </c>
      <c r="G429" s="182" t="s">
        <v>196</v>
      </c>
      <c r="H429" s="183">
        <v>28.463999999999999</v>
      </c>
      <c r="I429" s="184"/>
      <c r="J429" s="185">
        <f>ROUND(I429*H429,2)</f>
        <v>0</v>
      </c>
      <c r="K429" s="181" t="s">
        <v>19</v>
      </c>
      <c r="L429" s="40"/>
      <c r="M429" s="186" t="s">
        <v>19</v>
      </c>
      <c r="N429" s="187" t="s">
        <v>40</v>
      </c>
      <c r="O429" s="65"/>
      <c r="P429" s="188">
        <f>O429*H429</f>
        <v>0</v>
      </c>
      <c r="Q429" s="188">
        <v>0</v>
      </c>
      <c r="R429" s="188">
        <f>Q429*H429</f>
        <v>0</v>
      </c>
      <c r="S429" s="188">
        <v>0</v>
      </c>
      <c r="T429" s="18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0" t="s">
        <v>197</v>
      </c>
      <c r="AT429" s="190" t="s">
        <v>148</v>
      </c>
      <c r="AU429" s="190" t="s">
        <v>79</v>
      </c>
      <c r="AY429" s="18" t="s">
        <v>145</v>
      </c>
      <c r="BE429" s="191">
        <f>IF(N429="základní",J429,0)</f>
        <v>0</v>
      </c>
      <c r="BF429" s="191">
        <f>IF(N429="snížená",J429,0)</f>
        <v>0</v>
      </c>
      <c r="BG429" s="191">
        <f>IF(N429="zákl. přenesená",J429,0)</f>
        <v>0</v>
      </c>
      <c r="BH429" s="191">
        <f>IF(N429="sníž. přenesená",J429,0)</f>
        <v>0</v>
      </c>
      <c r="BI429" s="191">
        <f>IF(N429="nulová",J429,0)</f>
        <v>0</v>
      </c>
      <c r="BJ429" s="18" t="s">
        <v>77</v>
      </c>
      <c r="BK429" s="191">
        <f>ROUND(I429*H429,2)</f>
        <v>0</v>
      </c>
      <c r="BL429" s="18" t="s">
        <v>197</v>
      </c>
      <c r="BM429" s="190" t="s">
        <v>587</v>
      </c>
    </row>
    <row r="430" spans="1:65" s="13" customFormat="1" ht="11.25">
      <c r="B430" s="197"/>
      <c r="C430" s="198"/>
      <c r="D430" s="199" t="s">
        <v>156</v>
      </c>
      <c r="E430" s="200" t="s">
        <v>19</v>
      </c>
      <c r="F430" s="201" t="s">
        <v>588</v>
      </c>
      <c r="G430" s="198"/>
      <c r="H430" s="202">
        <v>28.463999999999999</v>
      </c>
      <c r="I430" s="203"/>
      <c r="J430" s="198"/>
      <c r="K430" s="198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156</v>
      </c>
      <c r="AU430" s="208" t="s">
        <v>79</v>
      </c>
      <c r="AV430" s="13" t="s">
        <v>79</v>
      </c>
      <c r="AW430" s="13" t="s">
        <v>31</v>
      </c>
      <c r="AX430" s="13" t="s">
        <v>69</v>
      </c>
      <c r="AY430" s="208" t="s">
        <v>145</v>
      </c>
    </row>
    <row r="431" spans="1:65" s="14" customFormat="1" ht="11.25">
      <c r="B431" s="209"/>
      <c r="C431" s="210"/>
      <c r="D431" s="199" t="s">
        <v>156</v>
      </c>
      <c r="E431" s="211" t="s">
        <v>19</v>
      </c>
      <c r="F431" s="212" t="s">
        <v>158</v>
      </c>
      <c r="G431" s="210"/>
      <c r="H431" s="213">
        <v>28.463999999999999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156</v>
      </c>
      <c r="AU431" s="219" t="s">
        <v>79</v>
      </c>
      <c r="AV431" s="14" t="s">
        <v>153</v>
      </c>
      <c r="AW431" s="14" t="s">
        <v>31</v>
      </c>
      <c r="AX431" s="14" t="s">
        <v>77</v>
      </c>
      <c r="AY431" s="219" t="s">
        <v>145</v>
      </c>
    </row>
    <row r="432" spans="1:65" s="2" customFormat="1" ht="24.2" customHeight="1">
      <c r="A432" s="35"/>
      <c r="B432" s="36"/>
      <c r="C432" s="179" t="s">
        <v>589</v>
      </c>
      <c r="D432" s="179" t="s">
        <v>148</v>
      </c>
      <c r="E432" s="180" t="s">
        <v>590</v>
      </c>
      <c r="F432" s="181" t="s">
        <v>591</v>
      </c>
      <c r="G432" s="182" t="s">
        <v>196</v>
      </c>
      <c r="H432" s="183">
        <v>38.171999999999997</v>
      </c>
      <c r="I432" s="184"/>
      <c r="J432" s="185">
        <f>ROUND(I432*H432,2)</f>
        <v>0</v>
      </c>
      <c r="K432" s="181" t="s">
        <v>19</v>
      </c>
      <c r="L432" s="40"/>
      <c r="M432" s="186" t="s">
        <v>19</v>
      </c>
      <c r="N432" s="187" t="s">
        <v>40</v>
      </c>
      <c r="O432" s="65"/>
      <c r="P432" s="188">
        <f>O432*H432</f>
        <v>0</v>
      </c>
      <c r="Q432" s="188">
        <v>0</v>
      </c>
      <c r="R432" s="188">
        <f>Q432*H432</f>
        <v>0</v>
      </c>
      <c r="S432" s="188">
        <v>0</v>
      </c>
      <c r="T432" s="18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0" t="s">
        <v>197</v>
      </c>
      <c r="AT432" s="190" t="s">
        <v>148</v>
      </c>
      <c r="AU432" s="190" t="s">
        <v>79</v>
      </c>
      <c r="AY432" s="18" t="s">
        <v>145</v>
      </c>
      <c r="BE432" s="191">
        <f>IF(N432="základní",J432,0)</f>
        <v>0</v>
      </c>
      <c r="BF432" s="191">
        <f>IF(N432="snížená",J432,0)</f>
        <v>0</v>
      </c>
      <c r="BG432" s="191">
        <f>IF(N432="zákl. přenesená",J432,0)</f>
        <v>0</v>
      </c>
      <c r="BH432" s="191">
        <f>IF(N432="sníž. přenesená",J432,0)</f>
        <v>0</v>
      </c>
      <c r="BI432" s="191">
        <f>IF(N432="nulová",J432,0)</f>
        <v>0</v>
      </c>
      <c r="BJ432" s="18" t="s">
        <v>77</v>
      </c>
      <c r="BK432" s="191">
        <f>ROUND(I432*H432,2)</f>
        <v>0</v>
      </c>
      <c r="BL432" s="18" t="s">
        <v>197</v>
      </c>
      <c r="BM432" s="190" t="s">
        <v>592</v>
      </c>
    </row>
    <row r="433" spans="1:65" s="15" customFormat="1" ht="11.25">
      <c r="B433" s="220"/>
      <c r="C433" s="221"/>
      <c r="D433" s="199" t="s">
        <v>156</v>
      </c>
      <c r="E433" s="222" t="s">
        <v>19</v>
      </c>
      <c r="F433" s="223" t="s">
        <v>199</v>
      </c>
      <c r="G433" s="221"/>
      <c r="H433" s="222" t="s">
        <v>19</v>
      </c>
      <c r="I433" s="224"/>
      <c r="J433" s="221"/>
      <c r="K433" s="221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156</v>
      </c>
      <c r="AU433" s="229" t="s">
        <v>79</v>
      </c>
      <c r="AV433" s="15" t="s">
        <v>77</v>
      </c>
      <c r="AW433" s="15" t="s">
        <v>31</v>
      </c>
      <c r="AX433" s="15" t="s">
        <v>69</v>
      </c>
      <c r="AY433" s="229" t="s">
        <v>145</v>
      </c>
    </row>
    <row r="434" spans="1:65" s="13" customFormat="1" ht="11.25">
      <c r="B434" s="197"/>
      <c r="C434" s="198"/>
      <c r="D434" s="199" t="s">
        <v>156</v>
      </c>
      <c r="E434" s="200" t="s">
        <v>19</v>
      </c>
      <c r="F434" s="201" t="s">
        <v>593</v>
      </c>
      <c r="G434" s="198"/>
      <c r="H434" s="202">
        <v>18.72</v>
      </c>
      <c r="I434" s="203"/>
      <c r="J434" s="198"/>
      <c r="K434" s="198"/>
      <c r="L434" s="204"/>
      <c r="M434" s="205"/>
      <c r="N434" s="206"/>
      <c r="O434" s="206"/>
      <c r="P434" s="206"/>
      <c r="Q434" s="206"/>
      <c r="R434" s="206"/>
      <c r="S434" s="206"/>
      <c r="T434" s="207"/>
      <c r="AT434" s="208" t="s">
        <v>156</v>
      </c>
      <c r="AU434" s="208" t="s">
        <v>79</v>
      </c>
      <c r="AV434" s="13" t="s">
        <v>79</v>
      </c>
      <c r="AW434" s="13" t="s">
        <v>31</v>
      </c>
      <c r="AX434" s="13" t="s">
        <v>69</v>
      </c>
      <c r="AY434" s="208" t="s">
        <v>145</v>
      </c>
    </row>
    <row r="435" spans="1:65" s="13" customFormat="1" ht="11.25">
      <c r="B435" s="197"/>
      <c r="C435" s="198"/>
      <c r="D435" s="199" t="s">
        <v>156</v>
      </c>
      <c r="E435" s="200" t="s">
        <v>19</v>
      </c>
      <c r="F435" s="201" t="s">
        <v>594</v>
      </c>
      <c r="G435" s="198"/>
      <c r="H435" s="202">
        <v>10.476000000000001</v>
      </c>
      <c r="I435" s="203"/>
      <c r="J435" s="198"/>
      <c r="K435" s="198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156</v>
      </c>
      <c r="AU435" s="208" t="s">
        <v>79</v>
      </c>
      <c r="AV435" s="13" t="s">
        <v>79</v>
      </c>
      <c r="AW435" s="13" t="s">
        <v>31</v>
      </c>
      <c r="AX435" s="13" t="s">
        <v>69</v>
      </c>
      <c r="AY435" s="208" t="s">
        <v>145</v>
      </c>
    </row>
    <row r="436" spans="1:65" s="13" customFormat="1" ht="11.25">
      <c r="B436" s="197"/>
      <c r="C436" s="198"/>
      <c r="D436" s="199" t="s">
        <v>156</v>
      </c>
      <c r="E436" s="200" t="s">
        <v>19</v>
      </c>
      <c r="F436" s="201" t="s">
        <v>595</v>
      </c>
      <c r="G436" s="198"/>
      <c r="H436" s="202">
        <v>8.9760000000000009</v>
      </c>
      <c r="I436" s="203"/>
      <c r="J436" s="198"/>
      <c r="K436" s="198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156</v>
      </c>
      <c r="AU436" s="208" t="s">
        <v>79</v>
      </c>
      <c r="AV436" s="13" t="s">
        <v>79</v>
      </c>
      <c r="AW436" s="13" t="s">
        <v>31</v>
      </c>
      <c r="AX436" s="13" t="s">
        <v>69</v>
      </c>
      <c r="AY436" s="208" t="s">
        <v>145</v>
      </c>
    </row>
    <row r="437" spans="1:65" s="14" customFormat="1" ht="11.25">
      <c r="B437" s="209"/>
      <c r="C437" s="210"/>
      <c r="D437" s="199" t="s">
        <v>156</v>
      </c>
      <c r="E437" s="211" t="s">
        <v>19</v>
      </c>
      <c r="F437" s="212" t="s">
        <v>158</v>
      </c>
      <c r="G437" s="210"/>
      <c r="H437" s="213">
        <v>38.171999999999997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156</v>
      </c>
      <c r="AU437" s="219" t="s">
        <v>79</v>
      </c>
      <c r="AV437" s="14" t="s">
        <v>153</v>
      </c>
      <c r="AW437" s="14" t="s">
        <v>31</v>
      </c>
      <c r="AX437" s="14" t="s">
        <v>77</v>
      </c>
      <c r="AY437" s="219" t="s">
        <v>145</v>
      </c>
    </row>
    <row r="438" spans="1:65" s="2" customFormat="1" ht="16.5" customHeight="1">
      <c r="A438" s="35"/>
      <c r="B438" s="36"/>
      <c r="C438" s="179" t="s">
        <v>387</v>
      </c>
      <c r="D438" s="179" t="s">
        <v>148</v>
      </c>
      <c r="E438" s="180" t="s">
        <v>596</v>
      </c>
      <c r="F438" s="181" t="s">
        <v>597</v>
      </c>
      <c r="G438" s="182" t="s">
        <v>196</v>
      </c>
      <c r="H438" s="183">
        <v>66.635999999999996</v>
      </c>
      <c r="I438" s="184"/>
      <c r="J438" s="185">
        <f>ROUND(I438*H438,2)</f>
        <v>0</v>
      </c>
      <c r="K438" s="181" t="s">
        <v>152</v>
      </c>
      <c r="L438" s="40"/>
      <c r="M438" s="186" t="s">
        <v>19</v>
      </c>
      <c r="N438" s="187" t="s">
        <v>40</v>
      </c>
      <c r="O438" s="65"/>
      <c r="P438" s="188">
        <f>O438*H438</f>
        <v>0</v>
      </c>
      <c r="Q438" s="188">
        <v>0</v>
      </c>
      <c r="R438" s="188">
        <f>Q438*H438</f>
        <v>0</v>
      </c>
      <c r="S438" s="188">
        <v>1.065E-2</v>
      </c>
      <c r="T438" s="189">
        <f>S438*H438</f>
        <v>0.7096733999999999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0" t="s">
        <v>197</v>
      </c>
      <c r="AT438" s="190" t="s">
        <v>148</v>
      </c>
      <c r="AU438" s="190" t="s">
        <v>79</v>
      </c>
      <c r="AY438" s="18" t="s">
        <v>145</v>
      </c>
      <c r="BE438" s="191">
        <f>IF(N438="základní",J438,0)</f>
        <v>0</v>
      </c>
      <c r="BF438" s="191">
        <f>IF(N438="snížená",J438,0)</f>
        <v>0</v>
      </c>
      <c r="BG438" s="191">
        <f>IF(N438="zákl. přenesená",J438,0)</f>
        <v>0</v>
      </c>
      <c r="BH438" s="191">
        <f>IF(N438="sníž. přenesená",J438,0)</f>
        <v>0</v>
      </c>
      <c r="BI438" s="191">
        <f>IF(N438="nulová",J438,0)</f>
        <v>0</v>
      </c>
      <c r="BJ438" s="18" t="s">
        <v>77</v>
      </c>
      <c r="BK438" s="191">
        <f>ROUND(I438*H438,2)</f>
        <v>0</v>
      </c>
      <c r="BL438" s="18" t="s">
        <v>197</v>
      </c>
      <c r="BM438" s="190" t="s">
        <v>598</v>
      </c>
    </row>
    <row r="439" spans="1:65" s="2" customFormat="1" ht="11.25">
      <c r="A439" s="35"/>
      <c r="B439" s="36"/>
      <c r="C439" s="37"/>
      <c r="D439" s="192" t="s">
        <v>154</v>
      </c>
      <c r="E439" s="37"/>
      <c r="F439" s="193" t="s">
        <v>599</v>
      </c>
      <c r="G439" s="37"/>
      <c r="H439" s="37"/>
      <c r="I439" s="194"/>
      <c r="J439" s="37"/>
      <c r="K439" s="37"/>
      <c r="L439" s="40"/>
      <c r="M439" s="195"/>
      <c r="N439" s="196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154</v>
      </c>
      <c r="AU439" s="18" t="s">
        <v>79</v>
      </c>
    </row>
    <row r="440" spans="1:65" s="15" customFormat="1" ht="11.25">
      <c r="B440" s="220"/>
      <c r="C440" s="221"/>
      <c r="D440" s="199" t="s">
        <v>156</v>
      </c>
      <c r="E440" s="222" t="s">
        <v>19</v>
      </c>
      <c r="F440" s="223" t="s">
        <v>600</v>
      </c>
      <c r="G440" s="221"/>
      <c r="H440" s="222" t="s">
        <v>19</v>
      </c>
      <c r="I440" s="224"/>
      <c r="J440" s="221"/>
      <c r="K440" s="221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156</v>
      </c>
      <c r="AU440" s="229" t="s">
        <v>79</v>
      </c>
      <c r="AV440" s="15" t="s">
        <v>77</v>
      </c>
      <c r="AW440" s="15" t="s">
        <v>31</v>
      </c>
      <c r="AX440" s="15" t="s">
        <v>69</v>
      </c>
      <c r="AY440" s="229" t="s">
        <v>145</v>
      </c>
    </row>
    <row r="441" spans="1:65" s="13" customFormat="1" ht="11.25">
      <c r="B441" s="197"/>
      <c r="C441" s="198"/>
      <c r="D441" s="199" t="s">
        <v>156</v>
      </c>
      <c r="E441" s="200" t="s">
        <v>19</v>
      </c>
      <c r="F441" s="201" t="s">
        <v>601</v>
      </c>
      <c r="G441" s="198"/>
      <c r="H441" s="202">
        <v>28.463999999999999</v>
      </c>
      <c r="I441" s="203"/>
      <c r="J441" s="198"/>
      <c r="K441" s="198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156</v>
      </c>
      <c r="AU441" s="208" t="s">
        <v>79</v>
      </c>
      <c r="AV441" s="13" t="s">
        <v>79</v>
      </c>
      <c r="AW441" s="13" t="s">
        <v>31</v>
      </c>
      <c r="AX441" s="13" t="s">
        <v>69</v>
      </c>
      <c r="AY441" s="208" t="s">
        <v>145</v>
      </c>
    </row>
    <row r="442" spans="1:65" s="13" customFormat="1" ht="11.25">
      <c r="B442" s="197"/>
      <c r="C442" s="198"/>
      <c r="D442" s="199" t="s">
        <v>156</v>
      </c>
      <c r="E442" s="200" t="s">
        <v>19</v>
      </c>
      <c r="F442" s="201" t="s">
        <v>602</v>
      </c>
      <c r="G442" s="198"/>
      <c r="H442" s="202">
        <v>38.171999999999997</v>
      </c>
      <c r="I442" s="203"/>
      <c r="J442" s="198"/>
      <c r="K442" s="198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156</v>
      </c>
      <c r="AU442" s="208" t="s">
        <v>79</v>
      </c>
      <c r="AV442" s="13" t="s">
        <v>79</v>
      </c>
      <c r="AW442" s="13" t="s">
        <v>31</v>
      </c>
      <c r="AX442" s="13" t="s">
        <v>69</v>
      </c>
      <c r="AY442" s="208" t="s">
        <v>145</v>
      </c>
    </row>
    <row r="443" spans="1:65" s="14" customFormat="1" ht="11.25">
      <c r="B443" s="209"/>
      <c r="C443" s="210"/>
      <c r="D443" s="199" t="s">
        <v>156</v>
      </c>
      <c r="E443" s="211" t="s">
        <v>19</v>
      </c>
      <c r="F443" s="212" t="s">
        <v>158</v>
      </c>
      <c r="G443" s="210"/>
      <c r="H443" s="213">
        <v>66.635999999999996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156</v>
      </c>
      <c r="AU443" s="219" t="s">
        <v>79</v>
      </c>
      <c r="AV443" s="14" t="s">
        <v>153</v>
      </c>
      <c r="AW443" s="14" t="s">
        <v>31</v>
      </c>
      <c r="AX443" s="14" t="s">
        <v>77</v>
      </c>
      <c r="AY443" s="219" t="s">
        <v>145</v>
      </c>
    </row>
    <row r="444" spans="1:65" s="2" customFormat="1" ht="16.5" customHeight="1">
      <c r="A444" s="35"/>
      <c r="B444" s="36"/>
      <c r="C444" s="179" t="s">
        <v>603</v>
      </c>
      <c r="D444" s="179" t="s">
        <v>148</v>
      </c>
      <c r="E444" s="180" t="s">
        <v>604</v>
      </c>
      <c r="F444" s="181" t="s">
        <v>605</v>
      </c>
      <c r="G444" s="182" t="s">
        <v>196</v>
      </c>
      <c r="H444" s="183">
        <v>66.415000000000006</v>
      </c>
      <c r="I444" s="184"/>
      <c r="J444" s="185">
        <f>ROUND(I444*H444,2)</f>
        <v>0</v>
      </c>
      <c r="K444" s="181" t="s">
        <v>152</v>
      </c>
      <c r="L444" s="40"/>
      <c r="M444" s="186" t="s">
        <v>19</v>
      </c>
      <c r="N444" s="187" t="s">
        <v>40</v>
      </c>
      <c r="O444" s="65"/>
      <c r="P444" s="188">
        <f>O444*H444</f>
        <v>0</v>
      </c>
      <c r="Q444" s="188">
        <v>0</v>
      </c>
      <c r="R444" s="188">
        <f>Q444*H444</f>
        <v>0</v>
      </c>
      <c r="S444" s="188">
        <v>8.0000000000000002E-3</v>
      </c>
      <c r="T444" s="189">
        <f>S444*H444</f>
        <v>0.53132000000000001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0" t="s">
        <v>197</v>
      </c>
      <c r="AT444" s="190" t="s">
        <v>148</v>
      </c>
      <c r="AU444" s="190" t="s">
        <v>79</v>
      </c>
      <c r="AY444" s="18" t="s">
        <v>145</v>
      </c>
      <c r="BE444" s="191">
        <f>IF(N444="základní",J444,0)</f>
        <v>0</v>
      </c>
      <c r="BF444" s="191">
        <f>IF(N444="snížená",J444,0)</f>
        <v>0</v>
      </c>
      <c r="BG444" s="191">
        <f>IF(N444="zákl. přenesená",J444,0)</f>
        <v>0</v>
      </c>
      <c r="BH444" s="191">
        <f>IF(N444="sníž. přenesená",J444,0)</f>
        <v>0</v>
      </c>
      <c r="BI444" s="191">
        <f>IF(N444="nulová",J444,0)</f>
        <v>0</v>
      </c>
      <c r="BJ444" s="18" t="s">
        <v>77</v>
      </c>
      <c r="BK444" s="191">
        <f>ROUND(I444*H444,2)</f>
        <v>0</v>
      </c>
      <c r="BL444" s="18" t="s">
        <v>197</v>
      </c>
      <c r="BM444" s="190" t="s">
        <v>606</v>
      </c>
    </row>
    <row r="445" spans="1:65" s="2" customFormat="1" ht="11.25">
      <c r="A445" s="35"/>
      <c r="B445" s="36"/>
      <c r="C445" s="37"/>
      <c r="D445" s="192" t="s">
        <v>154</v>
      </c>
      <c r="E445" s="37"/>
      <c r="F445" s="193" t="s">
        <v>607</v>
      </c>
      <c r="G445" s="37"/>
      <c r="H445" s="37"/>
      <c r="I445" s="194"/>
      <c r="J445" s="37"/>
      <c r="K445" s="37"/>
      <c r="L445" s="40"/>
      <c r="M445" s="195"/>
      <c r="N445" s="196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154</v>
      </c>
      <c r="AU445" s="18" t="s">
        <v>79</v>
      </c>
    </row>
    <row r="446" spans="1:65" s="15" customFormat="1" ht="11.25">
      <c r="B446" s="220"/>
      <c r="C446" s="221"/>
      <c r="D446" s="199" t="s">
        <v>156</v>
      </c>
      <c r="E446" s="222" t="s">
        <v>19</v>
      </c>
      <c r="F446" s="223" t="s">
        <v>608</v>
      </c>
      <c r="G446" s="221"/>
      <c r="H446" s="222" t="s">
        <v>19</v>
      </c>
      <c r="I446" s="224"/>
      <c r="J446" s="221"/>
      <c r="K446" s="221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156</v>
      </c>
      <c r="AU446" s="229" t="s">
        <v>79</v>
      </c>
      <c r="AV446" s="15" t="s">
        <v>77</v>
      </c>
      <c r="AW446" s="15" t="s">
        <v>31</v>
      </c>
      <c r="AX446" s="15" t="s">
        <v>69</v>
      </c>
      <c r="AY446" s="229" t="s">
        <v>145</v>
      </c>
    </row>
    <row r="447" spans="1:65" s="13" customFormat="1" ht="11.25">
      <c r="B447" s="197"/>
      <c r="C447" s="198"/>
      <c r="D447" s="199" t="s">
        <v>156</v>
      </c>
      <c r="E447" s="200" t="s">
        <v>19</v>
      </c>
      <c r="F447" s="201" t="s">
        <v>609</v>
      </c>
      <c r="G447" s="198"/>
      <c r="H447" s="202">
        <v>66.415000000000006</v>
      </c>
      <c r="I447" s="203"/>
      <c r="J447" s="198"/>
      <c r="K447" s="198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156</v>
      </c>
      <c r="AU447" s="208" t="s">
        <v>79</v>
      </c>
      <c r="AV447" s="13" t="s">
        <v>79</v>
      </c>
      <c r="AW447" s="13" t="s">
        <v>31</v>
      </c>
      <c r="AX447" s="13" t="s">
        <v>69</v>
      </c>
      <c r="AY447" s="208" t="s">
        <v>145</v>
      </c>
    </row>
    <row r="448" spans="1:65" s="14" customFormat="1" ht="11.25">
      <c r="B448" s="209"/>
      <c r="C448" s="210"/>
      <c r="D448" s="199" t="s">
        <v>156</v>
      </c>
      <c r="E448" s="211" t="s">
        <v>19</v>
      </c>
      <c r="F448" s="212" t="s">
        <v>158</v>
      </c>
      <c r="G448" s="210"/>
      <c r="H448" s="213">
        <v>66.415000000000006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156</v>
      </c>
      <c r="AU448" s="219" t="s">
        <v>79</v>
      </c>
      <c r="AV448" s="14" t="s">
        <v>153</v>
      </c>
      <c r="AW448" s="14" t="s">
        <v>31</v>
      </c>
      <c r="AX448" s="14" t="s">
        <v>77</v>
      </c>
      <c r="AY448" s="219" t="s">
        <v>145</v>
      </c>
    </row>
    <row r="449" spans="1:65" s="2" customFormat="1" ht="24.2" customHeight="1">
      <c r="A449" s="35"/>
      <c r="B449" s="36"/>
      <c r="C449" s="179" t="s">
        <v>610</v>
      </c>
      <c r="D449" s="179" t="s">
        <v>148</v>
      </c>
      <c r="E449" s="180" t="s">
        <v>611</v>
      </c>
      <c r="F449" s="181" t="s">
        <v>612</v>
      </c>
      <c r="G449" s="182" t="s">
        <v>196</v>
      </c>
      <c r="H449" s="183">
        <v>67.72</v>
      </c>
      <c r="I449" s="184"/>
      <c r="J449" s="185">
        <f>ROUND(I449*H449,2)</f>
        <v>0</v>
      </c>
      <c r="K449" s="181" t="s">
        <v>152</v>
      </c>
      <c r="L449" s="40"/>
      <c r="M449" s="186" t="s">
        <v>19</v>
      </c>
      <c r="N449" s="187" t="s">
        <v>40</v>
      </c>
      <c r="O449" s="65"/>
      <c r="P449" s="188">
        <f>O449*H449</f>
        <v>0</v>
      </c>
      <c r="Q449" s="188">
        <v>1.21698E-2</v>
      </c>
      <c r="R449" s="188">
        <f>Q449*H449</f>
        <v>0.82413885599999992</v>
      </c>
      <c r="S449" s="188">
        <v>0</v>
      </c>
      <c r="T449" s="18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0" t="s">
        <v>197</v>
      </c>
      <c r="AT449" s="190" t="s">
        <v>148</v>
      </c>
      <c r="AU449" s="190" t="s">
        <v>79</v>
      </c>
      <c r="AY449" s="18" t="s">
        <v>145</v>
      </c>
      <c r="BE449" s="191">
        <f>IF(N449="základní",J449,0)</f>
        <v>0</v>
      </c>
      <c r="BF449" s="191">
        <f>IF(N449="snížená",J449,0)</f>
        <v>0</v>
      </c>
      <c r="BG449" s="191">
        <f>IF(N449="zákl. přenesená",J449,0)</f>
        <v>0</v>
      </c>
      <c r="BH449" s="191">
        <f>IF(N449="sníž. přenesená",J449,0)</f>
        <v>0</v>
      </c>
      <c r="BI449" s="191">
        <f>IF(N449="nulová",J449,0)</f>
        <v>0</v>
      </c>
      <c r="BJ449" s="18" t="s">
        <v>77</v>
      </c>
      <c r="BK449" s="191">
        <f>ROUND(I449*H449,2)</f>
        <v>0</v>
      </c>
      <c r="BL449" s="18" t="s">
        <v>197</v>
      </c>
      <c r="BM449" s="190" t="s">
        <v>613</v>
      </c>
    </row>
    <row r="450" spans="1:65" s="2" customFormat="1" ht="11.25">
      <c r="A450" s="35"/>
      <c r="B450" s="36"/>
      <c r="C450" s="37"/>
      <c r="D450" s="192" t="s">
        <v>154</v>
      </c>
      <c r="E450" s="37"/>
      <c r="F450" s="193" t="s">
        <v>614</v>
      </c>
      <c r="G450" s="37"/>
      <c r="H450" s="37"/>
      <c r="I450" s="194"/>
      <c r="J450" s="37"/>
      <c r="K450" s="37"/>
      <c r="L450" s="40"/>
      <c r="M450" s="195"/>
      <c r="N450" s="196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154</v>
      </c>
      <c r="AU450" s="18" t="s">
        <v>79</v>
      </c>
    </row>
    <row r="451" spans="1:65" s="15" customFormat="1" ht="11.25">
      <c r="B451" s="220"/>
      <c r="C451" s="221"/>
      <c r="D451" s="199" t="s">
        <v>156</v>
      </c>
      <c r="E451" s="222" t="s">
        <v>19</v>
      </c>
      <c r="F451" s="223" t="s">
        <v>199</v>
      </c>
      <c r="G451" s="221"/>
      <c r="H451" s="222" t="s">
        <v>19</v>
      </c>
      <c r="I451" s="224"/>
      <c r="J451" s="221"/>
      <c r="K451" s="221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156</v>
      </c>
      <c r="AU451" s="229" t="s">
        <v>79</v>
      </c>
      <c r="AV451" s="15" t="s">
        <v>77</v>
      </c>
      <c r="AW451" s="15" t="s">
        <v>31</v>
      </c>
      <c r="AX451" s="15" t="s">
        <v>69</v>
      </c>
      <c r="AY451" s="229" t="s">
        <v>145</v>
      </c>
    </row>
    <row r="452" spans="1:65" s="13" customFormat="1" ht="11.25">
      <c r="B452" s="197"/>
      <c r="C452" s="198"/>
      <c r="D452" s="199" t="s">
        <v>156</v>
      </c>
      <c r="E452" s="200" t="s">
        <v>19</v>
      </c>
      <c r="F452" s="201" t="s">
        <v>615</v>
      </c>
      <c r="G452" s="198"/>
      <c r="H452" s="202">
        <v>0.73</v>
      </c>
      <c r="I452" s="203"/>
      <c r="J452" s="198"/>
      <c r="K452" s="198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156</v>
      </c>
      <c r="AU452" s="208" t="s">
        <v>79</v>
      </c>
      <c r="AV452" s="13" t="s">
        <v>79</v>
      </c>
      <c r="AW452" s="13" t="s">
        <v>31</v>
      </c>
      <c r="AX452" s="13" t="s">
        <v>69</v>
      </c>
      <c r="AY452" s="208" t="s">
        <v>145</v>
      </c>
    </row>
    <row r="453" spans="1:65" s="13" customFormat="1" ht="11.25">
      <c r="B453" s="197"/>
      <c r="C453" s="198"/>
      <c r="D453" s="199" t="s">
        <v>156</v>
      </c>
      <c r="E453" s="200" t="s">
        <v>19</v>
      </c>
      <c r="F453" s="201" t="s">
        <v>616</v>
      </c>
      <c r="G453" s="198"/>
      <c r="H453" s="202">
        <v>35.1</v>
      </c>
      <c r="I453" s="203"/>
      <c r="J453" s="198"/>
      <c r="K453" s="198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156</v>
      </c>
      <c r="AU453" s="208" t="s">
        <v>79</v>
      </c>
      <c r="AV453" s="13" t="s">
        <v>79</v>
      </c>
      <c r="AW453" s="13" t="s">
        <v>31</v>
      </c>
      <c r="AX453" s="13" t="s">
        <v>69</v>
      </c>
      <c r="AY453" s="208" t="s">
        <v>145</v>
      </c>
    </row>
    <row r="454" spans="1:65" s="15" customFormat="1" ht="11.25">
      <c r="B454" s="220"/>
      <c r="C454" s="221"/>
      <c r="D454" s="199" t="s">
        <v>156</v>
      </c>
      <c r="E454" s="222" t="s">
        <v>19</v>
      </c>
      <c r="F454" s="223" t="s">
        <v>617</v>
      </c>
      <c r="G454" s="221"/>
      <c r="H454" s="222" t="s">
        <v>19</v>
      </c>
      <c r="I454" s="224"/>
      <c r="J454" s="221"/>
      <c r="K454" s="221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156</v>
      </c>
      <c r="AU454" s="229" t="s">
        <v>79</v>
      </c>
      <c r="AV454" s="15" t="s">
        <v>77</v>
      </c>
      <c r="AW454" s="15" t="s">
        <v>31</v>
      </c>
      <c r="AX454" s="15" t="s">
        <v>69</v>
      </c>
      <c r="AY454" s="229" t="s">
        <v>145</v>
      </c>
    </row>
    <row r="455" spans="1:65" s="13" customFormat="1" ht="11.25">
      <c r="B455" s="197"/>
      <c r="C455" s="198"/>
      <c r="D455" s="199" t="s">
        <v>156</v>
      </c>
      <c r="E455" s="200" t="s">
        <v>19</v>
      </c>
      <c r="F455" s="201" t="s">
        <v>618</v>
      </c>
      <c r="G455" s="198"/>
      <c r="H455" s="202">
        <v>13.05</v>
      </c>
      <c r="I455" s="203"/>
      <c r="J455" s="198"/>
      <c r="K455" s="198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156</v>
      </c>
      <c r="AU455" s="208" t="s">
        <v>79</v>
      </c>
      <c r="AV455" s="13" t="s">
        <v>79</v>
      </c>
      <c r="AW455" s="13" t="s">
        <v>31</v>
      </c>
      <c r="AX455" s="13" t="s">
        <v>69</v>
      </c>
      <c r="AY455" s="208" t="s">
        <v>145</v>
      </c>
    </row>
    <row r="456" spans="1:65" s="13" customFormat="1" ht="11.25">
      <c r="B456" s="197"/>
      <c r="C456" s="198"/>
      <c r="D456" s="199" t="s">
        <v>156</v>
      </c>
      <c r="E456" s="200" t="s">
        <v>19</v>
      </c>
      <c r="F456" s="201" t="s">
        <v>619</v>
      </c>
      <c r="G456" s="198"/>
      <c r="H456" s="202">
        <v>9.7799999999999994</v>
      </c>
      <c r="I456" s="203"/>
      <c r="J456" s="198"/>
      <c r="K456" s="198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156</v>
      </c>
      <c r="AU456" s="208" t="s">
        <v>79</v>
      </c>
      <c r="AV456" s="13" t="s">
        <v>79</v>
      </c>
      <c r="AW456" s="13" t="s">
        <v>31</v>
      </c>
      <c r="AX456" s="13" t="s">
        <v>69</v>
      </c>
      <c r="AY456" s="208" t="s">
        <v>145</v>
      </c>
    </row>
    <row r="457" spans="1:65" s="13" customFormat="1" ht="11.25">
      <c r="B457" s="197"/>
      <c r="C457" s="198"/>
      <c r="D457" s="199" t="s">
        <v>156</v>
      </c>
      <c r="E457" s="200" t="s">
        <v>19</v>
      </c>
      <c r="F457" s="201" t="s">
        <v>620</v>
      </c>
      <c r="G457" s="198"/>
      <c r="H457" s="202">
        <v>9.06</v>
      </c>
      <c r="I457" s="203"/>
      <c r="J457" s="198"/>
      <c r="K457" s="198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156</v>
      </c>
      <c r="AU457" s="208" t="s">
        <v>79</v>
      </c>
      <c r="AV457" s="13" t="s">
        <v>79</v>
      </c>
      <c r="AW457" s="13" t="s">
        <v>31</v>
      </c>
      <c r="AX457" s="13" t="s">
        <v>69</v>
      </c>
      <c r="AY457" s="208" t="s">
        <v>145</v>
      </c>
    </row>
    <row r="458" spans="1:65" s="14" customFormat="1" ht="11.25">
      <c r="B458" s="209"/>
      <c r="C458" s="210"/>
      <c r="D458" s="199" t="s">
        <v>156</v>
      </c>
      <c r="E458" s="211" t="s">
        <v>19</v>
      </c>
      <c r="F458" s="212" t="s">
        <v>158</v>
      </c>
      <c r="G458" s="210"/>
      <c r="H458" s="213">
        <v>67.72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156</v>
      </c>
      <c r="AU458" s="219" t="s">
        <v>79</v>
      </c>
      <c r="AV458" s="14" t="s">
        <v>153</v>
      </c>
      <c r="AW458" s="14" t="s">
        <v>31</v>
      </c>
      <c r="AX458" s="14" t="s">
        <v>77</v>
      </c>
      <c r="AY458" s="219" t="s">
        <v>145</v>
      </c>
    </row>
    <row r="459" spans="1:65" s="2" customFormat="1" ht="24.2" customHeight="1">
      <c r="A459" s="35"/>
      <c r="B459" s="36"/>
      <c r="C459" s="179" t="s">
        <v>621</v>
      </c>
      <c r="D459" s="179" t="s">
        <v>148</v>
      </c>
      <c r="E459" s="180" t="s">
        <v>622</v>
      </c>
      <c r="F459" s="181" t="s">
        <v>623</v>
      </c>
      <c r="G459" s="182" t="s">
        <v>196</v>
      </c>
      <c r="H459" s="183">
        <v>113.55</v>
      </c>
      <c r="I459" s="184"/>
      <c r="J459" s="185">
        <f>ROUND(I459*H459,2)</f>
        <v>0</v>
      </c>
      <c r="K459" s="181" t="s">
        <v>152</v>
      </c>
      <c r="L459" s="40"/>
      <c r="M459" s="186" t="s">
        <v>19</v>
      </c>
      <c r="N459" s="187" t="s">
        <v>40</v>
      </c>
      <c r="O459" s="65"/>
      <c r="P459" s="188">
        <f>O459*H459</f>
        <v>0</v>
      </c>
      <c r="Q459" s="188">
        <v>1E-4</v>
      </c>
      <c r="R459" s="188">
        <f>Q459*H459</f>
        <v>1.1355000000000001E-2</v>
      </c>
      <c r="S459" s="188">
        <v>0</v>
      </c>
      <c r="T459" s="18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0" t="s">
        <v>197</v>
      </c>
      <c r="AT459" s="190" t="s">
        <v>148</v>
      </c>
      <c r="AU459" s="190" t="s">
        <v>79</v>
      </c>
      <c r="AY459" s="18" t="s">
        <v>145</v>
      </c>
      <c r="BE459" s="191">
        <f>IF(N459="základní",J459,0)</f>
        <v>0</v>
      </c>
      <c r="BF459" s="191">
        <f>IF(N459="snížená",J459,0)</f>
        <v>0</v>
      </c>
      <c r="BG459" s="191">
        <f>IF(N459="zákl. přenesená",J459,0)</f>
        <v>0</v>
      </c>
      <c r="BH459" s="191">
        <f>IF(N459="sníž. přenesená",J459,0)</f>
        <v>0</v>
      </c>
      <c r="BI459" s="191">
        <f>IF(N459="nulová",J459,0)</f>
        <v>0</v>
      </c>
      <c r="BJ459" s="18" t="s">
        <v>77</v>
      </c>
      <c r="BK459" s="191">
        <f>ROUND(I459*H459,2)</f>
        <v>0</v>
      </c>
      <c r="BL459" s="18" t="s">
        <v>197</v>
      </c>
      <c r="BM459" s="190" t="s">
        <v>624</v>
      </c>
    </row>
    <row r="460" spans="1:65" s="2" customFormat="1" ht="11.25">
      <c r="A460" s="35"/>
      <c r="B460" s="36"/>
      <c r="C460" s="37"/>
      <c r="D460" s="192" t="s">
        <v>154</v>
      </c>
      <c r="E460" s="37"/>
      <c r="F460" s="193" t="s">
        <v>625</v>
      </c>
      <c r="G460" s="37"/>
      <c r="H460" s="37"/>
      <c r="I460" s="194"/>
      <c r="J460" s="37"/>
      <c r="K460" s="37"/>
      <c r="L460" s="40"/>
      <c r="M460" s="195"/>
      <c r="N460" s="196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154</v>
      </c>
      <c r="AU460" s="18" t="s">
        <v>79</v>
      </c>
    </row>
    <row r="461" spans="1:65" s="13" customFormat="1" ht="11.25">
      <c r="B461" s="197"/>
      <c r="C461" s="198"/>
      <c r="D461" s="199" t="s">
        <v>156</v>
      </c>
      <c r="E461" s="200" t="s">
        <v>19</v>
      </c>
      <c r="F461" s="201" t="s">
        <v>626</v>
      </c>
      <c r="G461" s="198"/>
      <c r="H461" s="202">
        <v>113.55</v>
      </c>
      <c r="I461" s="203"/>
      <c r="J461" s="198"/>
      <c r="K461" s="198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156</v>
      </c>
      <c r="AU461" s="208" t="s">
        <v>79</v>
      </c>
      <c r="AV461" s="13" t="s">
        <v>79</v>
      </c>
      <c r="AW461" s="13" t="s">
        <v>31</v>
      </c>
      <c r="AX461" s="13" t="s">
        <v>69</v>
      </c>
      <c r="AY461" s="208" t="s">
        <v>145</v>
      </c>
    </row>
    <row r="462" spans="1:65" s="14" customFormat="1" ht="11.25">
      <c r="B462" s="209"/>
      <c r="C462" s="210"/>
      <c r="D462" s="199" t="s">
        <v>156</v>
      </c>
      <c r="E462" s="211" t="s">
        <v>19</v>
      </c>
      <c r="F462" s="212" t="s">
        <v>158</v>
      </c>
      <c r="G462" s="210"/>
      <c r="H462" s="213">
        <v>113.55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156</v>
      </c>
      <c r="AU462" s="219" t="s">
        <v>79</v>
      </c>
      <c r="AV462" s="14" t="s">
        <v>153</v>
      </c>
      <c r="AW462" s="14" t="s">
        <v>31</v>
      </c>
      <c r="AX462" s="14" t="s">
        <v>77</v>
      </c>
      <c r="AY462" s="219" t="s">
        <v>145</v>
      </c>
    </row>
    <row r="463" spans="1:65" s="2" customFormat="1" ht="24.2" customHeight="1">
      <c r="A463" s="35"/>
      <c r="B463" s="36"/>
      <c r="C463" s="179" t="s">
        <v>627</v>
      </c>
      <c r="D463" s="179" t="s">
        <v>148</v>
      </c>
      <c r="E463" s="180" t="s">
        <v>628</v>
      </c>
      <c r="F463" s="181" t="s">
        <v>629</v>
      </c>
      <c r="G463" s="182" t="s">
        <v>196</v>
      </c>
      <c r="H463" s="183">
        <v>67.72</v>
      </c>
      <c r="I463" s="184"/>
      <c r="J463" s="185">
        <f>ROUND(I463*H463,2)</f>
        <v>0</v>
      </c>
      <c r="K463" s="181" t="s">
        <v>152</v>
      </c>
      <c r="L463" s="40"/>
      <c r="M463" s="186" t="s">
        <v>19</v>
      </c>
      <c r="N463" s="187" t="s">
        <v>40</v>
      </c>
      <c r="O463" s="65"/>
      <c r="P463" s="188">
        <f>O463*H463</f>
        <v>0</v>
      </c>
      <c r="Q463" s="188">
        <v>0</v>
      </c>
      <c r="R463" s="188">
        <f>Q463*H463</f>
        <v>0</v>
      </c>
      <c r="S463" s="188">
        <v>1.7250000000000001E-2</v>
      </c>
      <c r="T463" s="189">
        <f>S463*H463</f>
        <v>1.1681700000000002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0" t="s">
        <v>197</v>
      </c>
      <c r="AT463" s="190" t="s">
        <v>148</v>
      </c>
      <c r="AU463" s="190" t="s">
        <v>79</v>
      </c>
      <c r="AY463" s="18" t="s">
        <v>145</v>
      </c>
      <c r="BE463" s="191">
        <f>IF(N463="základní",J463,0)</f>
        <v>0</v>
      </c>
      <c r="BF463" s="191">
        <f>IF(N463="snížená",J463,0)</f>
        <v>0</v>
      </c>
      <c r="BG463" s="191">
        <f>IF(N463="zákl. přenesená",J463,0)</f>
        <v>0</v>
      </c>
      <c r="BH463" s="191">
        <f>IF(N463="sníž. přenesená",J463,0)</f>
        <v>0</v>
      </c>
      <c r="BI463" s="191">
        <f>IF(N463="nulová",J463,0)</f>
        <v>0</v>
      </c>
      <c r="BJ463" s="18" t="s">
        <v>77</v>
      </c>
      <c r="BK463" s="191">
        <f>ROUND(I463*H463,2)</f>
        <v>0</v>
      </c>
      <c r="BL463" s="18" t="s">
        <v>197</v>
      </c>
      <c r="BM463" s="190" t="s">
        <v>630</v>
      </c>
    </row>
    <row r="464" spans="1:65" s="2" customFormat="1" ht="11.25">
      <c r="A464" s="35"/>
      <c r="B464" s="36"/>
      <c r="C464" s="37"/>
      <c r="D464" s="192" t="s">
        <v>154</v>
      </c>
      <c r="E464" s="37"/>
      <c r="F464" s="193" t="s">
        <v>631</v>
      </c>
      <c r="G464" s="37"/>
      <c r="H464" s="37"/>
      <c r="I464" s="194"/>
      <c r="J464" s="37"/>
      <c r="K464" s="37"/>
      <c r="L464" s="40"/>
      <c r="M464" s="195"/>
      <c r="N464" s="196"/>
      <c r="O464" s="65"/>
      <c r="P464" s="65"/>
      <c r="Q464" s="65"/>
      <c r="R464" s="65"/>
      <c r="S464" s="65"/>
      <c r="T464" s="66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154</v>
      </c>
      <c r="AU464" s="18" t="s">
        <v>79</v>
      </c>
    </row>
    <row r="465" spans="1:65" s="13" customFormat="1" ht="11.25">
      <c r="B465" s="197"/>
      <c r="C465" s="198"/>
      <c r="D465" s="199" t="s">
        <v>156</v>
      </c>
      <c r="E465" s="200" t="s">
        <v>19</v>
      </c>
      <c r="F465" s="201" t="s">
        <v>632</v>
      </c>
      <c r="G465" s="198"/>
      <c r="H465" s="202">
        <v>67.72</v>
      </c>
      <c r="I465" s="203"/>
      <c r="J465" s="198"/>
      <c r="K465" s="198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156</v>
      </c>
      <c r="AU465" s="208" t="s">
        <v>79</v>
      </c>
      <c r="AV465" s="13" t="s">
        <v>79</v>
      </c>
      <c r="AW465" s="13" t="s">
        <v>31</v>
      </c>
      <c r="AX465" s="13" t="s">
        <v>69</v>
      </c>
      <c r="AY465" s="208" t="s">
        <v>145</v>
      </c>
    </row>
    <row r="466" spans="1:65" s="14" customFormat="1" ht="11.25">
      <c r="B466" s="209"/>
      <c r="C466" s="210"/>
      <c r="D466" s="199" t="s">
        <v>156</v>
      </c>
      <c r="E466" s="211" t="s">
        <v>19</v>
      </c>
      <c r="F466" s="212" t="s">
        <v>158</v>
      </c>
      <c r="G466" s="210"/>
      <c r="H466" s="213">
        <v>67.72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156</v>
      </c>
      <c r="AU466" s="219" t="s">
        <v>79</v>
      </c>
      <c r="AV466" s="14" t="s">
        <v>153</v>
      </c>
      <c r="AW466" s="14" t="s">
        <v>31</v>
      </c>
      <c r="AX466" s="14" t="s">
        <v>77</v>
      </c>
      <c r="AY466" s="219" t="s">
        <v>145</v>
      </c>
    </row>
    <row r="467" spans="1:65" s="2" customFormat="1" ht="37.9" customHeight="1">
      <c r="A467" s="35"/>
      <c r="B467" s="36"/>
      <c r="C467" s="179" t="s">
        <v>633</v>
      </c>
      <c r="D467" s="179" t="s">
        <v>148</v>
      </c>
      <c r="E467" s="180" t="s">
        <v>634</v>
      </c>
      <c r="F467" s="181" t="s">
        <v>635</v>
      </c>
      <c r="G467" s="182" t="s">
        <v>176</v>
      </c>
      <c r="H467" s="183">
        <v>0.876</v>
      </c>
      <c r="I467" s="184"/>
      <c r="J467" s="185">
        <f>ROUND(I467*H467,2)</f>
        <v>0</v>
      </c>
      <c r="K467" s="181" t="s">
        <v>152</v>
      </c>
      <c r="L467" s="40"/>
      <c r="M467" s="186" t="s">
        <v>19</v>
      </c>
      <c r="N467" s="187" t="s">
        <v>40</v>
      </c>
      <c r="O467" s="65"/>
      <c r="P467" s="188">
        <f>O467*H467</f>
        <v>0</v>
      </c>
      <c r="Q467" s="188">
        <v>0</v>
      </c>
      <c r="R467" s="188">
        <f>Q467*H467</f>
        <v>0</v>
      </c>
      <c r="S467" s="188">
        <v>0</v>
      </c>
      <c r="T467" s="18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0" t="s">
        <v>197</v>
      </c>
      <c r="AT467" s="190" t="s">
        <v>148</v>
      </c>
      <c r="AU467" s="190" t="s">
        <v>79</v>
      </c>
      <c r="AY467" s="18" t="s">
        <v>145</v>
      </c>
      <c r="BE467" s="191">
        <f>IF(N467="základní",J467,0)</f>
        <v>0</v>
      </c>
      <c r="BF467" s="191">
        <f>IF(N467="snížená",J467,0)</f>
        <v>0</v>
      </c>
      <c r="BG467" s="191">
        <f>IF(N467="zákl. přenesená",J467,0)</f>
        <v>0</v>
      </c>
      <c r="BH467" s="191">
        <f>IF(N467="sníž. přenesená",J467,0)</f>
        <v>0</v>
      </c>
      <c r="BI467" s="191">
        <f>IF(N467="nulová",J467,0)</f>
        <v>0</v>
      </c>
      <c r="BJ467" s="18" t="s">
        <v>77</v>
      </c>
      <c r="BK467" s="191">
        <f>ROUND(I467*H467,2)</f>
        <v>0</v>
      </c>
      <c r="BL467" s="18" t="s">
        <v>197</v>
      </c>
      <c r="BM467" s="190" t="s">
        <v>636</v>
      </c>
    </row>
    <row r="468" spans="1:65" s="2" customFormat="1" ht="11.25">
      <c r="A468" s="35"/>
      <c r="B468" s="36"/>
      <c r="C468" s="37"/>
      <c r="D468" s="192" t="s">
        <v>154</v>
      </c>
      <c r="E468" s="37"/>
      <c r="F468" s="193" t="s">
        <v>637</v>
      </c>
      <c r="G468" s="37"/>
      <c r="H468" s="37"/>
      <c r="I468" s="194"/>
      <c r="J468" s="37"/>
      <c r="K468" s="37"/>
      <c r="L468" s="40"/>
      <c r="M468" s="195"/>
      <c r="N468" s="196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154</v>
      </c>
      <c r="AU468" s="18" t="s">
        <v>79</v>
      </c>
    </row>
    <row r="469" spans="1:65" s="12" customFormat="1" ht="22.9" customHeight="1">
      <c r="B469" s="163"/>
      <c r="C469" s="164"/>
      <c r="D469" s="165" t="s">
        <v>68</v>
      </c>
      <c r="E469" s="177" t="s">
        <v>638</v>
      </c>
      <c r="F469" s="177" t="s">
        <v>639</v>
      </c>
      <c r="G469" s="164"/>
      <c r="H469" s="164"/>
      <c r="I469" s="167"/>
      <c r="J469" s="178">
        <f>BK469</f>
        <v>0</v>
      </c>
      <c r="K469" s="164"/>
      <c r="L469" s="169"/>
      <c r="M469" s="170"/>
      <c r="N469" s="171"/>
      <c r="O469" s="171"/>
      <c r="P469" s="172">
        <f>SUM(P470:P564)</f>
        <v>0</v>
      </c>
      <c r="Q469" s="171"/>
      <c r="R469" s="172">
        <f>SUM(R470:R564)</f>
        <v>0</v>
      </c>
      <c r="S469" s="171"/>
      <c r="T469" s="173">
        <f>SUM(T470:T564)</f>
        <v>0.46</v>
      </c>
      <c r="AR469" s="174" t="s">
        <v>79</v>
      </c>
      <c r="AT469" s="175" t="s">
        <v>68</v>
      </c>
      <c r="AU469" s="175" t="s">
        <v>77</v>
      </c>
      <c r="AY469" s="174" t="s">
        <v>145</v>
      </c>
      <c r="BK469" s="176">
        <f>SUM(BK470:BK564)</f>
        <v>0</v>
      </c>
    </row>
    <row r="470" spans="1:65" s="2" customFormat="1" ht="24.2" customHeight="1">
      <c r="A470" s="35"/>
      <c r="B470" s="36"/>
      <c r="C470" s="179" t="s">
        <v>640</v>
      </c>
      <c r="D470" s="179" t="s">
        <v>148</v>
      </c>
      <c r="E470" s="180" t="s">
        <v>641</v>
      </c>
      <c r="F470" s="181" t="s">
        <v>642</v>
      </c>
      <c r="G470" s="182" t="s">
        <v>643</v>
      </c>
      <c r="H470" s="183">
        <v>1</v>
      </c>
      <c r="I470" s="184"/>
      <c r="J470" s="185">
        <f>ROUND(I470*H470,2)</f>
        <v>0</v>
      </c>
      <c r="K470" s="181" t="s">
        <v>19</v>
      </c>
      <c r="L470" s="40"/>
      <c r="M470" s="186" t="s">
        <v>19</v>
      </c>
      <c r="N470" s="187" t="s">
        <v>40</v>
      </c>
      <c r="O470" s="65"/>
      <c r="P470" s="188">
        <f>O470*H470</f>
        <v>0</v>
      </c>
      <c r="Q470" s="188">
        <v>0</v>
      </c>
      <c r="R470" s="188">
        <f>Q470*H470</f>
        <v>0</v>
      </c>
      <c r="S470" s="188">
        <v>0</v>
      </c>
      <c r="T470" s="189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0" t="s">
        <v>197</v>
      </c>
      <c r="AT470" s="190" t="s">
        <v>148</v>
      </c>
      <c r="AU470" s="190" t="s">
        <v>79</v>
      </c>
      <c r="AY470" s="18" t="s">
        <v>145</v>
      </c>
      <c r="BE470" s="191">
        <f>IF(N470="základní",J470,0)</f>
        <v>0</v>
      </c>
      <c r="BF470" s="191">
        <f>IF(N470="snížená",J470,0)</f>
        <v>0</v>
      </c>
      <c r="BG470" s="191">
        <f>IF(N470="zákl. přenesená",J470,0)</f>
        <v>0</v>
      </c>
      <c r="BH470" s="191">
        <f>IF(N470="sníž. přenesená",J470,0)</f>
        <v>0</v>
      </c>
      <c r="BI470" s="191">
        <f>IF(N470="nulová",J470,0)</f>
        <v>0</v>
      </c>
      <c r="BJ470" s="18" t="s">
        <v>77</v>
      </c>
      <c r="BK470" s="191">
        <f>ROUND(I470*H470,2)</f>
        <v>0</v>
      </c>
      <c r="BL470" s="18" t="s">
        <v>197</v>
      </c>
      <c r="BM470" s="190" t="s">
        <v>644</v>
      </c>
    </row>
    <row r="471" spans="1:65" s="2" customFormat="1" ht="24.2" customHeight="1">
      <c r="A471" s="35"/>
      <c r="B471" s="36"/>
      <c r="C471" s="179" t="s">
        <v>645</v>
      </c>
      <c r="D471" s="179" t="s">
        <v>148</v>
      </c>
      <c r="E471" s="180" t="s">
        <v>646</v>
      </c>
      <c r="F471" s="181" t="s">
        <v>647</v>
      </c>
      <c r="G471" s="182" t="s">
        <v>643</v>
      </c>
      <c r="H471" s="183">
        <v>1</v>
      </c>
      <c r="I471" s="184"/>
      <c r="J471" s="185">
        <f>ROUND(I471*H471,2)</f>
        <v>0</v>
      </c>
      <c r="K471" s="181" t="s">
        <v>19</v>
      </c>
      <c r="L471" s="40"/>
      <c r="M471" s="186" t="s">
        <v>19</v>
      </c>
      <c r="N471" s="187" t="s">
        <v>40</v>
      </c>
      <c r="O471" s="65"/>
      <c r="P471" s="188">
        <f>O471*H471</f>
        <v>0</v>
      </c>
      <c r="Q471" s="188">
        <v>0</v>
      </c>
      <c r="R471" s="188">
        <f>Q471*H471</f>
        <v>0</v>
      </c>
      <c r="S471" s="188">
        <v>0</v>
      </c>
      <c r="T471" s="189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0" t="s">
        <v>197</v>
      </c>
      <c r="AT471" s="190" t="s">
        <v>148</v>
      </c>
      <c r="AU471" s="190" t="s">
        <v>79</v>
      </c>
      <c r="AY471" s="18" t="s">
        <v>145</v>
      </c>
      <c r="BE471" s="191">
        <f>IF(N471="základní",J471,0)</f>
        <v>0</v>
      </c>
      <c r="BF471" s="191">
        <f>IF(N471="snížená",J471,0)</f>
        <v>0</v>
      </c>
      <c r="BG471" s="191">
        <f>IF(N471="zákl. přenesená",J471,0)</f>
        <v>0</v>
      </c>
      <c r="BH471" s="191">
        <f>IF(N471="sníž. přenesená",J471,0)</f>
        <v>0</v>
      </c>
      <c r="BI471" s="191">
        <f>IF(N471="nulová",J471,0)</f>
        <v>0</v>
      </c>
      <c r="BJ471" s="18" t="s">
        <v>77</v>
      </c>
      <c r="BK471" s="191">
        <f>ROUND(I471*H471,2)</f>
        <v>0</v>
      </c>
      <c r="BL471" s="18" t="s">
        <v>197</v>
      </c>
      <c r="BM471" s="190" t="s">
        <v>648</v>
      </c>
    </row>
    <row r="472" spans="1:65" s="13" customFormat="1" ht="11.25">
      <c r="B472" s="197"/>
      <c r="C472" s="198"/>
      <c r="D472" s="199" t="s">
        <v>156</v>
      </c>
      <c r="E472" s="200" t="s">
        <v>19</v>
      </c>
      <c r="F472" s="201" t="s">
        <v>77</v>
      </c>
      <c r="G472" s="198"/>
      <c r="H472" s="202">
        <v>1</v>
      </c>
      <c r="I472" s="203"/>
      <c r="J472" s="198"/>
      <c r="K472" s="198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156</v>
      </c>
      <c r="AU472" s="208" t="s">
        <v>79</v>
      </c>
      <c r="AV472" s="13" t="s">
        <v>79</v>
      </c>
      <c r="AW472" s="13" t="s">
        <v>31</v>
      </c>
      <c r="AX472" s="13" t="s">
        <v>77</v>
      </c>
      <c r="AY472" s="208" t="s">
        <v>145</v>
      </c>
    </row>
    <row r="473" spans="1:65" s="2" customFormat="1" ht="24.2" customHeight="1">
      <c r="A473" s="35"/>
      <c r="B473" s="36"/>
      <c r="C473" s="179" t="s">
        <v>649</v>
      </c>
      <c r="D473" s="179" t="s">
        <v>148</v>
      </c>
      <c r="E473" s="180" t="s">
        <v>650</v>
      </c>
      <c r="F473" s="181" t="s">
        <v>651</v>
      </c>
      <c r="G473" s="182" t="s">
        <v>151</v>
      </c>
      <c r="H473" s="183">
        <v>18</v>
      </c>
      <c r="I473" s="184"/>
      <c r="J473" s="185">
        <f>ROUND(I473*H473,2)</f>
        <v>0</v>
      </c>
      <c r="K473" s="181" t="s">
        <v>152</v>
      </c>
      <c r="L473" s="40"/>
      <c r="M473" s="186" t="s">
        <v>19</v>
      </c>
      <c r="N473" s="187" t="s">
        <v>40</v>
      </c>
      <c r="O473" s="65"/>
      <c r="P473" s="188">
        <f>O473*H473</f>
        <v>0</v>
      </c>
      <c r="Q473" s="188">
        <v>0</v>
      </c>
      <c r="R473" s="188">
        <f>Q473*H473</f>
        <v>0</v>
      </c>
      <c r="S473" s="188">
        <v>2.4E-2</v>
      </c>
      <c r="T473" s="189">
        <f>S473*H473</f>
        <v>0.432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0" t="s">
        <v>197</v>
      </c>
      <c r="AT473" s="190" t="s">
        <v>148</v>
      </c>
      <c r="AU473" s="190" t="s">
        <v>79</v>
      </c>
      <c r="AY473" s="18" t="s">
        <v>145</v>
      </c>
      <c r="BE473" s="191">
        <f>IF(N473="základní",J473,0)</f>
        <v>0</v>
      </c>
      <c r="BF473" s="191">
        <f>IF(N473="snížená",J473,0)</f>
        <v>0</v>
      </c>
      <c r="BG473" s="191">
        <f>IF(N473="zákl. přenesená",J473,0)</f>
        <v>0</v>
      </c>
      <c r="BH473" s="191">
        <f>IF(N473="sníž. přenesená",J473,0)</f>
        <v>0</v>
      </c>
      <c r="BI473" s="191">
        <f>IF(N473="nulová",J473,0)</f>
        <v>0</v>
      </c>
      <c r="BJ473" s="18" t="s">
        <v>77</v>
      </c>
      <c r="BK473" s="191">
        <f>ROUND(I473*H473,2)</f>
        <v>0</v>
      </c>
      <c r="BL473" s="18" t="s">
        <v>197</v>
      </c>
      <c r="BM473" s="190" t="s">
        <v>652</v>
      </c>
    </row>
    <row r="474" spans="1:65" s="2" customFormat="1" ht="11.25">
      <c r="A474" s="35"/>
      <c r="B474" s="36"/>
      <c r="C474" s="37"/>
      <c r="D474" s="192" t="s">
        <v>154</v>
      </c>
      <c r="E474" s="37"/>
      <c r="F474" s="193" t="s">
        <v>653</v>
      </c>
      <c r="G474" s="37"/>
      <c r="H474" s="37"/>
      <c r="I474" s="194"/>
      <c r="J474" s="37"/>
      <c r="K474" s="37"/>
      <c r="L474" s="40"/>
      <c r="M474" s="195"/>
      <c r="N474" s="196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154</v>
      </c>
      <c r="AU474" s="18" t="s">
        <v>79</v>
      </c>
    </row>
    <row r="475" spans="1:65" s="2" customFormat="1" ht="24.2" customHeight="1">
      <c r="A475" s="35"/>
      <c r="B475" s="36"/>
      <c r="C475" s="179" t="s">
        <v>401</v>
      </c>
      <c r="D475" s="179" t="s">
        <v>148</v>
      </c>
      <c r="E475" s="180" t="s">
        <v>654</v>
      </c>
      <c r="F475" s="181" t="s">
        <v>655</v>
      </c>
      <c r="G475" s="182" t="s">
        <v>151</v>
      </c>
      <c r="H475" s="183">
        <v>1</v>
      </c>
      <c r="I475" s="184"/>
      <c r="J475" s="185">
        <f>ROUND(I475*H475,2)</f>
        <v>0</v>
      </c>
      <c r="K475" s="181" t="s">
        <v>152</v>
      </c>
      <c r="L475" s="40"/>
      <c r="M475" s="186" t="s">
        <v>19</v>
      </c>
      <c r="N475" s="187" t="s">
        <v>40</v>
      </c>
      <c r="O475" s="65"/>
      <c r="P475" s="188">
        <f>O475*H475</f>
        <v>0</v>
      </c>
      <c r="Q475" s="188">
        <v>0</v>
      </c>
      <c r="R475" s="188">
        <f>Q475*H475</f>
        <v>0</v>
      </c>
      <c r="S475" s="188">
        <v>2.8000000000000001E-2</v>
      </c>
      <c r="T475" s="189">
        <f>S475*H475</f>
        <v>2.8000000000000001E-2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0" t="s">
        <v>197</v>
      </c>
      <c r="AT475" s="190" t="s">
        <v>148</v>
      </c>
      <c r="AU475" s="190" t="s">
        <v>79</v>
      </c>
      <c r="AY475" s="18" t="s">
        <v>145</v>
      </c>
      <c r="BE475" s="191">
        <f>IF(N475="základní",J475,0)</f>
        <v>0</v>
      </c>
      <c r="BF475" s="191">
        <f>IF(N475="snížená",J475,0)</f>
        <v>0</v>
      </c>
      <c r="BG475" s="191">
        <f>IF(N475="zákl. přenesená",J475,0)</f>
        <v>0</v>
      </c>
      <c r="BH475" s="191">
        <f>IF(N475="sníž. přenesená",J475,0)</f>
        <v>0</v>
      </c>
      <c r="BI475" s="191">
        <f>IF(N475="nulová",J475,0)</f>
        <v>0</v>
      </c>
      <c r="BJ475" s="18" t="s">
        <v>77</v>
      </c>
      <c r="BK475" s="191">
        <f>ROUND(I475*H475,2)</f>
        <v>0</v>
      </c>
      <c r="BL475" s="18" t="s">
        <v>197</v>
      </c>
      <c r="BM475" s="190" t="s">
        <v>475</v>
      </c>
    </row>
    <row r="476" spans="1:65" s="2" customFormat="1" ht="11.25">
      <c r="A476" s="35"/>
      <c r="B476" s="36"/>
      <c r="C476" s="37"/>
      <c r="D476" s="192" t="s">
        <v>154</v>
      </c>
      <c r="E476" s="37"/>
      <c r="F476" s="193" t="s">
        <v>656</v>
      </c>
      <c r="G476" s="37"/>
      <c r="H476" s="37"/>
      <c r="I476" s="194"/>
      <c r="J476" s="37"/>
      <c r="K476" s="37"/>
      <c r="L476" s="40"/>
      <c r="M476" s="195"/>
      <c r="N476" s="196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154</v>
      </c>
      <c r="AU476" s="18" t="s">
        <v>79</v>
      </c>
    </row>
    <row r="477" spans="1:65" s="2" customFormat="1" ht="16.5" customHeight="1">
      <c r="A477" s="35"/>
      <c r="B477" s="36"/>
      <c r="C477" s="179" t="s">
        <v>406</v>
      </c>
      <c r="D477" s="179" t="s">
        <v>148</v>
      </c>
      <c r="E477" s="180" t="s">
        <v>657</v>
      </c>
      <c r="F477" s="181" t="s">
        <v>658</v>
      </c>
      <c r="G477" s="182" t="s">
        <v>643</v>
      </c>
      <c r="H477" s="183">
        <v>1</v>
      </c>
      <c r="I477" s="184"/>
      <c r="J477" s="185">
        <f>ROUND(I477*H477,2)</f>
        <v>0</v>
      </c>
      <c r="K477" s="181" t="s">
        <v>19</v>
      </c>
      <c r="L477" s="40"/>
      <c r="M477" s="186" t="s">
        <v>19</v>
      </c>
      <c r="N477" s="187" t="s">
        <v>40</v>
      </c>
      <c r="O477" s="65"/>
      <c r="P477" s="188">
        <f>O477*H477</f>
        <v>0</v>
      </c>
      <c r="Q477" s="188">
        <v>0</v>
      </c>
      <c r="R477" s="188">
        <f>Q477*H477</f>
        <v>0</v>
      </c>
      <c r="S477" s="188">
        <v>0</v>
      </c>
      <c r="T477" s="189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0" t="s">
        <v>197</v>
      </c>
      <c r="AT477" s="190" t="s">
        <v>148</v>
      </c>
      <c r="AU477" s="190" t="s">
        <v>79</v>
      </c>
      <c r="AY477" s="18" t="s">
        <v>145</v>
      </c>
      <c r="BE477" s="191">
        <f>IF(N477="základní",J477,0)</f>
        <v>0</v>
      </c>
      <c r="BF477" s="191">
        <f>IF(N477="snížená",J477,0)</f>
        <v>0</v>
      </c>
      <c r="BG477" s="191">
        <f>IF(N477="zákl. přenesená",J477,0)</f>
        <v>0</v>
      </c>
      <c r="BH477" s="191">
        <f>IF(N477="sníž. přenesená",J477,0)</f>
        <v>0</v>
      </c>
      <c r="BI477" s="191">
        <f>IF(N477="nulová",J477,0)</f>
        <v>0</v>
      </c>
      <c r="BJ477" s="18" t="s">
        <v>77</v>
      </c>
      <c r="BK477" s="191">
        <f>ROUND(I477*H477,2)</f>
        <v>0</v>
      </c>
      <c r="BL477" s="18" t="s">
        <v>197</v>
      </c>
      <c r="BM477" s="190" t="s">
        <v>659</v>
      </c>
    </row>
    <row r="478" spans="1:65" s="15" customFormat="1" ht="11.25">
      <c r="B478" s="220"/>
      <c r="C478" s="221"/>
      <c r="D478" s="199" t="s">
        <v>156</v>
      </c>
      <c r="E478" s="222" t="s">
        <v>19</v>
      </c>
      <c r="F478" s="223" t="s">
        <v>660</v>
      </c>
      <c r="G478" s="221"/>
      <c r="H478" s="222" t="s">
        <v>19</v>
      </c>
      <c r="I478" s="224"/>
      <c r="J478" s="221"/>
      <c r="K478" s="221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156</v>
      </c>
      <c r="AU478" s="229" t="s">
        <v>79</v>
      </c>
      <c r="AV478" s="15" t="s">
        <v>77</v>
      </c>
      <c r="AW478" s="15" t="s">
        <v>31</v>
      </c>
      <c r="AX478" s="15" t="s">
        <v>69</v>
      </c>
      <c r="AY478" s="229" t="s">
        <v>145</v>
      </c>
    </row>
    <row r="479" spans="1:65" s="15" customFormat="1" ht="11.25">
      <c r="B479" s="220"/>
      <c r="C479" s="221"/>
      <c r="D479" s="199" t="s">
        <v>156</v>
      </c>
      <c r="E479" s="222" t="s">
        <v>19</v>
      </c>
      <c r="F479" s="223" t="s">
        <v>661</v>
      </c>
      <c r="G479" s="221"/>
      <c r="H479" s="222" t="s">
        <v>19</v>
      </c>
      <c r="I479" s="224"/>
      <c r="J479" s="221"/>
      <c r="K479" s="221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156</v>
      </c>
      <c r="AU479" s="229" t="s">
        <v>79</v>
      </c>
      <c r="AV479" s="15" t="s">
        <v>77</v>
      </c>
      <c r="AW479" s="15" t="s">
        <v>31</v>
      </c>
      <c r="AX479" s="15" t="s">
        <v>69</v>
      </c>
      <c r="AY479" s="229" t="s">
        <v>145</v>
      </c>
    </row>
    <row r="480" spans="1:65" s="15" customFormat="1" ht="11.25">
      <c r="B480" s="220"/>
      <c r="C480" s="221"/>
      <c r="D480" s="199" t="s">
        <v>156</v>
      </c>
      <c r="E480" s="222" t="s">
        <v>19</v>
      </c>
      <c r="F480" s="223" t="s">
        <v>662</v>
      </c>
      <c r="G480" s="221"/>
      <c r="H480" s="222" t="s">
        <v>19</v>
      </c>
      <c r="I480" s="224"/>
      <c r="J480" s="221"/>
      <c r="K480" s="221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156</v>
      </c>
      <c r="AU480" s="229" t="s">
        <v>79</v>
      </c>
      <c r="AV480" s="15" t="s">
        <v>77</v>
      </c>
      <c r="AW480" s="15" t="s">
        <v>31</v>
      </c>
      <c r="AX480" s="15" t="s">
        <v>69</v>
      </c>
      <c r="AY480" s="229" t="s">
        <v>145</v>
      </c>
    </row>
    <row r="481" spans="1:65" s="15" customFormat="1" ht="11.25">
      <c r="B481" s="220"/>
      <c r="C481" s="221"/>
      <c r="D481" s="199" t="s">
        <v>156</v>
      </c>
      <c r="E481" s="222" t="s">
        <v>19</v>
      </c>
      <c r="F481" s="223" t="s">
        <v>663</v>
      </c>
      <c r="G481" s="221"/>
      <c r="H481" s="222" t="s">
        <v>19</v>
      </c>
      <c r="I481" s="224"/>
      <c r="J481" s="221"/>
      <c r="K481" s="221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156</v>
      </c>
      <c r="AU481" s="229" t="s">
        <v>79</v>
      </c>
      <c r="AV481" s="15" t="s">
        <v>77</v>
      </c>
      <c r="AW481" s="15" t="s">
        <v>31</v>
      </c>
      <c r="AX481" s="15" t="s">
        <v>69</v>
      </c>
      <c r="AY481" s="229" t="s">
        <v>145</v>
      </c>
    </row>
    <row r="482" spans="1:65" s="15" customFormat="1" ht="11.25">
      <c r="B482" s="220"/>
      <c r="C482" s="221"/>
      <c r="D482" s="199" t="s">
        <v>156</v>
      </c>
      <c r="E482" s="222" t="s">
        <v>19</v>
      </c>
      <c r="F482" s="223" t="s">
        <v>664</v>
      </c>
      <c r="G482" s="221"/>
      <c r="H482" s="222" t="s">
        <v>19</v>
      </c>
      <c r="I482" s="224"/>
      <c r="J482" s="221"/>
      <c r="K482" s="221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156</v>
      </c>
      <c r="AU482" s="229" t="s">
        <v>79</v>
      </c>
      <c r="AV482" s="15" t="s">
        <v>77</v>
      </c>
      <c r="AW482" s="15" t="s">
        <v>31</v>
      </c>
      <c r="AX482" s="15" t="s">
        <v>69</v>
      </c>
      <c r="AY482" s="229" t="s">
        <v>145</v>
      </c>
    </row>
    <row r="483" spans="1:65" s="15" customFormat="1" ht="11.25">
      <c r="B483" s="220"/>
      <c r="C483" s="221"/>
      <c r="D483" s="199" t="s">
        <v>156</v>
      </c>
      <c r="E483" s="222" t="s">
        <v>19</v>
      </c>
      <c r="F483" s="223" t="s">
        <v>665</v>
      </c>
      <c r="G483" s="221"/>
      <c r="H483" s="222" t="s">
        <v>19</v>
      </c>
      <c r="I483" s="224"/>
      <c r="J483" s="221"/>
      <c r="K483" s="221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156</v>
      </c>
      <c r="AU483" s="229" t="s">
        <v>79</v>
      </c>
      <c r="AV483" s="15" t="s">
        <v>77</v>
      </c>
      <c r="AW483" s="15" t="s">
        <v>31</v>
      </c>
      <c r="AX483" s="15" t="s">
        <v>69</v>
      </c>
      <c r="AY483" s="229" t="s">
        <v>145</v>
      </c>
    </row>
    <row r="484" spans="1:65" s="15" customFormat="1" ht="11.25">
      <c r="B484" s="220"/>
      <c r="C484" s="221"/>
      <c r="D484" s="199" t="s">
        <v>156</v>
      </c>
      <c r="E484" s="222" t="s">
        <v>19</v>
      </c>
      <c r="F484" s="223" t="s">
        <v>666</v>
      </c>
      <c r="G484" s="221"/>
      <c r="H484" s="222" t="s">
        <v>19</v>
      </c>
      <c r="I484" s="224"/>
      <c r="J484" s="221"/>
      <c r="K484" s="221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156</v>
      </c>
      <c r="AU484" s="229" t="s">
        <v>79</v>
      </c>
      <c r="AV484" s="15" t="s">
        <v>77</v>
      </c>
      <c r="AW484" s="15" t="s">
        <v>31</v>
      </c>
      <c r="AX484" s="15" t="s">
        <v>69</v>
      </c>
      <c r="AY484" s="229" t="s">
        <v>145</v>
      </c>
    </row>
    <row r="485" spans="1:65" s="15" customFormat="1" ht="11.25">
      <c r="B485" s="220"/>
      <c r="C485" s="221"/>
      <c r="D485" s="199" t="s">
        <v>156</v>
      </c>
      <c r="E485" s="222" t="s">
        <v>19</v>
      </c>
      <c r="F485" s="223" t="s">
        <v>667</v>
      </c>
      <c r="G485" s="221"/>
      <c r="H485" s="222" t="s">
        <v>19</v>
      </c>
      <c r="I485" s="224"/>
      <c r="J485" s="221"/>
      <c r="K485" s="221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156</v>
      </c>
      <c r="AU485" s="229" t="s">
        <v>79</v>
      </c>
      <c r="AV485" s="15" t="s">
        <v>77</v>
      </c>
      <c r="AW485" s="15" t="s">
        <v>31</v>
      </c>
      <c r="AX485" s="15" t="s">
        <v>69</v>
      </c>
      <c r="AY485" s="229" t="s">
        <v>145</v>
      </c>
    </row>
    <row r="486" spans="1:65" s="13" customFormat="1" ht="11.25">
      <c r="B486" s="197"/>
      <c r="C486" s="198"/>
      <c r="D486" s="199" t="s">
        <v>156</v>
      </c>
      <c r="E486" s="200" t="s">
        <v>19</v>
      </c>
      <c r="F486" s="201" t="s">
        <v>668</v>
      </c>
      <c r="G486" s="198"/>
      <c r="H486" s="202">
        <v>1</v>
      </c>
      <c r="I486" s="203"/>
      <c r="J486" s="198"/>
      <c r="K486" s="198"/>
      <c r="L486" s="204"/>
      <c r="M486" s="205"/>
      <c r="N486" s="206"/>
      <c r="O486" s="206"/>
      <c r="P486" s="206"/>
      <c r="Q486" s="206"/>
      <c r="R486" s="206"/>
      <c r="S486" s="206"/>
      <c r="T486" s="207"/>
      <c r="AT486" s="208" t="s">
        <v>156</v>
      </c>
      <c r="AU486" s="208" t="s">
        <v>79</v>
      </c>
      <c r="AV486" s="13" t="s">
        <v>79</v>
      </c>
      <c r="AW486" s="13" t="s">
        <v>31</v>
      </c>
      <c r="AX486" s="13" t="s">
        <v>69</v>
      </c>
      <c r="AY486" s="208" t="s">
        <v>145</v>
      </c>
    </row>
    <row r="487" spans="1:65" s="14" customFormat="1" ht="11.25">
      <c r="B487" s="209"/>
      <c r="C487" s="210"/>
      <c r="D487" s="199" t="s">
        <v>156</v>
      </c>
      <c r="E487" s="211" t="s">
        <v>19</v>
      </c>
      <c r="F487" s="212" t="s">
        <v>158</v>
      </c>
      <c r="G487" s="210"/>
      <c r="H487" s="213">
        <v>1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156</v>
      </c>
      <c r="AU487" s="219" t="s">
        <v>79</v>
      </c>
      <c r="AV487" s="14" t="s">
        <v>153</v>
      </c>
      <c r="AW487" s="14" t="s">
        <v>31</v>
      </c>
      <c r="AX487" s="14" t="s">
        <v>77</v>
      </c>
      <c r="AY487" s="219" t="s">
        <v>145</v>
      </c>
    </row>
    <row r="488" spans="1:65" s="2" customFormat="1" ht="16.5" customHeight="1">
      <c r="A488" s="35"/>
      <c r="B488" s="36"/>
      <c r="C488" s="179" t="s">
        <v>669</v>
      </c>
      <c r="D488" s="179" t="s">
        <v>148</v>
      </c>
      <c r="E488" s="180" t="s">
        <v>670</v>
      </c>
      <c r="F488" s="181" t="s">
        <v>671</v>
      </c>
      <c r="G488" s="182" t="s">
        <v>643</v>
      </c>
      <c r="H488" s="183">
        <v>1</v>
      </c>
      <c r="I488" s="184"/>
      <c r="J488" s="185">
        <f>ROUND(I488*H488,2)</f>
        <v>0</v>
      </c>
      <c r="K488" s="181" t="s">
        <v>19</v>
      </c>
      <c r="L488" s="40"/>
      <c r="M488" s="186" t="s">
        <v>19</v>
      </c>
      <c r="N488" s="187" t="s">
        <v>40</v>
      </c>
      <c r="O488" s="65"/>
      <c r="P488" s="188">
        <f>O488*H488</f>
        <v>0</v>
      </c>
      <c r="Q488" s="188">
        <v>0</v>
      </c>
      <c r="R488" s="188">
        <f>Q488*H488</f>
        <v>0</v>
      </c>
      <c r="S488" s="188">
        <v>0</v>
      </c>
      <c r="T488" s="189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0" t="s">
        <v>197</v>
      </c>
      <c r="AT488" s="190" t="s">
        <v>148</v>
      </c>
      <c r="AU488" s="190" t="s">
        <v>79</v>
      </c>
      <c r="AY488" s="18" t="s">
        <v>145</v>
      </c>
      <c r="BE488" s="191">
        <f>IF(N488="základní",J488,0)</f>
        <v>0</v>
      </c>
      <c r="BF488" s="191">
        <f>IF(N488="snížená",J488,0)</f>
        <v>0</v>
      </c>
      <c r="BG488" s="191">
        <f>IF(N488="zákl. přenesená",J488,0)</f>
        <v>0</v>
      </c>
      <c r="BH488" s="191">
        <f>IF(N488="sníž. přenesená",J488,0)</f>
        <v>0</v>
      </c>
      <c r="BI488" s="191">
        <f>IF(N488="nulová",J488,0)</f>
        <v>0</v>
      </c>
      <c r="BJ488" s="18" t="s">
        <v>77</v>
      </c>
      <c r="BK488" s="191">
        <f>ROUND(I488*H488,2)</f>
        <v>0</v>
      </c>
      <c r="BL488" s="18" t="s">
        <v>197</v>
      </c>
      <c r="BM488" s="190" t="s">
        <v>517</v>
      </c>
    </row>
    <row r="489" spans="1:65" s="15" customFormat="1" ht="11.25">
      <c r="B489" s="220"/>
      <c r="C489" s="221"/>
      <c r="D489" s="199" t="s">
        <v>156</v>
      </c>
      <c r="E489" s="222" t="s">
        <v>19</v>
      </c>
      <c r="F489" s="223" t="s">
        <v>660</v>
      </c>
      <c r="G489" s="221"/>
      <c r="H489" s="222" t="s">
        <v>19</v>
      </c>
      <c r="I489" s="224"/>
      <c r="J489" s="221"/>
      <c r="K489" s="221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156</v>
      </c>
      <c r="AU489" s="229" t="s">
        <v>79</v>
      </c>
      <c r="AV489" s="15" t="s">
        <v>77</v>
      </c>
      <c r="AW489" s="15" t="s">
        <v>31</v>
      </c>
      <c r="AX489" s="15" t="s">
        <v>69</v>
      </c>
      <c r="AY489" s="229" t="s">
        <v>145</v>
      </c>
    </row>
    <row r="490" spans="1:65" s="15" customFormat="1" ht="11.25">
      <c r="B490" s="220"/>
      <c r="C490" s="221"/>
      <c r="D490" s="199" t="s">
        <v>156</v>
      </c>
      <c r="E490" s="222" t="s">
        <v>19</v>
      </c>
      <c r="F490" s="223" t="s">
        <v>672</v>
      </c>
      <c r="G490" s="221"/>
      <c r="H490" s="222" t="s">
        <v>19</v>
      </c>
      <c r="I490" s="224"/>
      <c r="J490" s="221"/>
      <c r="K490" s="221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156</v>
      </c>
      <c r="AU490" s="229" t="s">
        <v>79</v>
      </c>
      <c r="AV490" s="15" t="s">
        <v>77</v>
      </c>
      <c r="AW490" s="15" t="s">
        <v>31</v>
      </c>
      <c r="AX490" s="15" t="s">
        <v>69</v>
      </c>
      <c r="AY490" s="229" t="s">
        <v>145</v>
      </c>
    </row>
    <row r="491" spans="1:65" s="15" customFormat="1" ht="11.25">
      <c r="B491" s="220"/>
      <c r="C491" s="221"/>
      <c r="D491" s="199" t="s">
        <v>156</v>
      </c>
      <c r="E491" s="222" t="s">
        <v>19</v>
      </c>
      <c r="F491" s="223" t="s">
        <v>673</v>
      </c>
      <c r="G491" s="221"/>
      <c r="H491" s="222" t="s">
        <v>19</v>
      </c>
      <c r="I491" s="224"/>
      <c r="J491" s="221"/>
      <c r="K491" s="221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156</v>
      </c>
      <c r="AU491" s="229" t="s">
        <v>79</v>
      </c>
      <c r="AV491" s="15" t="s">
        <v>77</v>
      </c>
      <c r="AW491" s="15" t="s">
        <v>31</v>
      </c>
      <c r="AX491" s="15" t="s">
        <v>69</v>
      </c>
      <c r="AY491" s="229" t="s">
        <v>145</v>
      </c>
    </row>
    <row r="492" spans="1:65" s="15" customFormat="1" ht="11.25">
      <c r="B492" s="220"/>
      <c r="C492" s="221"/>
      <c r="D492" s="199" t="s">
        <v>156</v>
      </c>
      <c r="E492" s="222" t="s">
        <v>19</v>
      </c>
      <c r="F492" s="223" t="s">
        <v>663</v>
      </c>
      <c r="G492" s="221"/>
      <c r="H492" s="222" t="s">
        <v>19</v>
      </c>
      <c r="I492" s="224"/>
      <c r="J492" s="221"/>
      <c r="K492" s="221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156</v>
      </c>
      <c r="AU492" s="229" t="s">
        <v>79</v>
      </c>
      <c r="AV492" s="15" t="s">
        <v>77</v>
      </c>
      <c r="AW492" s="15" t="s">
        <v>31</v>
      </c>
      <c r="AX492" s="15" t="s">
        <v>69</v>
      </c>
      <c r="AY492" s="229" t="s">
        <v>145</v>
      </c>
    </row>
    <row r="493" spans="1:65" s="15" customFormat="1" ht="11.25">
      <c r="B493" s="220"/>
      <c r="C493" s="221"/>
      <c r="D493" s="199" t="s">
        <v>156</v>
      </c>
      <c r="E493" s="222" t="s">
        <v>19</v>
      </c>
      <c r="F493" s="223" t="s">
        <v>664</v>
      </c>
      <c r="G493" s="221"/>
      <c r="H493" s="222" t="s">
        <v>19</v>
      </c>
      <c r="I493" s="224"/>
      <c r="J493" s="221"/>
      <c r="K493" s="221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156</v>
      </c>
      <c r="AU493" s="229" t="s">
        <v>79</v>
      </c>
      <c r="AV493" s="15" t="s">
        <v>77</v>
      </c>
      <c r="AW493" s="15" t="s">
        <v>31</v>
      </c>
      <c r="AX493" s="15" t="s">
        <v>69</v>
      </c>
      <c r="AY493" s="229" t="s">
        <v>145</v>
      </c>
    </row>
    <row r="494" spans="1:65" s="15" customFormat="1" ht="11.25">
      <c r="B494" s="220"/>
      <c r="C494" s="221"/>
      <c r="D494" s="199" t="s">
        <v>156</v>
      </c>
      <c r="E494" s="222" t="s">
        <v>19</v>
      </c>
      <c r="F494" s="223" t="s">
        <v>665</v>
      </c>
      <c r="G494" s="221"/>
      <c r="H494" s="222" t="s">
        <v>19</v>
      </c>
      <c r="I494" s="224"/>
      <c r="J494" s="221"/>
      <c r="K494" s="221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156</v>
      </c>
      <c r="AU494" s="229" t="s">
        <v>79</v>
      </c>
      <c r="AV494" s="15" t="s">
        <v>77</v>
      </c>
      <c r="AW494" s="15" t="s">
        <v>31</v>
      </c>
      <c r="AX494" s="15" t="s">
        <v>69</v>
      </c>
      <c r="AY494" s="229" t="s">
        <v>145</v>
      </c>
    </row>
    <row r="495" spans="1:65" s="15" customFormat="1" ht="11.25">
      <c r="B495" s="220"/>
      <c r="C495" s="221"/>
      <c r="D495" s="199" t="s">
        <v>156</v>
      </c>
      <c r="E495" s="222" t="s">
        <v>19</v>
      </c>
      <c r="F495" s="223" t="s">
        <v>666</v>
      </c>
      <c r="G495" s="221"/>
      <c r="H495" s="222" t="s">
        <v>19</v>
      </c>
      <c r="I495" s="224"/>
      <c r="J495" s="221"/>
      <c r="K495" s="221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156</v>
      </c>
      <c r="AU495" s="229" t="s">
        <v>79</v>
      </c>
      <c r="AV495" s="15" t="s">
        <v>77</v>
      </c>
      <c r="AW495" s="15" t="s">
        <v>31</v>
      </c>
      <c r="AX495" s="15" t="s">
        <v>69</v>
      </c>
      <c r="AY495" s="229" t="s">
        <v>145</v>
      </c>
    </row>
    <row r="496" spans="1:65" s="15" customFormat="1" ht="11.25">
      <c r="B496" s="220"/>
      <c r="C496" s="221"/>
      <c r="D496" s="199" t="s">
        <v>156</v>
      </c>
      <c r="E496" s="222" t="s">
        <v>19</v>
      </c>
      <c r="F496" s="223" t="s">
        <v>667</v>
      </c>
      <c r="G496" s="221"/>
      <c r="H496" s="222" t="s">
        <v>19</v>
      </c>
      <c r="I496" s="224"/>
      <c r="J496" s="221"/>
      <c r="K496" s="221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156</v>
      </c>
      <c r="AU496" s="229" t="s">
        <v>79</v>
      </c>
      <c r="AV496" s="15" t="s">
        <v>77</v>
      </c>
      <c r="AW496" s="15" t="s">
        <v>31</v>
      </c>
      <c r="AX496" s="15" t="s">
        <v>69</v>
      </c>
      <c r="AY496" s="229" t="s">
        <v>145</v>
      </c>
    </row>
    <row r="497" spans="1:65" s="13" customFormat="1" ht="11.25">
      <c r="B497" s="197"/>
      <c r="C497" s="198"/>
      <c r="D497" s="199" t="s">
        <v>156</v>
      </c>
      <c r="E497" s="200" t="s">
        <v>19</v>
      </c>
      <c r="F497" s="201" t="s">
        <v>674</v>
      </c>
      <c r="G497" s="198"/>
      <c r="H497" s="202">
        <v>1</v>
      </c>
      <c r="I497" s="203"/>
      <c r="J497" s="198"/>
      <c r="K497" s="198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156</v>
      </c>
      <c r="AU497" s="208" t="s">
        <v>79</v>
      </c>
      <c r="AV497" s="13" t="s">
        <v>79</v>
      </c>
      <c r="AW497" s="13" t="s">
        <v>31</v>
      </c>
      <c r="AX497" s="13" t="s">
        <v>69</v>
      </c>
      <c r="AY497" s="208" t="s">
        <v>145</v>
      </c>
    </row>
    <row r="498" spans="1:65" s="14" customFormat="1" ht="11.25">
      <c r="B498" s="209"/>
      <c r="C498" s="210"/>
      <c r="D498" s="199" t="s">
        <v>156</v>
      </c>
      <c r="E498" s="211" t="s">
        <v>19</v>
      </c>
      <c r="F498" s="212" t="s">
        <v>158</v>
      </c>
      <c r="G498" s="210"/>
      <c r="H498" s="213">
        <v>1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156</v>
      </c>
      <c r="AU498" s="219" t="s">
        <v>79</v>
      </c>
      <c r="AV498" s="14" t="s">
        <v>153</v>
      </c>
      <c r="AW498" s="14" t="s">
        <v>31</v>
      </c>
      <c r="AX498" s="14" t="s">
        <v>77</v>
      </c>
      <c r="AY498" s="219" t="s">
        <v>145</v>
      </c>
    </row>
    <row r="499" spans="1:65" s="2" customFormat="1" ht="16.5" customHeight="1">
      <c r="A499" s="35"/>
      <c r="B499" s="36"/>
      <c r="C499" s="179" t="s">
        <v>413</v>
      </c>
      <c r="D499" s="179" t="s">
        <v>148</v>
      </c>
      <c r="E499" s="180" t="s">
        <v>675</v>
      </c>
      <c r="F499" s="181" t="s">
        <v>676</v>
      </c>
      <c r="G499" s="182" t="s">
        <v>643</v>
      </c>
      <c r="H499" s="183">
        <v>1</v>
      </c>
      <c r="I499" s="184"/>
      <c r="J499" s="185">
        <f>ROUND(I499*H499,2)</f>
        <v>0</v>
      </c>
      <c r="K499" s="181" t="s">
        <v>19</v>
      </c>
      <c r="L499" s="40"/>
      <c r="M499" s="186" t="s">
        <v>19</v>
      </c>
      <c r="N499" s="187" t="s">
        <v>40</v>
      </c>
      <c r="O499" s="65"/>
      <c r="P499" s="188">
        <f>O499*H499</f>
        <v>0</v>
      </c>
      <c r="Q499" s="188">
        <v>0</v>
      </c>
      <c r="R499" s="188">
        <f>Q499*H499</f>
        <v>0</v>
      </c>
      <c r="S499" s="188">
        <v>0</v>
      </c>
      <c r="T499" s="189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0" t="s">
        <v>197</v>
      </c>
      <c r="AT499" s="190" t="s">
        <v>148</v>
      </c>
      <c r="AU499" s="190" t="s">
        <v>79</v>
      </c>
      <c r="AY499" s="18" t="s">
        <v>145</v>
      </c>
      <c r="BE499" s="191">
        <f>IF(N499="základní",J499,0)</f>
        <v>0</v>
      </c>
      <c r="BF499" s="191">
        <f>IF(N499="snížená",J499,0)</f>
        <v>0</v>
      </c>
      <c r="BG499" s="191">
        <f>IF(N499="zákl. přenesená",J499,0)</f>
        <v>0</v>
      </c>
      <c r="BH499" s="191">
        <f>IF(N499="sníž. přenesená",J499,0)</f>
        <v>0</v>
      </c>
      <c r="BI499" s="191">
        <f>IF(N499="nulová",J499,0)</f>
        <v>0</v>
      </c>
      <c r="BJ499" s="18" t="s">
        <v>77</v>
      </c>
      <c r="BK499" s="191">
        <f>ROUND(I499*H499,2)</f>
        <v>0</v>
      </c>
      <c r="BL499" s="18" t="s">
        <v>197</v>
      </c>
      <c r="BM499" s="190" t="s">
        <v>557</v>
      </c>
    </row>
    <row r="500" spans="1:65" s="15" customFormat="1" ht="11.25">
      <c r="B500" s="220"/>
      <c r="C500" s="221"/>
      <c r="D500" s="199" t="s">
        <v>156</v>
      </c>
      <c r="E500" s="222" t="s">
        <v>19</v>
      </c>
      <c r="F500" s="223" t="s">
        <v>677</v>
      </c>
      <c r="G500" s="221"/>
      <c r="H500" s="222" t="s">
        <v>19</v>
      </c>
      <c r="I500" s="224"/>
      <c r="J500" s="221"/>
      <c r="K500" s="221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156</v>
      </c>
      <c r="AU500" s="229" t="s">
        <v>79</v>
      </c>
      <c r="AV500" s="15" t="s">
        <v>77</v>
      </c>
      <c r="AW500" s="15" t="s">
        <v>31</v>
      </c>
      <c r="AX500" s="15" t="s">
        <v>69</v>
      </c>
      <c r="AY500" s="229" t="s">
        <v>145</v>
      </c>
    </row>
    <row r="501" spans="1:65" s="15" customFormat="1" ht="11.25">
      <c r="B501" s="220"/>
      <c r="C501" s="221"/>
      <c r="D501" s="199" t="s">
        <v>156</v>
      </c>
      <c r="E501" s="222" t="s">
        <v>19</v>
      </c>
      <c r="F501" s="223" t="s">
        <v>678</v>
      </c>
      <c r="G501" s="221"/>
      <c r="H501" s="222" t="s">
        <v>19</v>
      </c>
      <c r="I501" s="224"/>
      <c r="J501" s="221"/>
      <c r="K501" s="221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156</v>
      </c>
      <c r="AU501" s="229" t="s">
        <v>79</v>
      </c>
      <c r="AV501" s="15" t="s">
        <v>77</v>
      </c>
      <c r="AW501" s="15" t="s">
        <v>31</v>
      </c>
      <c r="AX501" s="15" t="s">
        <v>69</v>
      </c>
      <c r="AY501" s="229" t="s">
        <v>145</v>
      </c>
    </row>
    <row r="502" spans="1:65" s="15" customFormat="1" ht="11.25">
      <c r="B502" s="220"/>
      <c r="C502" s="221"/>
      <c r="D502" s="199" t="s">
        <v>156</v>
      </c>
      <c r="E502" s="222" t="s">
        <v>19</v>
      </c>
      <c r="F502" s="223" t="s">
        <v>679</v>
      </c>
      <c r="G502" s="221"/>
      <c r="H502" s="222" t="s">
        <v>19</v>
      </c>
      <c r="I502" s="224"/>
      <c r="J502" s="221"/>
      <c r="K502" s="221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156</v>
      </c>
      <c r="AU502" s="229" t="s">
        <v>79</v>
      </c>
      <c r="AV502" s="15" t="s">
        <v>77</v>
      </c>
      <c r="AW502" s="15" t="s">
        <v>31</v>
      </c>
      <c r="AX502" s="15" t="s">
        <v>69</v>
      </c>
      <c r="AY502" s="229" t="s">
        <v>145</v>
      </c>
    </row>
    <row r="503" spans="1:65" s="15" customFormat="1" ht="11.25">
      <c r="B503" s="220"/>
      <c r="C503" s="221"/>
      <c r="D503" s="199" t="s">
        <v>156</v>
      </c>
      <c r="E503" s="222" t="s">
        <v>19</v>
      </c>
      <c r="F503" s="223" t="s">
        <v>680</v>
      </c>
      <c r="G503" s="221"/>
      <c r="H503" s="222" t="s">
        <v>19</v>
      </c>
      <c r="I503" s="224"/>
      <c r="J503" s="221"/>
      <c r="K503" s="221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156</v>
      </c>
      <c r="AU503" s="229" t="s">
        <v>79</v>
      </c>
      <c r="AV503" s="15" t="s">
        <v>77</v>
      </c>
      <c r="AW503" s="15" t="s">
        <v>31</v>
      </c>
      <c r="AX503" s="15" t="s">
        <v>69</v>
      </c>
      <c r="AY503" s="229" t="s">
        <v>145</v>
      </c>
    </row>
    <row r="504" spans="1:65" s="15" customFormat="1" ht="11.25">
      <c r="B504" s="220"/>
      <c r="C504" s="221"/>
      <c r="D504" s="199" t="s">
        <v>156</v>
      </c>
      <c r="E504" s="222" t="s">
        <v>19</v>
      </c>
      <c r="F504" s="223" t="s">
        <v>663</v>
      </c>
      <c r="G504" s="221"/>
      <c r="H504" s="222" t="s">
        <v>19</v>
      </c>
      <c r="I504" s="224"/>
      <c r="J504" s="221"/>
      <c r="K504" s="221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156</v>
      </c>
      <c r="AU504" s="229" t="s">
        <v>79</v>
      </c>
      <c r="AV504" s="15" t="s">
        <v>77</v>
      </c>
      <c r="AW504" s="15" t="s">
        <v>31</v>
      </c>
      <c r="AX504" s="15" t="s">
        <v>69</v>
      </c>
      <c r="AY504" s="229" t="s">
        <v>145</v>
      </c>
    </row>
    <row r="505" spans="1:65" s="15" customFormat="1" ht="11.25">
      <c r="B505" s="220"/>
      <c r="C505" s="221"/>
      <c r="D505" s="199" t="s">
        <v>156</v>
      </c>
      <c r="E505" s="222" t="s">
        <v>19</v>
      </c>
      <c r="F505" s="223" t="s">
        <v>664</v>
      </c>
      <c r="G505" s="221"/>
      <c r="H505" s="222" t="s">
        <v>19</v>
      </c>
      <c r="I505" s="224"/>
      <c r="J505" s="221"/>
      <c r="K505" s="221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156</v>
      </c>
      <c r="AU505" s="229" t="s">
        <v>79</v>
      </c>
      <c r="AV505" s="15" t="s">
        <v>77</v>
      </c>
      <c r="AW505" s="15" t="s">
        <v>31</v>
      </c>
      <c r="AX505" s="15" t="s">
        <v>69</v>
      </c>
      <c r="AY505" s="229" t="s">
        <v>145</v>
      </c>
    </row>
    <row r="506" spans="1:65" s="15" customFormat="1" ht="11.25">
      <c r="B506" s="220"/>
      <c r="C506" s="221"/>
      <c r="D506" s="199" t="s">
        <v>156</v>
      </c>
      <c r="E506" s="222" t="s">
        <v>19</v>
      </c>
      <c r="F506" s="223" t="s">
        <v>665</v>
      </c>
      <c r="G506" s="221"/>
      <c r="H506" s="222" t="s">
        <v>19</v>
      </c>
      <c r="I506" s="224"/>
      <c r="J506" s="221"/>
      <c r="K506" s="221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156</v>
      </c>
      <c r="AU506" s="229" t="s">
        <v>79</v>
      </c>
      <c r="AV506" s="15" t="s">
        <v>77</v>
      </c>
      <c r="AW506" s="15" t="s">
        <v>31</v>
      </c>
      <c r="AX506" s="15" t="s">
        <v>69</v>
      </c>
      <c r="AY506" s="229" t="s">
        <v>145</v>
      </c>
    </row>
    <row r="507" spans="1:65" s="15" customFormat="1" ht="11.25">
      <c r="B507" s="220"/>
      <c r="C507" s="221"/>
      <c r="D507" s="199" t="s">
        <v>156</v>
      </c>
      <c r="E507" s="222" t="s">
        <v>19</v>
      </c>
      <c r="F507" s="223" t="s">
        <v>666</v>
      </c>
      <c r="G507" s="221"/>
      <c r="H507" s="222" t="s">
        <v>19</v>
      </c>
      <c r="I507" s="224"/>
      <c r="J507" s="221"/>
      <c r="K507" s="221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156</v>
      </c>
      <c r="AU507" s="229" t="s">
        <v>79</v>
      </c>
      <c r="AV507" s="15" t="s">
        <v>77</v>
      </c>
      <c r="AW507" s="15" t="s">
        <v>31</v>
      </c>
      <c r="AX507" s="15" t="s">
        <v>69</v>
      </c>
      <c r="AY507" s="229" t="s">
        <v>145</v>
      </c>
    </row>
    <row r="508" spans="1:65" s="15" customFormat="1" ht="11.25">
      <c r="B508" s="220"/>
      <c r="C508" s="221"/>
      <c r="D508" s="199" t="s">
        <v>156</v>
      </c>
      <c r="E508" s="222" t="s">
        <v>19</v>
      </c>
      <c r="F508" s="223" t="s">
        <v>667</v>
      </c>
      <c r="G508" s="221"/>
      <c r="H508" s="222" t="s">
        <v>19</v>
      </c>
      <c r="I508" s="224"/>
      <c r="J508" s="221"/>
      <c r="K508" s="221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156</v>
      </c>
      <c r="AU508" s="229" t="s">
        <v>79</v>
      </c>
      <c r="AV508" s="15" t="s">
        <v>77</v>
      </c>
      <c r="AW508" s="15" t="s">
        <v>31</v>
      </c>
      <c r="AX508" s="15" t="s">
        <v>69</v>
      </c>
      <c r="AY508" s="229" t="s">
        <v>145</v>
      </c>
    </row>
    <row r="509" spans="1:65" s="13" customFormat="1" ht="11.25">
      <c r="B509" s="197"/>
      <c r="C509" s="198"/>
      <c r="D509" s="199" t="s">
        <v>156</v>
      </c>
      <c r="E509" s="200" t="s">
        <v>19</v>
      </c>
      <c r="F509" s="201" t="s">
        <v>681</v>
      </c>
      <c r="G509" s="198"/>
      <c r="H509" s="202">
        <v>1</v>
      </c>
      <c r="I509" s="203"/>
      <c r="J509" s="198"/>
      <c r="K509" s="198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156</v>
      </c>
      <c r="AU509" s="208" t="s">
        <v>79</v>
      </c>
      <c r="AV509" s="13" t="s">
        <v>79</v>
      </c>
      <c r="AW509" s="13" t="s">
        <v>31</v>
      </c>
      <c r="AX509" s="13" t="s">
        <v>69</v>
      </c>
      <c r="AY509" s="208" t="s">
        <v>145</v>
      </c>
    </row>
    <row r="510" spans="1:65" s="14" customFormat="1" ht="11.25">
      <c r="B510" s="209"/>
      <c r="C510" s="210"/>
      <c r="D510" s="199" t="s">
        <v>156</v>
      </c>
      <c r="E510" s="211" t="s">
        <v>19</v>
      </c>
      <c r="F510" s="212" t="s">
        <v>158</v>
      </c>
      <c r="G510" s="210"/>
      <c r="H510" s="213">
        <v>1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156</v>
      </c>
      <c r="AU510" s="219" t="s">
        <v>79</v>
      </c>
      <c r="AV510" s="14" t="s">
        <v>153</v>
      </c>
      <c r="AW510" s="14" t="s">
        <v>31</v>
      </c>
      <c r="AX510" s="14" t="s">
        <v>77</v>
      </c>
      <c r="AY510" s="219" t="s">
        <v>145</v>
      </c>
    </row>
    <row r="511" spans="1:65" s="2" customFormat="1" ht="21.75" customHeight="1">
      <c r="A511" s="35"/>
      <c r="B511" s="36"/>
      <c r="C511" s="179" t="s">
        <v>449</v>
      </c>
      <c r="D511" s="179" t="s">
        <v>148</v>
      </c>
      <c r="E511" s="180" t="s">
        <v>682</v>
      </c>
      <c r="F511" s="181" t="s">
        <v>683</v>
      </c>
      <c r="G511" s="182" t="s">
        <v>643</v>
      </c>
      <c r="H511" s="183">
        <v>3</v>
      </c>
      <c r="I511" s="184"/>
      <c r="J511" s="185">
        <f>ROUND(I511*H511,2)</f>
        <v>0</v>
      </c>
      <c r="K511" s="181" t="s">
        <v>19</v>
      </c>
      <c r="L511" s="40"/>
      <c r="M511" s="186" t="s">
        <v>19</v>
      </c>
      <c r="N511" s="187" t="s">
        <v>40</v>
      </c>
      <c r="O511" s="65"/>
      <c r="P511" s="188">
        <f>O511*H511</f>
        <v>0</v>
      </c>
      <c r="Q511" s="188">
        <v>0</v>
      </c>
      <c r="R511" s="188">
        <f>Q511*H511</f>
        <v>0</v>
      </c>
      <c r="S511" s="188">
        <v>0</v>
      </c>
      <c r="T511" s="189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0" t="s">
        <v>197</v>
      </c>
      <c r="AT511" s="190" t="s">
        <v>148</v>
      </c>
      <c r="AU511" s="190" t="s">
        <v>79</v>
      </c>
      <c r="AY511" s="18" t="s">
        <v>145</v>
      </c>
      <c r="BE511" s="191">
        <f>IF(N511="základní",J511,0)</f>
        <v>0</v>
      </c>
      <c r="BF511" s="191">
        <f>IF(N511="snížená",J511,0)</f>
        <v>0</v>
      </c>
      <c r="BG511" s="191">
        <f>IF(N511="zákl. přenesená",J511,0)</f>
        <v>0</v>
      </c>
      <c r="BH511" s="191">
        <f>IF(N511="sníž. přenesená",J511,0)</f>
        <v>0</v>
      </c>
      <c r="BI511" s="191">
        <f>IF(N511="nulová",J511,0)</f>
        <v>0</v>
      </c>
      <c r="BJ511" s="18" t="s">
        <v>77</v>
      </c>
      <c r="BK511" s="191">
        <f>ROUND(I511*H511,2)</f>
        <v>0</v>
      </c>
      <c r="BL511" s="18" t="s">
        <v>197</v>
      </c>
      <c r="BM511" s="190" t="s">
        <v>684</v>
      </c>
    </row>
    <row r="512" spans="1:65" s="15" customFormat="1" ht="11.25">
      <c r="B512" s="220"/>
      <c r="C512" s="221"/>
      <c r="D512" s="199" t="s">
        <v>156</v>
      </c>
      <c r="E512" s="222" t="s">
        <v>19</v>
      </c>
      <c r="F512" s="223" t="s">
        <v>685</v>
      </c>
      <c r="G512" s="221"/>
      <c r="H512" s="222" t="s">
        <v>19</v>
      </c>
      <c r="I512" s="224"/>
      <c r="J512" s="221"/>
      <c r="K512" s="221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156</v>
      </c>
      <c r="AU512" s="229" t="s">
        <v>79</v>
      </c>
      <c r="AV512" s="15" t="s">
        <v>77</v>
      </c>
      <c r="AW512" s="15" t="s">
        <v>31</v>
      </c>
      <c r="AX512" s="15" t="s">
        <v>69</v>
      </c>
      <c r="AY512" s="229" t="s">
        <v>145</v>
      </c>
    </row>
    <row r="513" spans="1:65" s="15" customFormat="1" ht="11.25">
      <c r="B513" s="220"/>
      <c r="C513" s="221"/>
      <c r="D513" s="199" t="s">
        <v>156</v>
      </c>
      <c r="E513" s="222" t="s">
        <v>19</v>
      </c>
      <c r="F513" s="223" t="s">
        <v>686</v>
      </c>
      <c r="G513" s="221"/>
      <c r="H513" s="222" t="s">
        <v>19</v>
      </c>
      <c r="I513" s="224"/>
      <c r="J513" s="221"/>
      <c r="K513" s="221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156</v>
      </c>
      <c r="AU513" s="229" t="s">
        <v>79</v>
      </c>
      <c r="AV513" s="15" t="s">
        <v>77</v>
      </c>
      <c r="AW513" s="15" t="s">
        <v>31</v>
      </c>
      <c r="AX513" s="15" t="s">
        <v>69</v>
      </c>
      <c r="AY513" s="229" t="s">
        <v>145</v>
      </c>
    </row>
    <row r="514" spans="1:65" s="15" customFormat="1" ht="11.25">
      <c r="B514" s="220"/>
      <c r="C514" s="221"/>
      <c r="D514" s="199" t="s">
        <v>156</v>
      </c>
      <c r="E514" s="222" t="s">
        <v>19</v>
      </c>
      <c r="F514" s="223" t="s">
        <v>687</v>
      </c>
      <c r="G514" s="221"/>
      <c r="H514" s="222" t="s">
        <v>19</v>
      </c>
      <c r="I514" s="224"/>
      <c r="J514" s="221"/>
      <c r="K514" s="221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156</v>
      </c>
      <c r="AU514" s="229" t="s">
        <v>79</v>
      </c>
      <c r="AV514" s="15" t="s">
        <v>77</v>
      </c>
      <c r="AW514" s="15" t="s">
        <v>31</v>
      </c>
      <c r="AX514" s="15" t="s">
        <v>69</v>
      </c>
      <c r="AY514" s="229" t="s">
        <v>145</v>
      </c>
    </row>
    <row r="515" spans="1:65" s="15" customFormat="1" ht="11.25">
      <c r="B515" s="220"/>
      <c r="C515" s="221"/>
      <c r="D515" s="199" t="s">
        <v>156</v>
      </c>
      <c r="E515" s="222" t="s">
        <v>19</v>
      </c>
      <c r="F515" s="223" t="s">
        <v>688</v>
      </c>
      <c r="G515" s="221"/>
      <c r="H515" s="222" t="s">
        <v>19</v>
      </c>
      <c r="I515" s="224"/>
      <c r="J515" s="221"/>
      <c r="K515" s="221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156</v>
      </c>
      <c r="AU515" s="229" t="s">
        <v>79</v>
      </c>
      <c r="AV515" s="15" t="s">
        <v>77</v>
      </c>
      <c r="AW515" s="15" t="s">
        <v>31</v>
      </c>
      <c r="AX515" s="15" t="s">
        <v>69</v>
      </c>
      <c r="AY515" s="229" t="s">
        <v>145</v>
      </c>
    </row>
    <row r="516" spans="1:65" s="15" customFormat="1" ht="11.25">
      <c r="B516" s="220"/>
      <c r="C516" s="221"/>
      <c r="D516" s="199" t="s">
        <v>156</v>
      </c>
      <c r="E516" s="222" t="s">
        <v>19</v>
      </c>
      <c r="F516" s="223" t="s">
        <v>689</v>
      </c>
      <c r="G516" s="221"/>
      <c r="H516" s="222" t="s">
        <v>19</v>
      </c>
      <c r="I516" s="224"/>
      <c r="J516" s="221"/>
      <c r="K516" s="221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156</v>
      </c>
      <c r="AU516" s="229" t="s">
        <v>79</v>
      </c>
      <c r="AV516" s="15" t="s">
        <v>77</v>
      </c>
      <c r="AW516" s="15" t="s">
        <v>31</v>
      </c>
      <c r="AX516" s="15" t="s">
        <v>69</v>
      </c>
      <c r="AY516" s="229" t="s">
        <v>145</v>
      </c>
    </row>
    <row r="517" spans="1:65" s="15" customFormat="1" ht="11.25">
      <c r="B517" s="220"/>
      <c r="C517" s="221"/>
      <c r="D517" s="199" t="s">
        <v>156</v>
      </c>
      <c r="E517" s="222" t="s">
        <v>19</v>
      </c>
      <c r="F517" s="223" t="s">
        <v>690</v>
      </c>
      <c r="G517" s="221"/>
      <c r="H517" s="222" t="s">
        <v>19</v>
      </c>
      <c r="I517" s="224"/>
      <c r="J517" s="221"/>
      <c r="K517" s="221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156</v>
      </c>
      <c r="AU517" s="229" t="s">
        <v>79</v>
      </c>
      <c r="AV517" s="15" t="s">
        <v>77</v>
      </c>
      <c r="AW517" s="15" t="s">
        <v>31</v>
      </c>
      <c r="AX517" s="15" t="s">
        <v>69</v>
      </c>
      <c r="AY517" s="229" t="s">
        <v>145</v>
      </c>
    </row>
    <row r="518" spans="1:65" s="15" customFormat="1" ht="11.25">
      <c r="B518" s="220"/>
      <c r="C518" s="221"/>
      <c r="D518" s="199" t="s">
        <v>156</v>
      </c>
      <c r="E518" s="222" t="s">
        <v>19</v>
      </c>
      <c r="F518" s="223" t="s">
        <v>691</v>
      </c>
      <c r="G518" s="221"/>
      <c r="H518" s="222" t="s">
        <v>19</v>
      </c>
      <c r="I518" s="224"/>
      <c r="J518" s="221"/>
      <c r="K518" s="221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156</v>
      </c>
      <c r="AU518" s="229" t="s">
        <v>79</v>
      </c>
      <c r="AV518" s="15" t="s">
        <v>77</v>
      </c>
      <c r="AW518" s="15" t="s">
        <v>31</v>
      </c>
      <c r="AX518" s="15" t="s">
        <v>69</v>
      </c>
      <c r="AY518" s="229" t="s">
        <v>145</v>
      </c>
    </row>
    <row r="519" spans="1:65" s="15" customFormat="1" ht="11.25">
      <c r="B519" s="220"/>
      <c r="C519" s="221"/>
      <c r="D519" s="199" t="s">
        <v>156</v>
      </c>
      <c r="E519" s="222" t="s">
        <v>19</v>
      </c>
      <c r="F519" s="223" t="s">
        <v>692</v>
      </c>
      <c r="G519" s="221"/>
      <c r="H519" s="222" t="s">
        <v>19</v>
      </c>
      <c r="I519" s="224"/>
      <c r="J519" s="221"/>
      <c r="K519" s="221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156</v>
      </c>
      <c r="AU519" s="229" t="s">
        <v>79</v>
      </c>
      <c r="AV519" s="15" t="s">
        <v>77</v>
      </c>
      <c r="AW519" s="15" t="s">
        <v>31</v>
      </c>
      <c r="AX519" s="15" t="s">
        <v>69</v>
      </c>
      <c r="AY519" s="229" t="s">
        <v>145</v>
      </c>
    </row>
    <row r="520" spans="1:65" s="15" customFormat="1" ht="11.25">
      <c r="B520" s="220"/>
      <c r="C520" s="221"/>
      <c r="D520" s="199" t="s">
        <v>156</v>
      </c>
      <c r="E520" s="222" t="s">
        <v>19</v>
      </c>
      <c r="F520" s="223" t="s">
        <v>693</v>
      </c>
      <c r="G520" s="221"/>
      <c r="H520" s="222" t="s">
        <v>19</v>
      </c>
      <c r="I520" s="224"/>
      <c r="J520" s="221"/>
      <c r="K520" s="221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156</v>
      </c>
      <c r="AU520" s="229" t="s">
        <v>79</v>
      </c>
      <c r="AV520" s="15" t="s">
        <v>77</v>
      </c>
      <c r="AW520" s="15" t="s">
        <v>31</v>
      </c>
      <c r="AX520" s="15" t="s">
        <v>69</v>
      </c>
      <c r="AY520" s="229" t="s">
        <v>145</v>
      </c>
    </row>
    <row r="521" spans="1:65" s="15" customFormat="1" ht="11.25">
      <c r="B521" s="220"/>
      <c r="C521" s="221"/>
      <c r="D521" s="199" t="s">
        <v>156</v>
      </c>
      <c r="E521" s="222" t="s">
        <v>19</v>
      </c>
      <c r="F521" s="223" t="s">
        <v>667</v>
      </c>
      <c r="G521" s="221"/>
      <c r="H521" s="222" t="s">
        <v>19</v>
      </c>
      <c r="I521" s="224"/>
      <c r="J521" s="221"/>
      <c r="K521" s="221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156</v>
      </c>
      <c r="AU521" s="229" t="s">
        <v>79</v>
      </c>
      <c r="AV521" s="15" t="s">
        <v>77</v>
      </c>
      <c r="AW521" s="15" t="s">
        <v>31</v>
      </c>
      <c r="AX521" s="15" t="s">
        <v>69</v>
      </c>
      <c r="AY521" s="229" t="s">
        <v>145</v>
      </c>
    </row>
    <row r="522" spans="1:65" s="13" customFormat="1" ht="11.25">
      <c r="B522" s="197"/>
      <c r="C522" s="198"/>
      <c r="D522" s="199" t="s">
        <v>156</v>
      </c>
      <c r="E522" s="200" t="s">
        <v>19</v>
      </c>
      <c r="F522" s="201" t="s">
        <v>694</v>
      </c>
      <c r="G522" s="198"/>
      <c r="H522" s="202">
        <v>3</v>
      </c>
      <c r="I522" s="203"/>
      <c r="J522" s="198"/>
      <c r="K522" s="198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156</v>
      </c>
      <c r="AU522" s="208" t="s">
        <v>79</v>
      </c>
      <c r="AV522" s="13" t="s">
        <v>79</v>
      </c>
      <c r="AW522" s="13" t="s">
        <v>31</v>
      </c>
      <c r="AX522" s="13" t="s">
        <v>69</v>
      </c>
      <c r="AY522" s="208" t="s">
        <v>145</v>
      </c>
    </row>
    <row r="523" spans="1:65" s="14" customFormat="1" ht="11.25">
      <c r="B523" s="209"/>
      <c r="C523" s="210"/>
      <c r="D523" s="199" t="s">
        <v>156</v>
      </c>
      <c r="E523" s="211" t="s">
        <v>19</v>
      </c>
      <c r="F523" s="212" t="s">
        <v>158</v>
      </c>
      <c r="G523" s="210"/>
      <c r="H523" s="213">
        <v>3</v>
      </c>
      <c r="I523" s="214"/>
      <c r="J523" s="210"/>
      <c r="K523" s="210"/>
      <c r="L523" s="215"/>
      <c r="M523" s="216"/>
      <c r="N523" s="217"/>
      <c r="O523" s="217"/>
      <c r="P523" s="217"/>
      <c r="Q523" s="217"/>
      <c r="R523" s="217"/>
      <c r="S523" s="217"/>
      <c r="T523" s="218"/>
      <c r="AT523" s="219" t="s">
        <v>156</v>
      </c>
      <c r="AU523" s="219" t="s">
        <v>79</v>
      </c>
      <c r="AV523" s="14" t="s">
        <v>153</v>
      </c>
      <c r="AW523" s="14" t="s">
        <v>31</v>
      </c>
      <c r="AX523" s="14" t="s">
        <v>77</v>
      </c>
      <c r="AY523" s="219" t="s">
        <v>145</v>
      </c>
    </row>
    <row r="524" spans="1:65" s="2" customFormat="1" ht="21.75" customHeight="1">
      <c r="A524" s="35"/>
      <c r="B524" s="36"/>
      <c r="C524" s="179" t="s">
        <v>695</v>
      </c>
      <c r="D524" s="179" t="s">
        <v>148</v>
      </c>
      <c r="E524" s="180" t="s">
        <v>696</v>
      </c>
      <c r="F524" s="181" t="s">
        <v>697</v>
      </c>
      <c r="G524" s="182" t="s">
        <v>643</v>
      </c>
      <c r="H524" s="183">
        <v>1</v>
      </c>
      <c r="I524" s="184"/>
      <c r="J524" s="185">
        <f>ROUND(I524*H524,2)</f>
        <v>0</v>
      </c>
      <c r="K524" s="181" t="s">
        <v>19</v>
      </c>
      <c r="L524" s="40"/>
      <c r="M524" s="186" t="s">
        <v>19</v>
      </c>
      <c r="N524" s="187" t="s">
        <v>40</v>
      </c>
      <c r="O524" s="65"/>
      <c r="P524" s="188">
        <f>O524*H524</f>
        <v>0</v>
      </c>
      <c r="Q524" s="188">
        <v>0</v>
      </c>
      <c r="R524" s="188">
        <f>Q524*H524</f>
        <v>0</v>
      </c>
      <c r="S524" s="188">
        <v>0</v>
      </c>
      <c r="T524" s="18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0" t="s">
        <v>197</v>
      </c>
      <c r="AT524" s="190" t="s">
        <v>148</v>
      </c>
      <c r="AU524" s="190" t="s">
        <v>79</v>
      </c>
      <c r="AY524" s="18" t="s">
        <v>145</v>
      </c>
      <c r="BE524" s="191">
        <f>IF(N524="základní",J524,0)</f>
        <v>0</v>
      </c>
      <c r="BF524" s="191">
        <f>IF(N524="snížená",J524,0)</f>
        <v>0</v>
      </c>
      <c r="BG524" s="191">
        <f>IF(N524="zákl. přenesená",J524,0)</f>
        <v>0</v>
      </c>
      <c r="BH524" s="191">
        <f>IF(N524="sníž. přenesená",J524,0)</f>
        <v>0</v>
      </c>
      <c r="BI524" s="191">
        <f>IF(N524="nulová",J524,0)</f>
        <v>0</v>
      </c>
      <c r="BJ524" s="18" t="s">
        <v>77</v>
      </c>
      <c r="BK524" s="191">
        <f>ROUND(I524*H524,2)</f>
        <v>0</v>
      </c>
      <c r="BL524" s="18" t="s">
        <v>197</v>
      </c>
      <c r="BM524" s="190" t="s">
        <v>698</v>
      </c>
    </row>
    <row r="525" spans="1:65" s="15" customFormat="1" ht="11.25">
      <c r="B525" s="220"/>
      <c r="C525" s="221"/>
      <c r="D525" s="199" t="s">
        <v>156</v>
      </c>
      <c r="E525" s="222" t="s">
        <v>19</v>
      </c>
      <c r="F525" s="223" t="s">
        <v>685</v>
      </c>
      <c r="G525" s="221"/>
      <c r="H525" s="222" t="s">
        <v>19</v>
      </c>
      <c r="I525" s="224"/>
      <c r="J525" s="221"/>
      <c r="K525" s="221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156</v>
      </c>
      <c r="AU525" s="229" t="s">
        <v>79</v>
      </c>
      <c r="AV525" s="15" t="s">
        <v>77</v>
      </c>
      <c r="AW525" s="15" t="s">
        <v>31</v>
      </c>
      <c r="AX525" s="15" t="s">
        <v>69</v>
      </c>
      <c r="AY525" s="229" t="s">
        <v>145</v>
      </c>
    </row>
    <row r="526" spans="1:65" s="15" customFormat="1" ht="11.25">
      <c r="B526" s="220"/>
      <c r="C526" s="221"/>
      <c r="D526" s="199" t="s">
        <v>156</v>
      </c>
      <c r="E526" s="222" t="s">
        <v>19</v>
      </c>
      <c r="F526" s="223" t="s">
        <v>686</v>
      </c>
      <c r="G526" s="221"/>
      <c r="H526" s="222" t="s">
        <v>19</v>
      </c>
      <c r="I526" s="224"/>
      <c r="J526" s="221"/>
      <c r="K526" s="221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156</v>
      </c>
      <c r="AU526" s="229" t="s">
        <v>79</v>
      </c>
      <c r="AV526" s="15" t="s">
        <v>77</v>
      </c>
      <c r="AW526" s="15" t="s">
        <v>31</v>
      </c>
      <c r="AX526" s="15" t="s">
        <v>69</v>
      </c>
      <c r="AY526" s="229" t="s">
        <v>145</v>
      </c>
    </row>
    <row r="527" spans="1:65" s="15" customFormat="1" ht="11.25">
      <c r="B527" s="220"/>
      <c r="C527" s="221"/>
      <c r="D527" s="199" t="s">
        <v>156</v>
      </c>
      <c r="E527" s="222" t="s">
        <v>19</v>
      </c>
      <c r="F527" s="223" t="s">
        <v>687</v>
      </c>
      <c r="G527" s="221"/>
      <c r="H527" s="222" t="s">
        <v>19</v>
      </c>
      <c r="I527" s="224"/>
      <c r="J527" s="221"/>
      <c r="K527" s="221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156</v>
      </c>
      <c r="AU527" s="229" t="s">
        <v>79</v>
      </c>
      <c r="AV527" s="15" t="s">
        <v>77</v>
      </c>
      <c r="AW527" s="15" t="s">
        <v>31</v>
      </c>
      <c r="AX527" s="15" t="s">
        <v>69</v>
      </c>
      <c r="AY527" s="229" t="s">
        <v>145</v>
      </c>
    </row>
    <row r="528" spans="1:65" s="15" customFormat="1" ht="11.25">
      <c r="B528" s="220"/>
      <c r="C528" s="221"/>
      <c r="D528" s="199" t="s">
        <v>156</v>
      </c>
      <c r="E528" s="222" t="s">
        <v>19</v>
      </c>
      <c r="F528" s="223" t="s">
        <v>688</v>
      </c>
      <c r="G528" s="221"/>
      <c r="H528" s="222" t="s">
        <v>19</v>
      </c>
      <c r="I528" s="224"/>
      <c r="J528" s="221"/>
      <c r="K528" s="221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156</v>
      </c>
      <c r="AU528" s="229" t="s">
        <v>79</v>
      </c>
      <c r="AV528" s="15" t="s">
        <v>77</v>
      </c>
      <c r="AW528" s="15" t="s">
        <v>31</v>
      </c>
      <c r="AX528" s="15" t="s">
        <v>69</v>
      </c>
      <c r="AY528" s="229" t="s">
        <v>145</v>
      </c>
    </row>
    <row r="529" spans="1:65" s="15" customFormat="1" ht="11.25">
      <c r="B529" s="220"/>
      <c r="C529" s="221"/>
      <c r="D529" s="199" t="s">
        <v>156</v>
      </c>
      <c r="E529" s="222" t="s">
        <v>19</v>
      </c>
      <c r="F529" s="223" t="s">
        <v>699</v>
      </c>
      <c r="G529" s="221"/>
      <c r="H529" s="222" t="s">
        <v>19</v>
      </c>
      <c r="I529" s="224"/>
      <c r="J529" s="221"/>
      <c r="K529" s="221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156</v>
      </c>
      <c r="AU529" s="229" t="s">
        <v>79</v>
      </c>
      <c r="AV529" s="15" t="s">
        <v>77</v>
      </c>
      <c r="AW529" s="15" t="s">
        <v>31</v>
      </c>
      <c r="AX529" s="15" t="s">
        <v>69</v>
      </c>
      <c r="AY529" s="229" t="s">
        <v>145</v>
      </c>
    </row>
    <row r="530" spans="1:65" s="15" customFormat="1" ht="11.25">
      <c r="B530" s="220"/>
      <c r="C530" s="221"/>
      <c r="D530" s="199" t="s">
        <v>156</v>
      </c>
      <c r="E530" s="222" t="s">
        <v>19</v>
      </c>
      <c r="F530" s="223" t="s">
        <v>690</v>
      </c>
      <c r="G530" s="221"/>
      <c r="H530" s="222" t="s">
        <v>19</v>
      </c>
      <c r="I530" s="224"/>
      <c r="J530" s="221"/>
      <c r="K530" s="221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156</v>
      </c>
      <c r="AU530" s="229" t="s">
        <v>79</v>
      </c>
      <c r="AV530" s="15" t="s">
        <v>77</v>
      </c>
      <c r="AW530" s="15" t="s">
        <v>31</v>
      </c>
      <c r="AX530" s="15" t="s">
        <v>69</v>
      </c>
      <c r="AY530" s="229" t="s">
        <v>145</v>
      </c>
    </row>
    <row r="531" spans="1:65" s="15" customFormat="1" ht="11.25">
      <c r="B531" s="220"/>
      <c r="C531" s="221"/>
      <c r="D531" s="199" t="s">
        <v>156</v>
      </c>
      <c r="E531" s="222" t="s">
        <v>19</v>
      </c>
      <c r="F531" s="223" t="s">
        <v>700</v>
      </c>
      <c r="G531" s="221"/>
      <c r="H531" s="222" t="s">
        <v>19</v>
      </c>
      <c r="I531" s="224"/>
      <c r="J531" s="221"/>
      <c r="K531" s="221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156</v>
      </c>
      <c r="AU531" s="229" t="s">
        <v>79</v>
      </c>
      <c r="AV531" s="15" t="s">
        <v>77</v>
      </c>
      <c r="AW531" s="15" t="s">
        <v>31</v>
      </c>
      <c r="AX531" s="15" t="s">
        <v>69</v>
      </c>
      <c r="AY531" s="229" t="s">
        <v>145</v>
      </c>
    </row>
    <row r="532" spans="1:65" s="15" customFormat="1" ht="11.25">
      <c r="B532" s="220"/>
      <c r="C532" s="221"/>
      <c r="D532" s="199" t="s">
        <v>156</v>
      </c>
      <c r="E532" s="222" t="s">
        <v>19</v>
      </c>
      <c r="F532" s="223" t="s">
        <v>692</v>
      </c>
      <c r="G532" s="221"/>
      <c r="H532" s="222" t="s">
        <v>19</v>
      </c>
      <c r="I532" s="224"/>
      <c r="J532" s="221"/>
      <c r="K532" s="221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156</v>
      </c>
      <c r="AU532" s="229" t="s">
        <v>79</v>
      </c>
      <c r="AV532" s="15" t="s">
        <v>77</v>
      </c>
      <c r="AW532" s="15" t="s">
        <v>31</v>
      </c>
      <c r="AX532" s="15" t="s">
        <v>69</v>
      </c>
      <c r="AY532" s="229" t="s">
        <v>145</v>
      </c>
    </row>
    <row r="533" spans="1:65" s="15" customFormat="1" ht="11.25">
      <c r="B533" s="220"/>
      <c r="C533" s="221"/>
      <c r="D533" s="199" t="s">
        <v>156</v>
      </c>
      <c r="E533" s="222" t="s">
        <v>19</v>
      </c>
      <c r="F533" s="223" t="s">
        <v>693</v>
      </c>
      <c r="G533" s="221"/>
      <c r="H533" s="222" t="s">
        <v>19</v>
      </c>
      <c r="I533" s="224"/>
      <c r="J533" s="221"/>
      <c r="K533" s="221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156</v>
      </c>
      <c r="AU533" s="229" t="s">
        <v>79</v>
      </c>
      <c r="AV533" s="15" t="s">
        <v>77</v>
      </c>
      <c r="AW533" s="15" t="s">
        <v>31</v>
      </c>
      <c r="AX533" s="15" t="s">
        <v>69</v>
      </c>
      <c r="AY533" s="229" t="s">
        <v>145</v>
      </c>
    </row>
    <row r="534" spans="1:65" s="15" customFormat="1" ht="11.25">
      <c r="B534" s="220"/>
      <c r="C534" s="221"/>
      <c r="D534" s="199" t="s">
        <v>156</v>
      </c>
      <c r="E534" s="222" t="s">
        <v>19</v>
      </c>
      <c r="F534" s="223" t="s">
        <v>667</v>
      </c>
      <c r="G534" s="221"/>
      <c r="H534" s="222" t="s">
        <v>19</v>
      </c>
      <c r="I534" s="224"/>
      <c r="J534" s="221"/>
      <c r="K534" s="221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156</v>
      </c>
      <c r="AU534" s="229" t="s">
        <v>79</v>
      </c>
      <c r="AV534" s="15" t="s">
        <v>77</v>
      </c>
      <c r="AW534" s="15" t="s">
        <v>31</v>
      </c>
      <c r="AX534" s="15" t="s">
        <v>69</v>
      </c>
      <c r="AY534" s="229" t="s">
        <v>145</v>
      </c>
    </row>
    <row r="535" spans="1:65" s="13" customFormat="1" ht="11.25">
      <c r="B535" s="197"/>
      <c r="C535" s="198"/>
      <c r="D535" s="199" t="s">
        <v>156</v>
      </c>
      <c r="E535" s="200" t="s">
        <v>19</v>
      </c>
      <c r="F535" s="201" t="s">
        <v>701</v>
      </c>
      <c r="G535" s="198"/>
      <c r="H535" s="202">
        <v>1</v>
      </c>
      <c r="I535" s="203"/>
      <c r="J535" s="198"/>
      <c r="K535" s="198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156</v>
      </c>
      <c r="AU535" s="208" t="s">
        <v>79</v>
      </c>
      <c r="AV535" s="13" t="s">
        <v>79</v>
      </c>
      <c r="AW535" s="13" t="s">
        <v>31</v>
      </c>
      <c r="AX535" s="13" t="s">
        <v>69</v>
      </c>
      <c r="AY535" s="208" t="s">
        <v>145</v>
      </c>
    </row>
    <row r="536" spans="1:65" s="14" customFormat="1" ht="11.25">
      <c r="B536" s="209"/>
      <c r="C536" s="210"/>
      <c r="D536" s="199" t="s">
        <v>156</v>
      </c>
      <c r="E536" s="211" t="s">
        <v>19</v>
      </c>
      <c r="F536" s="212" t="s">
        <v>158</v>
      </c>
      <c r="G536" s="210"/>
      <c r="H536" s="213">
        <v>1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156</v>
      </c>
      <c r="AU536" s="219" t="s">
        <v>79</v>
      </c>
      <c r="AV536" s="14" t="s">
        <v>153</v>
      </c>
      <c r="AW536" s="14" t="s">
        <v>31</v>
      </c>
      <c r="AX536" s="14" t="s">
        <v>77</v>
      </c>
      <c r="AY536" s="219" t="s">
        <v>145</v>
      </c>
    </row>
    <row r="537" spans="1:65" s="2" customFormat="1" ht="21.75" customHeight="1">
      <c r="A537" s="35"/>
      <c r="B537" s="36"/>
      <c r="C537" s="179" t="s">
        <v>455</v>
      </c>
      <c r="D537" s="179" t="s">
        <v>148</v>
      </c>
      <c r="E537" s="180" t="s">
        <v>702</v>
      </c>
      <c r="F537" s="181" t="s">
        <v>703</v>
      </c>
      <c r="G537" s="182" t="s">
        <v>643</v>
      </c>
      <c r="H537" s="183">
        <v>2</v>
      </c>
      <c r="I537" s="184"/>
      <c r="J537" s="185">
        <f>ROUND(I537*H537,2)</f>
        <v>0</v>
      </c>
      <c r="K537" s="181" t="s">
        <v>19</v>
      </c>
      <c r="L537" s="40"/>
      <c r="M537" s="186" t="s">
        <v>19</v>
      </c>
      <c r="N537" s="187" t="s">
        <v>40</v>
      </c>
      <c r="O537" s="65"/>
      <c r="P537" s="188">
        <f>O537*H537</f>
        <v>0</v>
      </c>
      <c r="Q537" s="188">
        <v>0</v>
      </c>
      <c r="R537" s="188">
        <f>Q537*H537</f>
        <v>0</v>
      </c>
      <c r="S537" s="188">
        <v>0</v>
      </c>
      <c r="T537" s="189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0" t="s">
        <v>197</v>
      </c>
      <c r="AT537" s="190" t="s">
        <v>148</v>
      </c>
      <c r="AU537" s="190" t="s">
        <v>79</v>
      </c>
      <c r="AY537" s="18" t="s">
        <v>145</v>
      </c>
      <c r="BE537" s="191">
        <f>IF(N537="základní",J537,0)</f>
        <v>0</v>
      </c>
      <c r="BF537" s="191">
        <f>IF(N537="snížená",J537,0)</f>
        <v>0</v>
      </c>
      <c r="BG537" s="191">
        <f>IF(N537="zákl. přenesená",J537,0)</f>
        <v>0</v>
      </c>
      <c r="BH537" s="191">
        <f>IF(N537="sníž. přenesená",J537,0)</f>
        <v>0</v>
      </c>
      <c r="BI537" s="191">
        <f>IF(N537="nulová",J537,0)</f>
        <v>0</v>
      </c>
      <c r="BJ537" s="18" t="s">
        <v>77</v>
      </c>
      <c r="BK537" s="191">
        <f>ROUND(I537*H537,2)</f>
        <v>0</v>
      </c>
      <c r="BL537" s="18" t="s">
        <v>197</v>
      </c>
      <c r="BM537" s="190" t="s">
        <v>704</v>
      </c>
    </row>
    <row r="538" spans="1:65" s="15" customFormat="1" ht="11.25">
      <c r="B538" s="220"/>
      <c r="C538" s="221"/>
      <c r="D538" s="199" t="s">
        <v>156</v>
      </c>
      <c r="E538" s="222" t="s">
        <v>19</v>
      </c>
      <c r="F538" s="223" t="s">
        <v>685</v>
      </c>
      <c r="G538" s="221"/>
      <c r="H538" s="222" t="s">
        <v>19</v>
      </c>
      <c r="I538" s="224"/>
      <c r="J538" s="221"/>
      <c r="K538" s="221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156</v>
      </c>
      <c r="AU538" s="229" t="s">
        <v>79</v>
      </c>
      <c r="AV538" s="15" t="s">
        <v>77</v>
      </c>
      <c r="AW538" s="15" t="s">
        <v>31</v>
      </c>
      <c r="AX538" s="15" t="s">
        <v>69</v>
      </c>
      <c r="AY538" s="229" t="s">
        <v>145</v>
      </c>
    </row>
    <row r="539" spans="1:65" s="15" customFormat="1" ht="11.25">
      <c r="B539" s="220"/>
      <c r="C539" s="221"/>
      <c r="D539" s="199" t="s">
        <v>156</v>
      </c>
      <c r="E539" s="222" t="s">
        <v>19</v>
      </c>
      <c r="F539" s="223" t="s">
        <v>686</v>
      </c>
      <c r="G539" s="221"/>
      <c r="H539" s="222" t="s">
        <v>19</v>
      </c>
      <c r="I539" s="224"/>
      <c r="J539" s="221"/>
      <c r="K539" s="221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156</v>
      </c>
      <c r="AU539" s="229" t="s">
        <v>79</v>
      </c>
      <c r="AV539" s="15" t="s">
        <v>77</v>
      </c>
      <c r="AW539" s="15" t="s">
        <v>31</v>
      </c>
      <c r="AX539" s="15" t="s">
        <v>69</v>
      </c>
      <c r="AY539" s="229" t="s">
        <v>145</v>
      </c>
    </row>
    <row r="540" spans="1:65" s="15" customFormat="1" ht="11.25">
      <c r="B540" s="220"/>
      <c r="C540" s="221"/>
      <c r="D540" s="199" t="s">
        <v>156</v>
      </c>
      <c r="E540" s="222" t="s">
        <v>19</v>
      </c>
      <c r="F540" s="223" t="s">
        <v>687</v>
      </c>
      <c r="G540" s="221"/>
      <c r="H540" s="222" t="s">
        <v>19</v>
      </c>
      <c r="I540" s="224"/>
      <c r="J540" s="221"/>
      <c r="K540" s="221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156</v>
      </c>
      <c r="AU540" s="229" t="s">
        <v>79</v>
      </c>
      <c r="AV540" s="15" t="s">
        <v>77</v>
      </c>
      <c r="AW540" s="15" t="s">
        <v>31</v>
      </c>
      <c r="AX540" s="15" t="s">
        <v>69</v>
      </c>
      <c r="AY540" s="229" t="s">
        <v>145</v>
      </c>
    </row>
    <row r="541" spans="1:65" s="15" customFormat="1" ht="11.25">
      <c r="B541" s="220"/>
      <c r="C541" s="221"/>
      <c r="D541" s="199" t="s">
        <v>156</v>
      </c>
      <c r="E541" s="222" t="s">
        <v>19</v>
      </c>
      <c r="F541" s="223" t="s">
        <v>688</v>
      </c>
      <c r="G541" s="221"/>
      <c r="H541" s="222" t="s">
        <v>19</v>
      </c>
      <c r="I541" s="224"/>
      <c r="J541" s="221"/>
      <c r="K541" s="221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156</v>
      </c>
      <c r="AU541" s="229" t="s">
        <v>79</v>
      </c>
      <c r="AV541" s="15" t="s">
        <v>77</v>
      </c>
      <c r="AW541" s="15" t="s">
        <v>31</v>
      </c>
      <c r="AX541" s="15" t="s">
        <v>69</v>
      </c>
      <c r="AY541" s="229" t="s">
        <v>145</v>
      </c>
    </row>
    <row r="542" spans="1:65" s="15" customFormat="1" ht="11.25">
      <c r="B542" s="220"/>
      <c r="C542" s="221"/>
      <c r="D542" s="199" t="s">
        <v>156</v>
      </c>
      <c r="E542" s="222" t="s">
        <v>19</v>
      </c>
      <c r="F542" s="223" t="s">
        <v>705</v>
      </c>
      <c r="G542" s="221"/>
      <c r="H542" s="222" t="s">
        <v>19</v>
      </c>
      <c r="I542" s="224"/>
      <c r="J542" s="221"/>
      <c r="K542" s="221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156</v>
      </c>
      <c r="AU542" s="229" t="s">
        <v>79</v>
      </c>
      <c r="AV542" s="15" t="s">
        <v>77</v>
      </c>
      <c r="AW542" s="15" t="s">
        <v>31</v>
      </c>
      <c r="AX542" s="15" t="s">
        <v>69</v>
      </c>
      <c r="AY542" s="229" t="s">
        <v>145</v>
      </c>
    </row>
    <row r="543" spans="1:65" s="15" customFormat="1" ht="11.25">
      <c r="B543" s="220"/>
      <c r="C543" s="221"/>
      <c r="D543" s="199" t="s">
        <v>156</v>
      </c>
      <c r="E543" s="222" t="s">
        <v>19</v>
      </c>
      <c r="F543" s="223" t="s">
        <v>690</v>
      </c>
      <c r="G543" s="221"/>
      <c r="H543" s="222" t="s">
        <v>19</v>
      </c>
      <c r="I543" s="224"/>
      <c r="J543" s="221"/>
      <c r="K543" s="221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156</v>
      </c>
      <c r="AU543" s="229" t="s">
        <v>79</v>
      </c>
      <c r="AV543" s="15" t="s">
        <v>77</v>
      </c>
      <c r="AW543" s="15" t="s">
        <v>31</v>
      </c>
      <c r="AX543" s="15" t="s">
        <v>69</v>
      </c>
      <c r="AY543" s="229" t="s">
        <v>145</v>
      </c>
    </row>
    <row r="544" spans="1:65" s="15" customFormat="1" ht="11.25">
      <c r="B544" s="220"/>
      <c r="C544" s="221"/>
      <c r="D544" s="199" t="s">
        <v>156</v>
      </c>
      <c r="E544" s="222" t="s">
        <v>19</v>
      </c>
      <c r="F544" s="223" t="s">
        <v>691</v>
      </c>
      <c r="G544" s="221"/>
      <c r="H544" s="222" t="s">
        <v>19</v>
      </c>
      <c r="I544" s="224"/>
      <c r="J544" s="221"/>
      <c r="K544" s="221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156</v>
      </c>
      <c r="AU544" s="229" t="s">
        <v>79</v>
      </c>
      <c r="AV544" s="15" t="s">
        <v>77</v>
      </c>
      <c r="AW544" s="15" t="s">
        <v>31</v>
      </c>
      <c r="AX544" s="15" t="s">
        <v>69</v>
      </c>
      <c r="AY544" s="229" t="s">
        <v>145</v>
      </c>
    </row>
    <row r="545" spans="1:65" s="15" customFormat="1" ht="11.25">
      <c r="B545" s="220"/>
      <c r="C545" s="221"/>
      <c r="D545" s="199" t="s">
        <v>156</v>
      </c>
      <c r="E545" s="222" t="s">
        <v>19</v>
      </c>
      <c r="F545" s="223" t="s">
        <v>692</v>
      </c>
      <c r="G545" s="221"/>
      <c r="H545" s="222" t="s">
        <v>19</v>
      </c>
      <c r="I545" s="224"/>
      <c r="J545" s="221"/>
      <c r="K545" s="221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156</v>
      </c>
      <c r="AU545" s="229" t="s">
        <v>79</v>
      </c>
      <c r="AV545" s="15" t="s">
        <v>77</v>
      </c>
      <c r="AW545" s="15" t="s">
        <v>31</v>
      </c>
      <c r="AX545" s="15" t="s">
        <v>69</v>
      </c>
      <c r="AY545" s="229" t="s">
        <v>145</v>
      </c>
    </row>
    <row r="546" spans="1:65" s="15" customFormat="1" ht="11.25">
      <c r="B546" s="220"/>
      <c r="C546" s="221"/>
      <c r="D546" s="199" t="s">
        <v>156</v>
      </c>
      <c r="E546" s="222" t="s">
        <v>19</v>
      </c>
      <c r="F546" s="223" t="s">
        <v>667</v>
      </c>
      <c r="G546" s="221"/>
      <c r="H546" s="222" t="s">
        <v>19</v>
      </c>
      <c r="I546" s="224"/>
      <c r="J546" s="221"/>
      <c r="K546" s="221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156</v>
      </c>
      <c r="AU546" s="229" t="s">
        <v>79</v>
      </c>
      <c r="AV546" s="15" t="s">
        <v>77</v>
      </c>
      <c r="AW546" s="15" t="s">
        <v>31</v>
      </c>
      <c r="AX546" s="15" t="s">
        <v>69</v>
      </c>
      <c r="AY546" s="229" t="s">
        <v>145</v>
      </c>
    </row>
    <row r="547" spans="1:65" s="13" customFormat="1" ht="11.25">
      <c r="B547" s="197"/>
      <c r="C547" s="198"/>
      <c r="D547" s="199" t="s">
        <v>156</v>
      </c>
      <c r="E547" s="200" t="s">
        <v>19</v>
      </c>
      <c r="F547" s="201" t="s">
        <v>706</v>
      </c>
      <c r="G547" s="198"/>
      <c r="H547" s="202">
        <v>2</v>
      </c>
      <c r="I547" s="203"/>
      <c r="J547" s="198"/>
      <c r="K547" s="198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156</v>
      </c>
      <c r="AU547" s="208" t="s">
        <v>79</v>
      </c>
      <c r="AV547" s="13" t="s">
        <v>79</v>
      </c>
      <c r="AW547" s="13" t="s">
        <v>31</v>
      </c>
      <c r="AX547" s="13" t="s">
        <v>69</v>
      </c>
      <c r="AY547" s="208" t="s">
        <v>145</v>
      </c>
    </row>
    <row r="548" spans="1:65" s="14" customFormat="1" ht="11.25">
      <c r="B548" s="209"/>
      <c r="C548" s="210"/>
      <c r="D548" s="199" t="s">
        <v>156</v>
      </c>
      <c r="E548" s="211" t="s">
        <v>19</v>
      </c>
      <c r="F548" s="212" t="s">
        <v>158</v>
      </c>
      <c r="G548" s="210"/>
      <c r="H548" s="213">
        <v>2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156</v>
      </c>
      <c r="AU548" s="219" t="s">
        <v>79</v>
      </c>
      <c r="AV548" s="14" t="s">
        <v>153</v>
      </c>
      <c r="AW548" s="14" t="s">
        <v>31</v>
      </c>
      <c r="AX548" s="14" t="s">
        <v>77</v>
      </c>
      <c r="AY548" s="219" t="s">
        <v>145</v>
      </c>
    </row>
    <row r="549" spans="1:65" s="2" customFormat="1" ht="21.75" customHeight="1">
      <c r="A549" s="35"/>
      <c r="B549" s="36"/>
      <c r="C549" s="179" t="s">
        <v>707</v>
      </c>
      <c r="D549" s="179" t="s">
        <v>148</v>
      </c>
      <c r="E549" s="180" t="s">
        <v>708</v>
      </c>
      <c r="F549" s="181" t="s">
        <v>709</v>
      </c>
      <c r="G549" s="182" t="s">
        <v>643</v>
      </c>
      <c r="H549" s="183">
        <v>1</v>
      </c>
      <c r="I549" s="184"/>
      <c r="J549" s="185">
        <f>ROUND(I549*H549,2)</f>
        <v>0</v>
      </c>
      <c r="K549" s="181" t="s">
        <v>19</v>
      </c>
      <c r="L549" s="40"/>
      <c r="M549" s="186" t="s">
        <v>19</v>
      </c>
      <c r="N549" s="187" t="s">
        <v>40</v>
      </c>
      <c r="O549" s="65"/>
      <c r="P549" s="188">
        <f>O549*H549</f>
        <v>0</v>
      </c>
      <c r="Q549" s="188">
        <v>0</v>
      </c>
      <c r="R549" s="188">
        <f>Q549*H549</f>
        <v>0</v>
      </c>
      <c r="S549" s="188">
        <v>0</v>
      </c>
      <c r="T549" s="18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0" t="s">
        <v>197</v>
      </c>
      <c r="AT549" s="190" t="s">
        <v>148</v>
      </c>
      <c r="AU549" s="190" t="s">
        <v>79</v>
      </c>
      <c r="AY549" s="18" t="s">
        <v>145</v>
      </c>
      <c r="BE549" s="191">
        <f>IF(N549="základní",J549,0)</f>
        <v>0</v>
      </c>
      <c r="BF549" s="191">
        <f>IF(N549="snížená",J549,0)</f>
        <v>0</v>
      </c>
      <c r="BG549" s="191">
        <f>IF(N549="zákl. přenesená",J549,0)</f>
        <v>0</v>
      </c>
      <c r="BH549" s="191">
        <f>IF(N549="sníž. přenesená",J549,0)</f>
        <v>0</v>
      </c>
      <c r="BI549" s="191">
        <f>IF(N549="nulová",J549,0)</f>
        <v>0</v>
      </c>
      <c r="BJ549" s="18" t="s">
        <v>77</v>
      </c>
      <c r="BK549" s="191">
        <f>ROUND(I549*H549,2)</f>
        <v>0</v>
      </c>
      <c r="BL549" s="18" t="s">
        <v>197</v>
      </c>
      <c r="BM549" s="190" t="s">
        <v>710</v>
      </c>
    </row>
    <row r="550" spans="1:65" s="15" customFormat="1" ht="11.25">
      <c r="B550" s="220"/>
      <c r="C550" s="221"/>
      <c r="D550" s="199" t="s">
        <v>156</v>
      </c>
      <c r="E550" s="222" t="s">
        <v>19</v>
      </c>
      <c r="F550" s="223" t="s">
        <v>685</v>
      </c>
      <c r="G550" s="221"/>
      <c r="H550" s="222" t="s">
        <v>19</v>
      </c>
      <c r="I550" s="224"/>
      <c r="J550" s="221"/>
      <c r="K550" s="221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156</v>
      </c>
      <c r="AU550" s="229" t="s">
        <v>79</v>
      </c>
      <c r="AV550" s="15" t="s">
        <v>77</v>
      </c>
      <c r="AW550" s="15" t="s">
        <v>31</v>
      </c>
      <c r="AX550" s="15" t="s">
        <v>69</v>
      </c>
      <c r="AY550" s="229" t="s">
        <v>145</v>
      </c>
    </row>
    <row r="551" spans="1:65" s="15" customFormat="1" ht="11.25">
      <c r="B551" s="220"/>
      <c r="C551" s="221"/>
      <c r="D551" s="199" t="s">
        <v>156</v>
      </c>
      <c r="E551" s="222" t="s">
        <v>19</v>
      </c>
      <c r="F551" s="223" t="s">
        <v>686</v>
      </c>
      <c r="G551" s="221"/>
      <c r="H551" s="222" t="s">
        <v>19</v>
      </c>
      <c r="I551" s="224"/>
      <c r="J551" s="221"/>
      <c r="K551" s="221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156</v>
      </c>
      <c r="AU551" s="229" t="s">
        <v>79</v>
      </c>
      <c r="AV551" s="15" t="s">
        <v>77</v>
      </c>
      <c r="AW551" s="15" t="s">
        <v>31</v>
      </c>
      <c r="AX551" s="15" t="s">
        <v>69</v>
      </c>
      <c r="AY551" s="229" t="s">
        <v>145</v>
      </c>
    </row>
    <row r="552" spans="1:65" s="15" customFormat="1" ht="11.25">
      <c r="B552" s="220"/>
      <c r="C552" s="221"/>
      <c r="D552" s="199" t="s">
        <v>156</v>
      </c>
      <c r="E552" s="222" t="s">
        <v>19</v>
      </c>
      <c r="F552" s="223" t="s">
        <v>687</v>
      </c>
      <c r="G552" s="221"/>
      <c r="H552" s="222" t="s">
        <v>19</v>
      </c>
      <c r="I552" s="224"/>
      <c r="J552" s="221"/>
      <c r="K552" s="221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156</v>
      </c>
      <c r="AU552" s="229" t="s">
        <v>79</v>
      </c>
      <c r="AV552" s="15" t="s">
        <v>77</v>
      </c>
      <c r="AW552" s="15" t="s">
        <v>31</v>
      </c>
      <c r="AX552" s="15" t="s">
        <v>69</v>
      </c>
      <c r="AY552" s="229" t="s">
        <v>145</v>
      </c>
    </row>
    <row r="553" spans="1:65" s="15" customFormat="1" ht="11.25">
      <c r="B553" s="220"/>
      <c r="C553" s="221"/>
      <c r="D553" s="199" t="s">
        <v>156</v>
      </c>
      <c r="E553" s="222" t="s">
        <v>19</v>
      </c>
      <c r="F553" s="223" t="s">
        <v>688</v>
      </c>
      <c r="G553" s="221"/>
      <c r="H553" s="222" t="s">
        <v>19</v>
      </c>
      <c r="I553" s="224"/>
      <c r="J553" s="221"/>
      <c r="K553" s="221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156</v>
      </c>
      <c r="AU553" s="229" t="s">
        <v>79</v>
      </c>
      <c r="AV553" s="15" t="s">
        <v>77</v>
      </c>
      <c r="AW553" s="15" t="s">
        <v>31</v>
      </c>
      <c r="AX553" s="15" t="s">
        <v>69</v>
      </c>
      <c r="AY553" s="229" t="s">
        <v>145</v>
      </c>
    </row>
    <row r="554" spans="1:65" s="15" customFormat="1" ht="11.25">
      <c r="B554" s="220"/>
      <c r="C554" s="221"/>
      <c r="D554" s="199" t="s">
        <v>156</v>
      </c>
      <c r="E554" s="222" t="s">
        <v>19</v>
      </c>
      <c r="F554" s="223" t="s">
        <v>689</v>
      </c>
      <c r="G554" s="221"/>
      <c r="H554" s="222" t="s">
        <v>19</v>
      </c>
      <c r="I554" s="224"/>
      <c r="J554" s="221"/>
      <c r="K554" s="221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156</v>
      </c>
      <c r="AU554" s="229" t="s">
        <v>79</v>
      </c>
      <c r="AV554" s="15" t="s">
        <v>77</v>
      </c>
      <c r="AW554" s="15" t="s">
        <v>31</v>
      </c>
      <c r="AX554" s="15" t="s">
        <v>69</v>
      </c>
      <c r="AY554" s="229" t="s">
        <v>145</v>
      </c>
    </row>
    <row r="555" spans="1:65" s="15" customFormat="1" ht="11.25">
      <c r="B555" s="220"/>
      <c r="C555" s="221"/>
      <c r="D555" s="199" t="s">
        <v>156</v>
      </c>
      <c r="E555" s="222" t="s">
        <v>19</v>
      </c>
      <c r="F555" s="223" t="s">
        <v>690</v>
      </c>
      <c r="G555" s="221"/>
      <c r="H555" s="222" t="s">
        <v>19</v>
      </c>
      <c r="I555" s="224"/>
      <c r="J555" s="221"/>
      <c r="K555" s="221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156</v>
      </c>
      <c r="AU555" s="229" t="s">
        <v>79</v>
      </c>
      <c r="AV555" s="15" t="s">
        <v>77</v>
      </c>
      <c r="AW555" s="15" t="s">
        <v>31</v>
      </c>
      <c r="AX555" s="15" t="s">
        <v>69</v>
      </c>
      <c r="AY555" s="229" t="s">
        <v>145</v>
      </c>
    </row>
    <row r="556" spans="1:65" s="15" customFormat="1" ht="11.25">
      <c r="B556" s="220"/>
      <c r="C556" s="221"/>
      <c r="D556" s="199" t="s">
        <v>156</v>
      </c>
      <c r="E556" s="222" t="s">
        <v>19</v>
      </c>
      <c r="F556" s="223" t="s">
        <v>691</v>
      </c>
      <c r="G556" s="221"/>
      <c r="H556" s="222" t="s">
        <v>19</v>
      </c>
      <c r="I556" s="224"/>
      <c r="J556" s="221"/>
      <c r="K556" s="221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156</v>
      </c>
      <c r="AU556" s="229" t="s">
        <v>79</v>
      </c>
      <c r="AV556" s="15" t="s">
        <v>77</v>
      </c>
      <c r="AW556" s="15" t="s">
        <v>31</v>
      </c>
      <c r="AX556" s="15" t="s">
        <v>69</v>
      </c>
      <c r="AY556" s="229" t="s">
        <v>145</v>
      </c>
    </row>
    <row r="557" spans="1:65" s="15" customFormat="1" ht="11.25">
      <c r="B557" s="220"/>
      <c r="C557" s="221"/>
      <c r="D557" s="199" t="s">
        <v>156</v>
      </c>
      <c r="E557" s="222" t="s">
        <v>19</v>
      </c>
      <c r="F557" s="223" t="s">
        <v>692</v>
      </c>
      <c r="G557" s="221"/>
      <c r="H557" s="222" t="s">
        <v>19</v>
      </c>
      <c r="I557" s="224"/>
      <c r="J557" s="221"/>
      <c r="K557" s="221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156</v>
      </c>
      <c r="AU557" s="229" t="s">
        <v>79</v>
      </c>
      <c r="AV557" s="15" t="s">
        <v>77</v>
      </c>
      <c r="AW557" s="15" t="s">
        <v>31</v>
      </c>
      <c r="AX557" s="15" t="s">
        <v>69</v>
      </c>
      <c r="AY557" s="229" t="s">
        <v>145</v>
      </c>
    </row>
    <row r="558" spans="1:65" s="15" customFormat="1" ht="11.25">
      <c r="B558" s="220"/>
      <c r="C558" s="221"/>
      <c r="D558" s="199" t="s">
        <v>156</v>
      </c>
      <c r="E558" s="222" t="s">
        <v>19</v>
      </c>
      <c r="F558" s="223" t="s">
        <v>667</v>
      </c>
      <c r="G558" s="221"/>
      <c r="H558" s="222" t="s">
        <v>19</v>
      </c>
      <c r="I558" s="224"/>
      <c r="J558" s="221"/>
      <c r="K558" s="221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156</v>
      </c>
      <c r="AU558" s="229" t="s">
        <v>79</v>
      </c>
      <c r="AV558" s="15" t="s">
        <v>77</v>
      </c>
      <c r="AW558" s="15" t="s">
        <v>31</v>
      </c>
      <c r="AX558" s="15" t="s">
        <v>69</v>
      </c>
      <c r="AY558" s="229" t="s">
        <v>145</v>
      </c>
    </row>
    <row r="559" spans="1:65" s="13" customFormat="1" ht="11.25">
      <c r="B559" s="197"/>
      <c r="C559" s="198"/>
      <c r="D559" s="199" t="s">
        <v>156</v>
      </c>
      <c r="E559" s="200" t="s">
        <v>19</v>
      </c>
      <c r="F559" s="201" t="s">
        <v>711</v>
      </c>
      <c r="G559" s="198"/>
      <c r="H559" s="202">
        <v>1</v>
      </c>
      <c r="I559" s="203"/>
      <c r="J559" s="198"/>
      <c r="K559" s="198"/>
      <c r="L559" s="204"/>
      <c r="M559" s="205"/>
      <c r="N559" s="206"/>
      <c r="O559" s="206"/>
      <c r="P559" s="206"/>
      <c r="Q559" s="206"/>
      <c r="R559" s="206"/>
      <c r="S559" s="206"/>
      <c r="T559" s="207"/>
      <c r="AT559" s="208" t="s">
        <v>156</v>
      </c>
      <c r="AU559" s="208" t="s">
        <v>79</v>
      </c>
      <c r="AV559" s="13" t="s">
        <v>79</v>
      </c>
      <c r="AW559" s="13" t="s">
        <v>31</v>
      </c>
      <c r="AX559" s="13" t="s">
        <v>69</v>
      </c>
      <c r="AY559" s="208" t="s">
        <v>145</v>
      </c>
    </row>
    <row r="560" spans="1:65" s="14" customFormat="1" ht="11.25">
      <c r="B560" s="209"/>
      <c r="C560" s="210"/>
      <c r="D560" s="199" t="s">
        <v>156</v>
      </c>
      <c r="E560" s="211" t="s">
        <v>19</v>
      </c>
      <c r="F560" s="212" t="s">
        <v>158</v>
      </c>
      <c r="G560" s="210"/>
      <c r="H560" s="213">
        <v>1</v>
      </c>
      <c r="I560" s="214"/>
      <c r="J560" s="210"/>
      <c r="K560" s="210"/>
      <c r="L560" s="215"/>
      <c r="M560" s="216"/>
      <c r="N560" s="217"/>
      <c r="O560" s="217"/>
      <c r="P560" s="217"/>
      <c r="Q560" s="217"/>
      <c r="R560" s="217"/>
      <c r="S560" s="217"/>
      <c r="T560" s="218"/>
      <c r="AT560" s="219" t="s">
        <v>156</v>
      </c>
      <c r="AU560" s="219" t="s">
        <v>79</v>
      </c>
      <c r="AV560" s="14" t="s">
        <v>153</v>
      </c>
      <c r="AW560" s="14" t="s">
        <v>31</v>
      </c>
      <c r="AX560" s="14" t="s">
        <v>77</v>
      </c>
      <c r="AY560" s="219" t="s">
        <v>145</v>
      </c>
    </row>
    <row r="561" spans="1:65" s="2" customFormat="1" ht="24.2" customHeight="1">
      <c r="A561" s="35"/>
      <c r="B561" s="36"/>
      <c r="C561" s="179" t="s">
        <v>712</v>
      </c>
      <c r="D561" s="179" t="s">
        <v>148</v>
      </c>
      <c r="E561" s="180" t="s">
        <v>713</v>
      </c>
      <c r="F561" s="181" t="s">
        <v>714</v>
      </c>
      <c r="G561" s="182" t="s">
        <v>176</v>
      </c>
      <c r="H561" s="183">
        <v>1.0189999999999999</v>
      </c>
      <c r="I561" s="184"/>
      <c r="J561" s="185">
        <f>ROUND(I561*H561,2)</f>
        <v>0</v>
      </c>
      <c r="K561" s="181" t="s">
        <v>152</v>
      </c>
      <c r="L561" s="40"/>
      <c r="M561" s="186" t="s">
        <v>19</v>
      </c>
      <c r="N561" s="187" t="s">
        <v>40</v>
      </c>
      <c r="O561" s="65"/>
      <c r="P561" s="188">
        <f>O561*H561</f>
        <v>0</v>
      </c>
      <c r="Q561" s="188">
        <v>0</v>
      </c>
      <c r="R561" s="188">
        <f>Q561*H561</f>
        <v>0</v>
      </c>
      <c r="S561" s="188">
        <v>0</v>
      </c>
      <c r="T561" s="189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0" t="s">
        <v>197</v>
      </c>
      <c r="AT561" s="190" t="s">
        <v>148</v>
      </c>
      <c r="AU561" s="190" t="s">
        <v>79</v>
      </c>
      <c r="AY561" s="18" t="s">
        <v>145</v>
      </c>
      <c r="BE561" s="191">
        <f>IF(N561="základní",J561,0)</f>
        <v>0</v>
      </c>
      <c r="BF561" s="191">
        <f>IF(N561="snížená",J561,0)</f>
        <v>0</v>
      </c>
      <c r="BG561" s="191">
        <f>IF(N561="zákl. přenesená",J561,0)</f>
        <v>0</v>
      </c>
      <c r="BH561" s="191">
        <f>IF(N561="sníž. přenesená",J561,0)</f>
        <v>0</v>
      </c>
      <c r="BI561" s="191">
        <f>IF(N561="nulová",J561,0)</f>
        <v>0</v>
      </c>
      <c r="BJ561" s="18" t="s">
        <v>77</v>
      </c>
      <c r="BK561" s="191">
        <f>ROUND(I561*H561,2)</f>
        <v>0</v>
      </c>
      <c r="BL561" s="18" t="s">
        <v>197</v>
      </c>
      <c r="BM561" s="190" t="s">
        <v>715</v>
      </c>
    </row>
    <row r="562" spans="1:65" s="2" customFormat="1" ht="11.25">
      <c r="A562" s="35"/>
      <c r="B562" s="36"/>
      <c r="C562" s="37"/>
      <c r="D562" s="192" t="s">
        <v>154</v>
      </c>
      <c r="E562" s="37"/>
      <c r="F562" s="193" t="s">
        <v>716</v>
      </c>
      <c r="G562" s="37"/>
      <c r="H562" s="37"/>
      <c r="I562" s="194"/>
      <c r="J562" s="37"/>
      <c r="K562" s="37"/>
      <c r="L562" s="40"/>
      <c r="M562" s="195"/>
      <c r="N562" s="196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154</v>
      </c>
      <c r="AU562" s="18" t="s">
        <v>79</v>
      </c>
    </row>
    <row r="563" spans="1:65" s="13" customFormat="1" ht="11.25">
      <c r="B563" s="197"/>
      <c r="C563" s="198"/>
      <c r="D563" s="199" t="s">
        <v>156</v>
      </c>
      <c r="E563" s="200" t="s">
        <v>19</v>
      </c>
      <c r="F563" s="201" t="s">
        <v>717</v>
      </c>
      <c r="G563" s="198"/>
      <c r="H563" s="202">
        <v>1.0189999999999999</v>
      </c>
      <c r="I563" s="203"/>
      <c r="J563" s="198"/>
      <c r="K563" s="198"/>
      <c r="L563" s="204"/>
      <c r="M563" s="205"/>
      <c r="N563" s="206"/>
      <c r="O563" s="206"/>
      <c r="P563" s="206"/>
      <c r="Q563" s="206"/>
      <c r="R563" s="206"/>
      <c r="S563" s="206"/>
      <c r="T563" s="207"/>
      <c r="AT563" s="208" t="s">
        <v>156</v>
      </c>
      <c r="AU563" s="208" t="s">
        <v>79</v>
      </c>
      <c r="AV563" s="13" t="s">
        <v>79</v>
      </c>
      <c r="AW563" s="13" t="s">
        <v>31</v>
      </c>
      <c r="AX563" s="13" t="s">
        <v>69</v>
      </c>
      <c r="AY563" s="208" t="s">
        <v>145</v>
      </c>
    </row>
    <row r="564" spans="1:65" s="14" customFormat="1" ht="11.25">
      <c r="B564" s="209"/>
      <c r="C564" s="210"/>
      <c r="D564" s="199" t="s">
        <v>156</v>
      </c>
      <c r="E564" s="211" t="s">
        <v>19</v>
      </c>
      <c r="F564" s="212" t="s">
        <v>158</v>
      </c>
      <c r="G564" s="210"/>
      <c r="H564" s="213">
        <v>1.0189999999999999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156</v>
      </c>
      <c r="AU564" s="219" t="s">
        <v>79</v>
      </c>
      <c r="AV564" s="14" t="s">
        <v>153</v>
      </c>
      <c r="AW564" s="14" t="s">
        <v>31</v>
      </c>
      <c r="AX564" s="14" t="s">
        <v>77</v>
      </c>
      <c r="AY564" s="219" t="s">
        <v>145</v>
      </c>
    </row>
    <row r="565" spans="1:65" s="12" customFormat="1" ht="22.9" customHeight="1">
      <c r="B565" s="163"/>
      <c r="C565" s="164"/>
      <c r="D565" s="165" t="s">
        <v>68</v>
      </c>
      <c r="E565" s="177" t="s">
        <v>718</v>
      </c>
      <c r="F565" s="177" t="s">
        <v>719</v>
      </c>
      <c r="G565" s="164"/>
      <c r="H565" s="164"/>
      <c r="I565" s="167"/>
      <c r="J565" s="178">
        <f>BK565</f>
        <v>0</v>
      </c>
      <c r="K565" s="164"/>
      <c r="L565" s="169"/>
      <c r="M565" s="170"/>
      <c r="N565" s="171"/>
      <c r="O565" s="171"/>
      <c r="P565" s="172">
        <f>SUM(P566:P618)</f>
        <v>0</v>
      </c>
      <c r="Q565" s="171"/>
      <c r="R565" s="172">
        <f>SUM(R566:R618)</f>
        <v>9.4000000000000008E-5</v>
      </c>
      <c r="S565" s="171"/>
      <c r="T565" s="173">
        <f>SUM(T566:T618)</f>
        <v>0</v>
      </c>
      <c r="AR565" s="174" t="s">
        <v>79</v>
      </c>
      <c r="AT565" s="175" t="s">
        <v>68</v>
      </c>
      <c r="AU565" s="175" t="s">
        <v>77</v>
      </c>
      <c r="AY565" s="174" t="s">
        <v>145</v>
      </c>
      <c r="BK565" s="176">
        <f>SUM(BK566:BK618)</f>
        <v>0</v>
      </c>
    </row>
    <row r="566" spans="1:65" s="2" customFormat="1" ht="16.5" customHeight="1">
      <c r="A566" s="35"/>
      <c r="B566" s="36"/>
      <c r="C566" s="179" t="s">
        <v>720</v>
      </c>
      <c r="D566" s="179" t="s">
        <v>148</v>
      </c>
      <c r="E566" s="180" t="s">
        <v>721</v>
      </c>
      <c r="F566" s="181" t="s">
        <v>722</v>
      </c>
      <c r="G566" s="182" t="s">
        <v>723</v>
      </c>
      <c r="H566" s="183">
        <v>1</v>
      </c>
      <c r="I566" s="184"/>
      <c r="J566" s="185">
        <f>ROUND(I566*H566,2)</f>
        <v>0</v>
      </c>
      <c r="K566" s="181" t="s">
        <v>19</v>
      </c>
      <c r="L566" s="40"/>
      <c r="M566" s="186" t="s">
        <v>19</v>
      </c>
      <c r="N566" s="187" t="s">
        <v>40</v>
      </c>
      <c r="O566" s="65"/>
      <c r="P566" s="188">
        <f>O566*H566</f>
        <v>0</v>
      </c>
      <c r="Q566" s="188">
        <v>0</v>
      </c>
      <c r="R566" s="188">
        <f>Q566*H566</f>
        <v>0</v>
      </c>
      <c r="S566" s="188">
        <v>0</v>
      </c>
      <c r="T566" s="189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0" t="s">
        <v>197</v>
      </c>
      <c r="AT566" s="190" t="s">
        <v>148</v>
      </c>
      <c r="AU566" s="190" t="s">
        <v>79</v>
      </c>
      <c r="AY566" s="18" t="s">
        <v>145</v>
      </c>
      <c r="BE566" s="191">
        <f>IF(N566="základní",J566,0)</f>
        <v>0</v>
      </c>
      <c r="BF566" s="191">
        <f>IF(N566="snížená",J566,0)</f>
        <v>0</v>
      </c>
      <c r="BG566" s="191">
        <f>IF(N566="zákl. přenesená",J566,0)</f>
        <v>0</v>
      </c>
      <c r="BH566" s="191">
        <f>IF(N566="sníž. přenesená",J566,0)</f>
        <v>0</v>
      </c>
      <c r="BI566" s="191">
        <f>IF(N566="nulová",J566,0)</f>
        <v>0</v>
      </c>
      <c r="BJ566" s="18" t="s">
        <v>77</v>
      </c>
      <c r="BK566" s="191">
        <f>ROUND(I566*H566,2)</f>
        <v>0</v>
      </c>
      <c r="BL566" s="18" t="s">
        <v>197</v>
      </c>
      <c r="BM566" s="190" t="s">
        <v>724</v>
      </c>
    </row>
    <row r="567" spans="1:65" s="2" customFormat="1" ht="16.5" customHeight="1">
      <c r="A567" s="35"/>
      <c r="B567" s="36"/>
      <c r="C567" s="179" t="s">
        <v>725</v>
      </c>
      <c r="D567" s="179" t="s">
        <v>148</v>
      </c>
      <c r="E567" s="180" t="s">
        <v>726</v>
      </c>
      <c r="F567" s="181" t="s">
        <v>727</v>
      </c>
      <c r="G567" s="182" t="s">
        <v>643</v>
      </c>
      <c r="H567" s="183">
        <v>1</v>
      </c>
      <c r="I567" s="184"/>
      <c r="J567" s="185">
        <f>ROUND(I567*H567,2)</f>
        <v>0</v>
      </c>
      <c r="K567" s="181" t="s">
        <v>19</v>
      </c>
      <c r="L567" s="40"/>
      <c r="M567" s="186" t="s">
        <v>19</v>
      </c>
      <c r="N567" s="187" t="s">
        <v>40</v>
      </c>
      <c r="O567" s="65"/>
      <c r="P567" s="188">
        <f>O567*H567</f>
        <v>0</v>
      </c>
      <c r="Q567" s="188">
        <v>0</v>
      </c>
      <c r="R567" s="188">
        <f>Q567*H567</f>
        <v>0</v>
      </c>
      <c r="S567" s="188">
        <v>0</v>
      </c>
      <c r="T567" s="189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0" t="s">
        <v>197</v>
      </c>
      <c r="AT567" s="190" t="s">
        <v>148</v>
      </c>
      <c r="AU567" s="190" t="s">
        <v>79</v>
      </c>
      <c r="AY567" s="18" t="s">
        <v>145</v>
      </c>
      <c r="BE567" s="191">
        <f>IF(N567="základní",J567,0)</f>
        <v>0</v>
      </c>
      <c r="BF567" s="191">
        <f>IF(N567="snížená",J567,0)</f>
        <v>0</v>
      </c>
      <c r="BG567" s="191">
        <f>IF(N567="zákl. přenesená",J567,0)</f>
        <v>0</v>
      </c>
      <c r="BH567" s="191">
        <f>IF(N567="sníž. přenesená",J567,0)</f>
        <v>0</v>
      </c>
      <c r="BI567" s="191">
        <f>IF(N567="nulová",J567,0)</f>
        <v>0</v>
      </c>
      <c r="BJ567" s="18" t="s">
        <v>77</v>
      </c>
      <c r="BK567" s="191">
        <f>ROUND(I567*H567,2)</f>
        <v>0</v>
      </c>
      <c r="BL567" s="18" t="s">
        <v>197</v>
      </c>
      <c r="BM567" s="190" t="s">
        <v>728</v>
      </c>
    </row>
    <row r="568" spans="1:65" s="15" customFormat="1" ht="11.25">
      <c r="B568" s="220"/>
      <c r="C568" s="221"/>
      <c r="D568" s="199" t="s">
        <v>156</v>
      </c>
      <c r="E568" s="222" t="s">
        <v>19</v>
      </c>
      <c r="F568" s="223" t="s">
        <v>729</v>
      </c>
      <c r="G568" s="221"/>
      <c r="H568" s="222" t="s">
        <v>19</v>
      </c>
      <c r="I568" s="224"/>
      <c r="J568" s="221"/>
      <c r="K568" s="221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156</v>
      </c>
      <c r="AU568" s="229" t="s">
        <v>79</v>
      </c>
      <c r="AV568" s="15" t="s">
        <v>77</v>
      </c>
      <c r="AW568" s="15" t="s">
        <v>31</v>
      </c>
      <c r="AX568" s="15" t="s">
        <v>69</v>
      </c>
      <c r="AY568" s="229" t="s">
        <v>145</v>
      </c>
    </row>
    <row r="569" spans="1:65" s="15" customFormat="1" ht="11.25">
      <c r="B569" s="220"/>
      <c r="C569" s="221"/>
      <c r="D569" s="199" t="s">
        <v>156</v>
      </c>
      <c r="E569" s="222" t="s">
        <v>19</v>
      </c>
      <c r="F569" s="223" t="s">
        <v>730</v>
      </c>
      <c r="G569" s="221"/>
      <c r="H569" s="222" t="s">
        <v>19</v>
      </c>
      <c r="I569" s="224"/>
      <c r="J569" s="221"/>
      <c r="K569" s="221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156</v>
      </c>
      <c r="AU569" s="229" t="s">
        <v>79</v>
      </c>
      <c r="AV569" s="15" t="s">
        <v>77</v>
      </c>
      <c r="AW569" s="15" t="s">
        <v>31</v>
      </c>
      <c r="AX569" s="15" t="s">
        <v>69</v>
      </c>
      <c r="AY569" s="229" t="s">
        <v>145</v>
      </c>
    </row>
    <row r="570" spans="1:65" s="15" customFormat="1" ht="11.25">
      <c r="B570" s="220"/>
      <c r="C570" s="221"/>
      <c r="D570" s="199" t="s">
        <v>156</v>
      </c>
      <c r="E570" s="222" t="s">
        <v>19</v>
      </c>
      <c r="F570" s="223" t="s">
        <v>731</v>
      </c>
      <c r="G570" s="221"/>
      <c r="H570" s="222" t="s">
        <v>19</v>
      </c>
      <c r="I570" s="224"/>
      <c r="J570" s="221"/>
      <c r="K570" s="221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156</v>
      </c>
      <c r="AU570" s="229" t="s">
        <v>79</v>
      </c>
      <c r="AV570" s="15" t="s">
        <v>77</v>
      </c>
      <c r="AW570" s="15" t="s">
        <v>31</v>
      </c>
      <c r="AX570" s="15" t="s">
        <v>69</v>
      </c>
      <c r="AY570" s="229" t="s">
        <v>145</v>
      </c>
    </row>
    <row r="571" spans="1:65" s="15" customFormat="1" ht="11.25">
      <c r="B571" s="220"/>
      <c r="C571" s="221"/>
      <c r="D571" s="199" t="s">
        <v>156</v>
      </c>
      <c r="E571" s="222" t="s">
        <v>19</v>
      </c>
      <c r="F571" s="223" t="s">
        <v>732</v>
      </c>
      <c r="G571" s="221"/>
      <c r="H571" s="222" t="s">
        <v>19</v>
      </c>
      <c r="I571" s="224"/>
      <c r="J571" s="221"/>
      <c r="K571" s="221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156</v>
      </c>
      <c r="AU571" s="229" t="s">
        <v>79</v>
      </c>
      <c r="AV571" s="15" t="s">
        <v>77</v>
      </c>
      <c r="AW571" s="15" t="s">
        <v>31</v>
      </c>
      <c r="AX571" s="15" t="s">
        <v>69</v>
      </c>
      <c r="AY571" s="229" t="s">
        <v>145</v>
      </c>
    </row>
    <row r="572" spans="1:65" s="15" customFormat="1" ht="11.25">
      <c r="B572" s="220"/>
      <c r="C572" s="221"/>
      <c r="D572" s="199" t="s">
        <v>156</v>
      </c>
      <c r="E572" s="222" t="s">
        <v>19</v>
      </c>
      <c r="F572" s="223" t="s">
        <v>733</v>
      </c>
      <c r="G572" s="221"/>
      <c r="H572" s="222" t="s">
        <v>19</v>
      </c>
      <c r="I572" s="224"/>
      <c r="J572" s="221"/>
      <c r="K572" s="221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156</v>
      </c>
      <c r="AU572" s="229" t="s">
        <v>79</v>
      </c>
      <c r="AV572" s="15" t="s">
        <v>77</v>
      </c>
      <c r="AW572" s="15" t="s">
        <v>31</v>
      </c>
      <c r="AX572" s="15" t="s">
        <v>69</v>
      </c>
      <c r="AY572" s="229" t="s">
        <v>145</v>
      </c>
    </row>
    <row r="573" spans="1:65" s="15" customFormat="1" ht="11.25">
      <c r="B573" s="220"/>
      <c r="C573" s="221"/>
      <c r="D573" s="199" t="s">
        <v>156</v>
      </c>
      <c r="E573" s="222" t="s">
        <v>19</v>
      </c>
      <c r="F573" s="223" t="s">
        <v>734</v>
      </c>
      <c r="G573" s="221"/>
      <c r="H573" s="222" t="s">
        <v>19</v>
      </c>
      <c r="I573" s="224"/>
      <c r="J573" s="221"/>
      <c r="K573" s="221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156</v>
      </c>
      <c r="AU573" s="229" t="s">
        <v>79</v>
      </c>
      <c r="AV573" s="15" t="s">
        <v>77</v>
      </c>
      <c r="AW573" s="15" t="s">
        <v>31</v>
      </c>
      <c r="AX573" s="15" t="s">
        <v>69</v>
      </c>
      <c r="AY573" s="229" t="s">
        <v>145</v>
      </c>
    </row>
    <row r="574" spans="1:65" s="15" customFormat="1" ht="11.25">
      <c r="B574" s="220"/>
      <c r="C574" s="221"/>
      <c r="D574" s="199" t="s">
        <v>156</v>
      </c>
      <c r="E574" s="222" t="s">
        <v>19</v>
      </c>
      <c r="F574" s="223" t="s">
        <v>667</v>
      </c>
      <c r="G574" s="221"/>
      <c r="H574" s="222" t="s">
        <v>19</v>
      </c>
      <c r="I574" s="224"/>
      <c r="J574" s="221"/>
      <c r="K574" s="221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156</v>
      </c>
      <c r="AU574" s="229" t="s">
        <v>79</v>
      </c>
      <c r="AV574" s="15" t="s">
        <v>77</v>
      </c>
      <c r="AW574" s="15" t="s">
        <v>31</v>
      </c>
      <c r="AX574" s="15" t="s">
        <v>69</v>
      </c>
      <c r="AY574" s="229" t="s">
        <v>145</v>
      </c>
    </row>
    <row r="575" spans="1:65" s="13" customFormat="1" ht="11.25">
      <c r="B575" s="197"/>
      <c r="C575" s="198"/>
      <c r="D575" s="199" t="s">
        <v>156</v>
      </c>
      <c r="E575" s="200" t="s">
        <v>19</v>
      </c>
      <c r="F575" s="201" t="s">
        <v>735</v>
      </c>
      <c r="G575" s="198"/>
      <c r="H575" s="202">
        <v>1</v>
      </c>
      <c r="I575" s="203"/>
      <c r="J575" s="198"/>
      <c r="K575" s="198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156</v>
      </c>
      <c r="AU575" s="208" t="s">
        <v>79</v>
      </c>
      <c r="AV575" s="13" t="s">
        <v>79</v>
      </c>
      <c r="AW575" s="13" t="s">
        <v>31</v>
      </c>
      <c r="AX575" s="13" t="s">
        <v>69</v>
      </c>
      <c r="AY575" s="208" t="s">
        <v>145</v>
      </c>
    </row>
    <row r="576" spans="1:65" s="14" customFormat="1" ht="11.25">
      <c r="B576" s="209"/>
      <c r="C576" s="210"/>
      <c r="D576" s="199" t="s">
        <v>156</v>
      </c>
      <c r="E576" s="211" t="s">
        <v>19</v>
      </c>
      <c r="F576" s="212" t="s">
        <v>158</v>
      </c>
      <c r="G576" s="210"/>
      <c r="H576" s="213">
        <v>1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156</v>
      </c>
      <c r="AU576" s="219" t="s">
        <v>79</v>
      </c>
      <c r="AV576" s="14" t="s">
        <v>153</v>
      </c>
      <c r="AW576" s="14" t="s">
        <v>31</v>
      </c>
      <c r="AX576" s="14" t="s">
        <v>77</v>
      </c>
      <c r="AY576" s="219" t="s">
        <v>145</v>
      </c>
    </row>
    <row r="577" spans="1:65" s="2" customFormat="1" ht="16.5" customHeight="1">
      <c r="A577" s="35"/>
      <c r="B577" s="36"/>
      <c r="C577" s="179" t="s">
        <v>736</v>
      </c>
      <c r="D577" s="179" t="s">
        <v>148</v>
      </c>
      <c r="E577" s="180" t="s">
        <v>737</v>
      </c>
      <c r="F577" s="181" t="s">
        <v>738</v>
      </c>
      <c r="G577" s="182" t="s">
        <v>643</v>
      </c>
      <c r="H577" s="183">
        <v>1</v>
      </c>
      <c r="I577" s="184"/>
      <c r="J577" s="185">
        <f>ROUND(I577*H577,2)</f>
        <v>0</v>
      </c>
      <c r="K577" s="181" t="s">
        <v>19</v>
      </c>
      <c r="L577" s="40"/>
      <c r="M577" s="186" t="s">
        <v>19</v>
      </c>
      <c r="N577" s="187" t="s">
        <v>40</v>
      </c>
      <c r="O577" s="65"/>
      <c r="P577" s="188">
        <f>O577*H577</f>
        <v>0</v>
      </c>
      <c r="Q577" s="188">
        <v>0</v>
      </c>
      <c r="R577" s="188">
        <f>Q577*H577</f>
        <v>0</v>
      </c>
      <c r="S577" s="188">
        <v>0</v>
      </c>
      <c r="T577" s="189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90" t="s">
        <v>197</v>
      </c>
      <c r="AT577" s="190" t="s">
        <v>148</v>
      </c>
      <c r="AU577" s="190" t="s">
        <v>79</v>
      </c>
      <c r="AY577" s="18" t="s">
        <v>145</v>
      </c>
      <c r="BE577" s="191">
        <f>IF(N577="základní",J577,0)</f>
        <v>0</v>
      </c>
      <c r="BF577" s="191">
        <f>IF(N577="snížená",J577,0)</f>
        <v>0</v>
      </c>
      <c r="BG577" s="191">
        <f>IF(N577="zákl. přenesená",J577,0)</f>
        <v>0</v>
      </c>
      <c r="BH577" s="191">
        <f>IF(N577="sníž. přenesená",J577,0)</f>
        <v>0</v>
      </c>
      <c r="BI577" s="191">
        <f>IF(N577="nulová",J577,0)</f>
        <v>0</v>
      </c>
      <c r="BJ577" s="18" t="s">
        <v>77</v>
      </c>
      <c r="BK577" s="191">
        <f>ROUND(I577*H577,2)</f>
        <v>0</v>
      </c>
      <c r="BL577" s="18" t="s">
        <v>197</v>
      </c>
      <c r="BM577" s="190" t="s">
        <v>739</v>
      </c>
    </row>
    <row r="578" spans="1:65" s="15" customFormat="1" ht="11.25">
      <c r="B578" s="220"/>
      <c r="C578" s="221"/>
      <c r="D578" s="199" t="s">
        <v>156</v>
      </c>
      <c r="E578" s="222" t="s">
        <v>19</v>
      </c>
      <c r="F578" s="223" t="s">
        <v>740</v>
      </c>
      <c r="G578" s="221"/>
      <c r="H578" s="222" t="s">
        <v>19</v>
      </c>
      <c r="I578" s="224"/>
      <c r="J578" s="221"/>
      <c r="K578" s="221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156</v>
      </c>
      <c r="AU578" s="229" t="s">
        <v>79</v>
      </c>
      <c r="AV578" s="15" t="s">
        <v>77</v>
      </c>
      <c r="AW578" s="15" t="s">
        <v>31</v>
      </c>
      <c r="AX578" s="15" t="s">
        <v>69</v>
      </c>
      <c r="AY578" s="229" t="s">
        <v>145</v>
      </c>
    </row>
    <row r="579" spans="1:65" s="15" customFormat="1" ht="11.25">
      <c r="B579" s="220"/>
      <c r="C579" s="221"/>
      <c r="D579" s="199" t="s">
        <v>156</v>
      </c>
      <c r="E579" s="222" t="s">
        <v>19</v>
      </c>
      <c r="F579" s="223" t="s">
        <v>730</v>
      </c>
      <c r="G579" s="221"/>
      <c r="H579" s="222" t="s">
        <v>19</v>
      </c>
      <c r="I579" s="224"/>
      <c r="J579" s="221"/>
      <c r="K579" s="221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156</v>
      </c>
      <c r="AU579" s="229" t="s">
        <v>79</v>
      </c>
      <c r="AV579" s="15" t="s">
        <v>77</v>
      </c>
      <c r="AW579" s="15" t="s">
        <v>31</v>
      </c>
      <c r="AX579" s="15" t="s">
        <v>69</v>
      </c>
      <c r="AY579" s="229" t="s">
        <v>145</v>
      </c>
    </row>
    <row r="580" spans="1:65" s="15" customFormat="1" ht="11.25">
      <c r="B580" s="220"/>
      <c r="C580" s="221"/>
      <c r="D580" s="199" t="s">
        <v>156</v>
      </c>
      <c r="E580" s="222" t="s">
        <v>19</v>
      </c>
      <c r="F580" s="223" t="s">
        <v>741</v>
      </c>
      <c r="G580" s="221"/>
      <c r="H580" s="222" t="s">
        <v>19</v>
      </c>
      <c r="I580" s="224"/>
      <c r="J580" s="221"/>
      <c r="K580" s="221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156</v>
      </c>
      <c r="AU580" s="229" t="s">
        <v>79</v>
      </c>
      <c r="AV580" s="15" t="s">
        <v>77</v>
      </c>
      <c r="AW580" s="15" t="s">
        <v>31</v>
      </c>
      <c r="AX580" s="15" t="s">
        <v>69</v>
      </c>
      <c r="AY580" s="229" t="s">
        <v>145</v>
      </c>
    </row>
    <row r="581" spans="1:65" s="15" customFormat="1" ht="11.25">
      <c r="B581" s="220"/>
      <c r="C581" s="221"/>
      <c r="D581" s="199" t="s">
        <v>156</v>
      </c>
      <c r="E581" s="222" t="s">
        <v>19</v>
      </c>
      <c r="F581" s="223" t="s">
        <v>732</v>
      </c>
      <c r="G581" s="221"/>
      <c r="H581" s="222" t="s">
        <v>19</v>
      </c>
      <c r="I581" s="224"/>
      <c r="J581" s="221"/>
      <c r="K581" s="221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156</v>
      </c>
      <c r="AU581" s="229" t="s">
        <v>79</v>
      </c>
      <c r="AV581" s="15" t="s">
        <v>77</v>
      </c>
      <c r="AW581" s="15" t="s">
        <v>31</v>
      </c>
      <c r="AX581" s="15" t="s">
        <v>69</v>
      </c>
      <c r="AY581" s="229" t="s">
        <v>145</v>
      </c>
    </row>
    <row r="582" spans="1:65" s="15" customFormat="1" ht="11.25">
      <c r="B582" s="220"/>
      <c r="C582" s="221"/>
      <c r="D582" s="199" t="s">
        <v>156</v>
      </c>
      <c r="E582" s="222" t="s">
        <v>19</v>
      </c>
      <c r="F582" s="223" t="s">
        <v>733</v>
      </c>
      <c r="G582" s="221"/>
      <c r="H582" s="222" t="s">
        <v>19</v>
      </c>
      <c r="I582" s="224"/>
      <c r="J582" s="221"/>
      <c r="K582" s="221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156</v>
      </c>
      <c r="AU582" s="229" t="s">
        <v>79</v>
      </c>
      <c r="AV582" s="15" t="s">
        <v>77</v>
      </c>
      <c r="AW582" s="15" t="s">
        <v>31</v>
      </c>
      <c r="AX582" s="15" t="s">
        <v>69</v>
      </c>
      <c r="AY582" s="229" t="s">
        <v>145</v>
      </c>
    </row>
    <row r="583" spans="1:65" s="15" customFormat="1" ht="11.25">
      <c r="B583" s="220"/>
      <c r="C583" s="221"/>
      <c r="D583" s="199" t="s">
        <v>156</v>
      </c>
      <c r="E583" s="222" t="s">
        <v>19</v>
      </c>
      <c r="F583" s="223" t="s">
        <v>742</v>
      </c>
      <c r="G583" s="221"/>
      <c r="H583" s="222" t="s">
        <v>19</v>
      </c>
      <c r="I583" s="224"/>
      <c r="J583" s="221"/>
      <c r="K583" s="221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156</v>
      </c>
      <c r="AU583" s="229" t="s">
        <v>79</v>
      </c>
      <c r="AV583" s="15" t="s">
        <v>77</v>
      </c>
      <c r="AW583" s="15" t="s">
        <v>31</v>
      </c>
      <c r="AX583" s="15" t="s">
        <v>69</v>
      </c>
      <c r="AY583" s="229" t="s">
        <v>145</v>
      </c>
    </row>
    <row r="584" spans="1:65" s="15" customFormat="1" ht="11.25">
      <c r="B584" s="220"/>
      <c r="C584" s="221"/>
      <c r="D584" s="199" t="s">
        <v>156</v>
      </c>
      <c r="E584" s="222" t="s">
        <v>19</v>
      </c>
      <c r="F584" s="223" t="s">
        <v>734</v>
      </c>
      <c r="G584" s="221"/>
      <c r="H584" s="222" t="s">
        <v>19</v>
      </c>
      <c r="I584" s="224"/>
      <c r="J584" s="221"/>
      <c r="K584" s="221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156</v>
      </c>
      <c r="AU584" s="229" t="s">
        <v>79</v>
      </c>
      <c r="AV584" s="15" t="s">
        <v>77</v>
      </c>
      <c r="AW584" s="15" t="s">
        <v>31</v>
      </c>
      <c r="AX584" s="15" t="s">
        <v>69</v>
      </c>
      <c r="AY584" s="229" t="s">
        <v>145</v>
      </c>
    </row>
    <row r="585" spans="1:65" s="15" customFormat="1" ht="11.25">
      <c r="B585" s="220"/>
      <c r="C585" s="221"/>
      <c r="D585" s="199" t="s">
        <v>156</v>
      </c>
      <c r="E585" s="222" t="s">
        <v>19</v>
      </c>
      <c r="F585" s="223" t="s">
        <v>667</v>
      </c>
      <c r="G585" s="221"/>
      <c r="H585" s="222" t="s">
        <v>19</v>
      </c>
      <c r="I585" s="224"/>
      <c r="J585" s="221"/>
      <c r="K585" s="221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156</v>
      </c>
      <c r="AU585" s="229" t="s">
        <v>79</v>
      </c>
      <c r="AV585" s="15" t="s">
        <v>77</v>
      </c>
      <c r="AW585" s="15" t="s">
        <v>31</v>
      </c>
      <c r="AX585" s="15" t="s">
        <v>69</v>
      </c>
      <c r="AY585" s="229" t="s">
        <v>145</v>
      </c>
    </row>
    <row r="586" spans="1:65" s="13" customFormat="1" ht="11.25">
      <c r="B586" s="197"/>
      <c r="C586" s="198"/>
      <c r="D586" s="199" t="s">
        <v>156</v>
      </c>
      <c r="E586" s="200" t="s">
        <v>19</v>
      </c>
      <c r="F586" s="201" t="s">
        <v>743</v>
      </c>
      <c r="G586" s="198"/>
      <c r="H586" s="202">
        <v>1</v>
      </c>
      <c r="I586" s="203"/>
      <c r="J586" s="198"/>
      <c r="K586" s="198"/>
      <c r="L586" s="204"/>
      <c r="M586" s="205"/>
      <c r="N586" s="206"/>
      <c r="O586" s="206"/>
      <c r="P586" s="206"/>
      <c r="Q586" s="206"/>
      <c r="R586" s="206"/>
      <c r="S586" s="206"/>
      <c r="T586" s="207"/>
      <c r="AT586" s="208" t="s">
        <v>156</v>
      </c>
      <c r="AU586" s="208" t="s">
        <v>79</v>
      </c>
      <c r="AV586" s="13" t="s">
        <v>79</v>
      </c>
      <c r="AW586" s="13" t="s">
        <v>31</v>
      </c>
      <c r="AX586" s="13" t="s">
        <v>69</v>
      </c>
      <c r="AY586" s="208" t="s">
        <v>145</v>
      </c>
    </row>
    <row r="587" spans="1:65" s="14" customFormat="1" ht="11.25">
      <c r="B587" s="209"/>
      <c r="C587" s="210"/>
      <c r="D587" s="199" t="s">
        <v>156</v>
      </c>
      <c r="E587" s="211" t="s">
        <v>19</v>
      </c>
      <c r="F587" s="212" t="s">
        <v>158</v>
      </c>
      <c r="G587" s="210"/>
      <c r="H587" s="213">
        <v>1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156</v>
      </c>
      <c r="AU587" s="219" t="s">
        <v>79</v>
      </c>
      <c r="AV587" s="14" t="s">
        <v>153</v>
      </c>
      <c r="AW587" s="14" t="s">
        <v>31</v>
      </c>
      <c r="AX587" s="14" t="s">
        <v>77</v>
      </c>
      <c r="AY587" s="219" t="s">
        <v>145</v>
      </c>
    </row>
    <row r="588" spans="1:65" s="2" customFormat="1" ht="16.5" customHeight="1">
      <c r="A588" s="35"/>
      <c r="B588" s="36"/>
      <c r="C588" s="179" t="s">
        <v>744</v>
      </c>
      <c r="D588" s="179" t="s">
        <v>148</v>
      </c>
      <c r="E588" s="180" t="s">
        <v>745</v>
      </c>
      <c r="F588" s="181" t="s">
        <v>746</v>
      </c>
      <c r="G588" s="182" t="s">
        <v>643</v>
      </c>
      <c r="H588" s="183">
        <v>1</v>
      </c>
      <c r="I588" s="184"/>
      <c r="J588" s="185">
        <f>ROUND(I588*H588,2)</f>
        <v>0</v>
      </c>
      <c r="K588" s="181" t="s">
        <v>19</v>
      </c>
      <c r="L588" s="40"/>
      <c r="M588" s="186" t="s">
        <v>19</v>
      </c>
      <c r="N588" s="187" t="s">
        <v>40</v>
      </c>
      <c r="O588" s="65"/>
      <c r="P588" s="188">
        <f>O588*H588</f>
        <v>0</v>
      </c>
      <c r="Q588" s="188">
        <v>0</v>
      </c>
      <c r="R588" s="188">
        <f>Q588*H588</f>
        <v>0</v>
      </c>
      <c r="S588" s="188">
        <v>0</v>
      </c>
      <c r="T588" s="189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0" t="s">
        <v>197</v>
      </c>
      <c r="AT588" s="190" t="s">
        <v>148</v>
      </c>
      <c r="AU588" s="190" t="s">
        <v>79</v>
      </c>
      <c r="AY588" s="18" t="s">
        <v>145</v>
      </c>
      <c r="BE588" s="191">
        <f>IF(N588="základní",J588,0)</f>
        <v>0</v>
      </c>
      <c r="BF588" s="191">
        <f>IF(N588="snížená",J588,0)</f>
        <v>0</v>
      </c>
      <c r="BG588" s="191">
        <f>IF(N588="zákl. přenesená",J588,0)</f>
        <v>0</v>
      </c>
      <c r="BH588" s="191">
        <f>IF(N588="sníž. přenesená",J588,0)</f>
        <v>0</v>
      </c>
      <c r="BI588" s="191">
        <f>IF(N588="nulová",J588,0)</f>
        <v>0</v>
      </c>
      <c r="BJ588" s="18" t="s">
        <v>77</v>
      </c>
      <c r="BK588" s="191">
        <f>ROUND(I588*H588,2)</f>
        <v>0</v>
      </c>
      <c r="BL588" s="18" t="s">
        <v>197</v>
      </c>
      <c r="BM588" s="190" t="s">
        <v>747</v>
      </c>
    </row>
    <row r="589" spans="1:65" s="15" customFormat="1" ht="11.25">
      <c r="B589" s="220"/>
      <c r="C589" s="221"/>
      <c r="D589" s="199" t="s">
        <v>156</v>
      </c>
      <c r="E589" s="222" t="s">
        <v>19</v>
      </c>
      <c r="F589" s="223" t="s">
        <v>748</v>
      </c>
      <c r="G589" s="221"/>
      <c r="H589" s="222" t="s">
        <v>19</v>
      </c>
      <c r="I589" s="224"/>
      <c r="J589" s="221"/>
      <c r="K589" s="221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156</v>
      </c>
      <c r="AU589" s="229" t="s">
        <v>79</v>
      </c>
      <c r="AV589" s="15" t="s">
        <v>77</v>
      </c>
      <c r="AW589" s="15" t="s">
        <v>31</v>
      </c>
      <c r="AX589" s="15" t="s">
        <v>69</v>
      </c>
      <c r="AY589" s="229" t="s">
        <v>145</v>
      </c>
    </row>
    <row r="590" spans="1:65" s="15" customFormat="1" ht="11.25">
      <c r="B590" s="220"/>
      <c r="C590" s="221"/>
      <c r="D590" s="199" t="s">
        <v>156</v>
      </c>
      <c r="E590" s="222" t="s">
        <v>19</v>
      </c>
      <c r="F590" s="223" t="s">
        <v>732</v>
      </c>
      <c r="G590" s="221"/>
      <c r="H590" s="222" t="s">
        <v>19</v>
      </c>
      <c r="I590" s="224"/>
      <c r="J590" s="221"/>
      <c r="K590" s="221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156</v>
      </c>
      <c r="AU590" s="229" t="s">
        <v>79</v>
      </c>
      <c r="AV590" s="15" t="s">
        <v>77</v>
      </c>
      <c r="AW590" s="15" t="s">
        <v>31</v>
      </c>
      <c r="AX590" s="15" t="s">
        <v>69</v>
      </c>
      <c r="AY590" s="229" t="s">
        <v>145</v>
      </c>
    </row>
    <row r="591" spans="1:65" s="15" customFormat="1" ht="11.25">
      <c r="B591" s="220"/>
      <c r="C591" s="221"/>
      <c r="D591" s="199" t="s">
        <v>156</v>
      </c>
      <c r="E591" s="222" t="s">
        <v>19</v>
      </c>
      <c r="F591" s="223" t="s">
        <v>733</v>
      </c>
      <c r="G591" s="221"/>
      <c r="H591" s="222" t="s">
        <v>19</v>
      </c>
      <c r="I591" s="224"/>
      <c r="J591" s="221"/>
      <c r="K591" s="221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156</v>
      </c>
      <c r="AU591" s="229" t="s">
        <v>79</v>
      </c>
      <c r="AV591" s="15" t="s">
        <v>77</v>
      </c>
      <c r="AW591" s="15" t="s">
        <v>31</v>
      </c>
      <c r="AX591" s="15" t="s">
        <v>69</v>
      </c>
      <c r="AY591" s="229" t="s">
        <v>145</v>
      </c>
    </row>
    <row r="592" spans="1:65" s="15" customFormat="1" ht="11.25">
      <c r="B592" s="220"/>
      <c r="C592" s="221"/>
      <c r="D592" s="199" t="s">
        <v>156</v>
      </c>
      <c r="E592" s="222" t="s">
        <v>19</v>
      </c>
      <c r="F592" s="223" t="s">
        <v>749</v>
      </c>
      <c r="G592" s="221"/>
      <c r="H592" s="222" t="s">
        <v>19</v>
      </c>
      <c r="I592" s="224"/>
      <c r="J592" s="221"/>
      <c r="K592" s="221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156</v>
      </c>
      <c r="AU592" s="229" t="s">
        <v>79</v>
      </c>
      <c r="AV592" s="15" t="s">
        <v>77</v>
      </c>
      <c r="AW592" s="15" t="s">
        <v>31</v>
      </c>
      <c r="AX592" s="15" t="s">
        <v>69</v>
      </c>
      <c r="AY592" s="229" t="s">
        <v>145</v>
      </c>
    </row>
    <row r="593" spans="1:65" s="15" customFormat="1" ht="11.25">
      <c r="B593" s="220"/>
      <c r="C593" s="221"/>
      <c r="D593" s="199" t="s">
        <v>156</v>
      </c>
      <c r="E593" s="222" t="s">
        <v>19</v>
      </c>
      <c r="F593" s="223" t="s">
        <v>734</v>
      </c>
      <c r="G593" s="221"/>
      <c r="H593" s="222" t="s">
        <v>19</v>
      </c>
      <c r="I593" s="224"/>
      <c r="J593" s="221"/>
      <c r="K593" s="221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156</v>
      </c>
      <c r="AU593" s="229" t="s">
        <v>79</v>
      </c>
      <c r="AV593" s="15" t="s">
        <v>77</v>
      </c>
      <c r="AW593" s="15" t="s">
        <v>31</v>
      </c>
      <c r="AX593" s="15" t="s">
        <v>69</v>
      </c>
      <c r="AY593" s="229" t="s">
        <v>145</v>
      </c>
    </row>
    <row r="594" spans="1:65" s="15" customFormat="1" ht="11.25">
      <c r="B594" s="220"/>
      <c r="C594" s="221"/>
      <c r="D594" s="199" t="s">
        <v>156</v>
      </c>
      <c r="E594" s="222" t="s">
        <v>19</v>
      </c>
      <c r="F594" s="223" t="s">
        <v>667</v>
      </c>
      <c r="G594" s="221"/>
      <c r="H594" s="222" t="s">
        <v>19</v>
      </c>
      <c r="I594" s="224"/>
      <c r="J594" s="221"/>
      <c r="K594" s="221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156</v>
      </c>
      <c r="AU594" s="229" t="s">
        <v>79</v>
      </c>
      <c r="AV594" s="15" t="s">
        <v>77</v>
      </c>
      <c r="AW594" s="15" t="s">
        <v>31</v>
      </c>
      <c r="AX594" s="15" t="s">
        <v>69</v>
      </c>
      <c r="AY594" s="229" t="s">
        <v>145</v>
      </c>
    </row>
    <row r="595" spans="1:65" s="13" customFormat="1" ht="11.25">
      <c r="B595" s="197"/>
      <c r="C595" s="198"/>
      <c r="D595" s="199" t="s">
        <v>156</v>
      </c>
      <c r="E595" s="200" t="s">
        <v>19</v>
      </c>
      <c r="F595" s="201" t="s">
        <v>750</v>
      </c>
      <c r="G595" s="198"/>
      <c r="H595" s="202">
        <v>1</v>
      </c>
      <c r="I595" s="203"/>
      <c r="J595" s="198"/>
      <c r="K595" s="198"/>
      <c r="L595" s="204"/>
      <c r="M595" s="205"/>
      <c r="N595" s="206"/>
      <c r="O595" s="206"/>
      <c r="P595" s="206"/>
      <c r="Q595" s="206"/>
      <c r="R595" s="206"/>
      <c r="S595" s="206"/>
      <c r="T595" s="207"/>
      <c r="AT595" s="208" t="s">
        <v>156</v>
      </c>
      <c r="AU595" s="208" t="s">
        <v>79</v>
      </c>
      <c r="AV595" s="13" t="s">
        <v>79</v>
      </c>
      <c r="AW595" s="13" t="s">
        <v>31</v>
      </c>
      <c r="AX595" s="13" t="s">
        <v>69</v>
      </c>
      <c r="AY595" s="208" t="s">
        <v>145</v>
      </c>
    </row>
    <row r="596" spans="1:65" s="14" customFormat="1" ht="11.25">
      <c r="B596" s="209"/>
      <c r="C596" s="210"/>
      <c r="D596" s="199" t="s">
        <v>156</v>
      </c>
      <c r="E596" s="211" t="s">
        <v>19</v>
      </c>
      <c r="F596" s="212" t="s">
        <v>158</v>
      </c>
      <c r="G596" s="210"/>
      <c r="H596" s="213">
        <v>1</v>
      </c>
      <c r="I596" s="214"/>
      <c r="J596" s="210"/>
      <c r="K596" s="210"/>
      <c r="L596" s="215"/>
      <c r="M596" s="216"/>
      <c r="N596" s="217"/>
      <c r="O596" s="217"/>
      <c r="P596" s="217"/>
      <c r="Q596" s="217"/>
      <c r="R596" s="217"/>
      <c r="S596" s="217"/>
      <c r="T596" s="218"/>
      <c r="AT596" s="219" t="s">
        <v>156</v>
      </c>
      <c r="AU596" s="219" t="s">
        <v>79</v>
      </c>
      <c r="AV596" s="14" t="s">
        <v>153</v>
      </c>
      <c r="AW596" s="14" t="s">
        <v>31</v>
      </c>
      <c r="AX596" s="14" t="s">
        <v>77</v>
      </c>
      <c r="AY596" s="219" t="s">
        <v>145</v>
      </c>
    </row>
    <row r="597" spans="1:65" s="2" customFormat="1" ht="21.75" customHeight="1">
      <c r="A597" s="35"/>
      <c r="B597" s="36"/>
      <c r="C597" s="179" t="s">
        <v>751</v>
      </c>
      <c r="D597" s="179" t="s">
        <v>148</v>
      </c>
      <c r="E597" s="180" t="s">
        <v>752</v>
      </c>
      <c r="F597" s="181" t="s">
        <v>753</v>
      </c>
      <c r="G597" s="182" t="s">
        <v>643</v>
      </c>
      <c r="H597" s="183">
        <v>1</v>
      </c>
      <c r="I597" s="184"/>
      <c r="J597" s="185">
        <f>ROUND(I597*H597,2)</f>
        <v>0</v>
      </c>
      <c r="K597" s="181" t="s">
        <v>19</v>
      </c>
      <c r="L597" s="40"/>
      <c r="M597" s="186" t="s">
        <v>19</v>
      </c>
      <c r="N597" s="187" t="s">
        <v>40</v>
      </c>
      <c r="O597" s="65"/>
      <c r="P597" s="188">
        <f>O597*H597</f>
        <v>0</v>
      </c>
      <c r="Q597" s="188">
        <v>0</v>
      </c>
      <c r="R597" s="188">
        <f>Q597*H597</f>
        <v>0</v>
      </c>
      <c r="S597" s="188">
        <v>0</v>
      </c>
      <c r="T597" s="189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0" t="s">
        <v>197</v>
      </c>
      <c r="AT597" s="190" t="s">
        <v>148</v>
      </c>
      <c r="AU597" s="190" t="s">
        <v>79</v>
      </c>
      <c r="AY597" s="18" t="s">
        <v>145</v>
      </c>
      <c r="BE597" s="191">
        <f>IF(N597="základní",J597,0)</f>
        <v>0</v>
      </c>
      <c r="BF597" s="191">
        <f>IF(N597="snížená",J597,0)</f>
        <v>0</v>
      </c>
      <c r="BG597" s="191">
        <f>IF(N597="zákl. přenesená",J597,0)</f>
        <v>0</v>
      </c>
      <c r="BH597" s="191">
        <f>IF(N597="sníž. přenesená",J597,0)</f>
        <v>0</v>
      </c>
      <c r="BI597" s="191">
        <f>IF(N597="nulová",J597,0)</f>
        <v>0</v>
      </c>
      <c r="BJ597" s="18" t="s">
        <v>77</v>
      </c>
      <c r="BK597" s="191">
        <f>ROUND(I597*H597,2)</f>
        <v>0</v>
      </c>
      <c r="BL597" s="18" t="s">
        <v>197</v>
      </c>
      <c r="BM597" s="190" t="s">
        <v>754</v>
      </c>
    </row>
    <row r="598" spans="1:65" s="15" customFormat="1" ht="11.25">
      <c r="B598" s="220"/>
      <c r="C598" s="221"/>
      <c r="D598" s="199" t="s">
        <v>156</v>
      </c>
      <c r="E598" s="222" t="s">
        <v>19</v>
      </c>
      <c r="F598" s="223" t="s">
        <v>755</v>
      </c>
      <c r="G598" s="221"/>
      <c r="H598" s="222" t="s">
        <v>19</v>
      </c>
      <c r="I598" s="224"/>
      <c r="J598" s="221"/>
      <c r="K598" s="221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156</v>
      </c>
      <c r="AU598" s="229" t="s">
        <v>79</v>
      </c>
      <c r="AV598" s="15" t="s">
        <v>77</v>
      </c>
      <c r="AW598" s="15" t="s">
        <v>31</v>
      </c>
      <c r="AX598" s="15" t="s">
        <v>69</v>
      </c>
      <c r="AY598" s="229" t="s">
        <v>145</v>
      </c>
    </row>
    <row r="599" spans="1:65" s="15" customFormat="1" ht="11.25">
      <c r="B599" s="220"/>
      <c r="C599" s="221"/>
      <c r="D599" s="199" t="s">
        <v>156</v>
      </c>
      <c r="E599" s="222" t="s">
        <v>19</v>
      </c>
      <c r="F599" s="223" t="s">
        <v>756</v>
      </c>
      <c r="G599" s="221"/>
      <c r="H599" s="222" t="s">
        <v>19</v>
      </c>
      <c r="I599" s="224"/>
      <c r="J599" s="221"/>
      <c r="K599" s="221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156</v>
      </c>
      <c r="AU599" s="229" t="s">
        <v>79</v>
      </c>
      <c r="AV599" s="15" t="s">
        <v>77</v>
      </c>
      <c r="AW599" s="15" t="s">
        <v>31</v>
      </c>
      <c r="AX599" s="15" t="s">
        <v>69</v>
      </c>
      <c r="AY599" s="229" t="s">
        <v>145</v>
      </c>
    </row>
    <row r="600" spans="1:65" s="15" customFormat="1" ht="11.25">
      <c r="B600" s="220"/>
      <c r="C600" s="221"/>
      <c r="D600" s="199" t="s">
        <v>156</v>
      </c>
      <c r="E600" s="222" t="s">
        <v>19</v>
      </c>
      <c r="F600" s="223" t="s">
        <v>667</v>
      </c>
      <c r="G600" s="221"/>
      <c r="H600" s="222" t="s">
        <v>19</v>
      </c>
      <c r="I600" s="224"/>
      <c r="J600" s="221"/>
      <c r="K600" s="221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156</v>
      </c>
      <c r="AU600" s="229" t="s">
        <v>79</v>
      </c>
      <c r="AV600" s="15" t="s">
        <v>77</v>
      </c>
      <c r="AW600" s="15" t="s">
        <v>31</v>
      </c>
      <c r="AX600" s="15" t="s">
        <v>69</v>
      </c>
      <c r="AY600" s="229" t="s">
        <v>145</v>
      </c>
    </row>
    <row r="601" spans="1:65" s="13" customFormat="1" ht="11.25">
      <c r="B601" s="197"/>
      <c r="C601" s="198"/>
      <c r="D601" s="199" t="s">
        <v>156</v>
      </c>
      <c r="E601" s="200" t="s">
        <v>19</v>
      </c>
      <c r="F601" s="201" t="s">
        <v>757</v>
      </c>
      <c r="G601" s="198"/>
      <c r="H601" s="202">
        <v>1</v>
      </c>
      <c r="I601" s="203"/>
      <c r="J601" s="198"/>
      <c r="K601" s="198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156</v>
      </c>
      <c r="AU601" s="208" t="s">
        <v>79</v>
      </c>
      <c r="AV601" s="13" t="s">
        <v>79</v>
      </c>
      <c r="AW601" s="13" t="s">
        <v>31</v>
      </c>
      <c r="AX601" s="13" t="s">
        <v>69</v>
      </c>
      <c r="AY601" s="208" t="s">
        <v>145</v>
      </c>
    </row>
    <row r="602" spans="1:65" s="14" customFormat="1" ht="11.25">
      <c r="B602" s="209"/>
      <c r="C602" s="210"/>
      <c r="D602" s="199" t="s">
        <v>156</v>
      </c>
      <c r="E602" s="211" t="s">
        <v>19</v>
      </c>
      <c r="F602" s="212" t="s">
        <v>158</v>
      </c>
      <c r="G602" s="210"/>
      <c r="H602" s="213">
        <v>1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156</v>
      </c>
      <c r="AU602" s="219" t="s">
        <v>79</v>
      </c>
      <c r="AV602" s="14" t="s">
        <v>153</v>
      </c>
      <c r="AW602" s="14" t="s">
        <v>31</v>
      </c>
      <c r="AX602" s="14" t="s">
        <v>77</v>
      </c>
      <c r="AY602" s="219" t="s">
        <v>145</v>
      </c>
    </row>
    <row r="603" spans="1:65" s="2" customFormat="1" ht="24.2" customHeight="1">
      <c r="A603" s="35"/>
      <c r="B603" s="36"/>
      <c r="C603" s="179" t="s">
        <v>758</v>
      </c>
      <c r="D603" s="179" t="s">
        <v>148</v>
      </c>
      <c r="E603" s="180" t="s">
        <v>759</v>
      </c>
      <c r="F603" s="181" t="s">
        <v>760</v>
      </c>
      <c r="G603" s="182" t="s">
        <v>643</v>
      </c>
      <c r="H603" s="183">
        <v>1</v>
      </c>
      <c r="I603" s="184"/>
      <c r="J603" s="185">
        <f>ROUND(I603*H603,2)</f>
        <v>0</v>
      </c>
      <c r="K603" s="181" t="s">
        <v>19</v>
      </c>
      <c r="L603" s="40"/>
      <c r="M603" s="186" t="s">
        <v>19</v>
      </c>
      <c r="N603" s="187" t="s">
        <v>40</v>
      </c>
      <c r="O603" s="65"/>
      <c r="P603" s="188">
        <f>O603*H603</f>
        <v>0</v>
      </c>
      <c r="Q603" s="188">
        <v>0</v>
      </c>
      <c r="R603" s="188">
        <f>Q603*H603</f>
        <v>0</v>
      </c>
      <c r="S603" s="188">
        <v>0</v>
      </c>
      <c r="T603" s="189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0" t="s">
        <v>197</v>
      </c>
      <c r="AT603" s="190" t="s">
        <v>148</v>
      </c>
      <c r="AU603" s="190" t="s">
        <v>79</v>
      </c>
      <c r="AY603" s="18" t="s">
        <v>145</v>
      </c>
      <c r="BE603" s="191">
        <f>IF(N603="základní",J603,0)</f>
        <v>0</v>
      </c>
      <c r="BF603" s="191">
        <f>IF(N603="snížená",J603,0)</f>
        <v>0</v>
      </c>
      <c r="BG603" s="191">
        <f>IF(N603="zákl. přenesená",J603,0)</f>
        <v>0</v>
      </c>
      <c r="BH603" s="191">
        <f>IF(N603="sníž. přenesená",J603,0)</f>
        <v>0</v>
      </c>
      <c r="BI603" s="191">
        <f>IF(N603="nulová",J603,0)</f>
        <v>0</v>
      </c>
      <c r="BJ603" s="18" t="s">
        <v>77</v>
      </c>
      <c r="BK603" s="191">
        <f>ROUND(I603*H603,2)</f>
        <v>0</v>
      </c>
      <c r="BL603" s="18" t="s">
        <v>197</v>
      </c>
      <c r="BM603" s="190" t="s">
        <v>761</v>
      </c>
    </row>
    <row r="604" spans="1:65" s="15" customFormat="1" ht="11.25">
      <c r="B604" s="220"/>
      <c r="C604" s="221"/>
      <c r="D604" s="199" t="s">
        <v>156</v>
      </c>
      <c r="E604" s="222" t="s">
        <v>19</v>
      </c>
      <c r="F604" s="223" t="s">
        <v>762</v>
      </c>
      <c r="G604" s="221"/>
      <c r="H604" s="222" t="s">
        <v>19</v>
      </c>
      <c r="I604" s="224"/>
      <c r="J604" s="221"/>
      <c r="K604" s="221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156</v>
      </c>
      <c r="AU604" s="229" t="s">
        <v>79</v>
      </c>
      <c r="AV604" s="15" t="s">
        <v>77</v>
      </c>
      <c r="AW604" s="15" t="s">
        <v>31</v>
      </c>
      <c r="AX604" s="15" t="s">
        <v>69</v>
      </c>
      <c r="AY604" s="229" t="s">
        <v>145</v>
      </c>
    </row>
    <row r="605" spans="1:65" s="15" customFormat="1" ht="11.25">
      <c r="B605" s="220"/>
      <c r="C605" s="221"/>
      <c r="D605" s="199" t="s">
        <v>156</v>
      </c>
      <c r="E605" s="222" t="s">
        <v>19</v>
      </c>
      <c r="F605" s="223" t="s">
        <v>663</v>
      </c>
      <c r="G605" s="221"/>
      <c r="H605" s="222" t="s">
        <v>19</v>
      </c>
      <c r="I605" s="224"/>
      <c r="J605" s="221"/>
      <c r="K605" s="221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156</v>
      </c>
      <c r="AU605" s="229" t="s">
        <v>79</v>
      </c>
      <c r="AV605" s="15" t="s">
        <v>77</v>
      </c>
      <c r="AW605" s="15" t="s">
        <v>31</v>
      </c>
      <c r="AX605" s="15" t="s">
        <v>69</v>
      </c>
      <c r="AY605" s="229" t="s">
        <v>145</v>
      </c>
    </row>
    <row r="606" spans="1:65" s="15" customFormat="1" ht="11.25">
      <c r="B606" s="220"/>
      <c r="C606" s="221"/>
      <c r="D606" s="199" t="s">
        <v>156</v>
      </c>
      <c r="E606" s="222" t="s">
        <v>19</v>
      </c>
      <c r="F606" s="223" t="s">
        <v>763</v>
      </c>
      <c r="G606" s="221"/>
      <c r="H606" s="222" t="s">
        <v>19</v>
      </c>
      <c r="I606" s="224"/>
      <c r="J606" s="221"/>
      <c r="K606" s="221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156</v>
      </c>
      <c r="AU606" s="229" t="s">
        <v>79</v>
      </c>
      <c r="AV606" s="15" t="s">
        <v>77</v>
      </c>
      <c r="AW606" s="15" t="s">
        <v>31</v>
      </c>
      <c r="AX606" s="15" t="s">
        <v>69</v>
      </c>
      <c r="AY606" s="229" t="s">
        <v>145</v>
      </c>
    </row>
    <row r="607" spans="1:65" s="15" customFormat="1" ht="11.25">
      <c r="B607" s="220"/>
      <c r="C607" s="221"/>
      <c r="D607" s="199" t="s">
        <v>156</v>
      </c>
      <c r="E607" s="222" t="s">
        <v>19</v>
      </c>
      <c r="F607" s="223" t="s">
        <v>764</v>
      </c>
      <c r="G607" s="221"/>
      <c r="H607" s="222" t="s">
        <v>19</v>
      </c>
      <c r="I607" s="224"/>
      <c r="J607" s="221"/>
      <c r="K607" s="221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156</v>
      </c>
      <c r="AU607" s="229" t="s">
        <v>79</v>
      </c>
      <c r="AV607" s="15" t="s">
        <v>77</v>
      </c>
      <c r="AW607" s="15" t="s">
        <v>31</v>
      </c>
      <c r="AX607" s="15" t="s">
        <v>69</v>
      </c>
      <c r="AY607" s="229" t="s">
        <v>145</v>
      </c>
    </row>
    <row r="608" spans="1:65" s="15" customFormat="1" ht="11.25">
      <c r="B608" s="220"/>
      <c r="C608" s="221"/>
      <c r="D608" s="199" t="s">
        <v>156</v>
      </c>
      <c r="E608" s="222" t="s">
        <v>19</v>
      </c>
      <c r="F608" s="223" t="s">
        <v>667</v>
      </c>
      <c r="G608" s="221"/>
      <c r="H608" s="222" t="s">
        <v>19</v>
      </c>
      <c r="I608" s="224"/>
      <c r="J608" s="221"/>
      <c r="K608" s="221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156</v>
      </c>
      <c r="AU608" s="229" t="s">
        <v>79</v>
      </c>
      <c r="AV608" s="15" t="s">
        <v>77</v>
      </c>
      <c r="AW608" s="15" t="s">
        <v>31</v>
      </c>
      <c r="AX608" s="15" t="s">
        <v>69</v>
      </c>
      <c r="AY608" s="229" t="s">
        <v>145</v>
      </c>
    </row>
    <row r="609" spans="1:65" s="13" customFormat="1" ht="11.25">
      <c r="B609" s="197"/>
      <c r="C609" s="198"/>
      <c r="D609" s="199" t="s">
        <v>156</v>
      </c>
      <c r="E609" s="200" t="s">
        <v>19</v>
      </c>
      <c r="F609" s="201" t="s">
        <v>765</v>
      </c>
      <c r="G609" s="198"/>
      <c r="H609" s="202">
        <v>1</v>
      </c>
      <c r="I609" s="203"/>
      <c r="J609" s="198"/>
      <c r="K609" s="198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156</v>
      </c>
      <c r="AU609" s="208" t="s">
        <v>79</v>
      </c>
      <c r="AV609" s="13" t="s">
        <v>79</v>
      </c>
      <c r="AW609" s="13" t="s">
        <v>31</v>
      </c>
      <c r="AX609" s="13" t="s">
        <v>69</v>
      </c>
      <c r="AY609" s="208" t="s">
        <v>145</v>
      </c>
    </row>
    <row r="610" spans="1:65" s="14" customFormat="1" ht="11.25">
      <c r="B610" s="209"/>
      <c r="C610" s="210"/>
      <c r="D610" s="199" t="s">
        <v>156</v>
      </c>
      <c r="E610" s="211" t="s">
        <v>19</v>
      </c>
      <c r="F610" s="212" t="s">
        <v>158</v>
      </c>
      <c r="G610" s="210"/>
      <c r="H610" s="213">
        <v>1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156</v>
      </c>
      <c r="AU610" s="219" t="s">
        <v>79</v>
      </c>
      <c r="AV610" s="14" t="s">
        <v>153</v>
      </c>
      <c r="AW610" s="14" t="s">
        <v>31</v>
      </c>
      <c r="AX610" s="14" t="s">
        <v>77</v>
      </c>
      <c r="AY610" s="219" t="s">
        <v>145</v>
      </c>
    </row>
    <row r="611" spans="1:65" s="2" customFormat="1" ht="16.5" customHeight="1">
      <c r="A611" s="35"/>
      <c r="B611" s="36"/>
      <c r="C611" s="179" t="s">
        <v>766</v>
      </c>
      <c r="D611" s="179" t="s">
        <v>148</v>
      </c>
      <c r="E611" s="180" t="s">
        <v>767</v>
      </c>
      <c r="F611" s="181" t="s">
        <v>768</v>
      </c>
      <c r="G611" s="182" t="s">
        <v>643</v>
      </c>
      <c r="H611" s="183">
        <v>2</v>
      </c>
      <c r="I611" s="184"/>
      <c r="J611" s="185">
        <f>ROUND(I611*H611,2)</f>
        <v>0</v>
      </c>
      <c r="K611" s="181" t="s">
        <v>19</v>
      </c>
      <c r="L611" s="40"/>
      <c r="M611" s="186" t="s">
        <v>19</v>
      </c>
      <c r="N611" s="187" t="s">
        <v>40</v>
      </c>
      <c r="O611" s="65"/>
      <c r="P611" s="188">
        <f>O611*H611</f>
        <v>0</v>
      </c>
      <c r="Q611" s="188">
        <v>0</v>
      </c>
      <c r="R611" s="188">
        <f>Q611*H611</f>
        <v>0</v>
      </c>
      <c r="S611" s="188">
        <v>0</v>
      </c>
      <c r="T611" s="189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0" t="s">
        <v>197</v>
      </c>
      <c r="AT611" s="190" t="s">
        <v>148</v>
      </c>
      <c r="AU611" s="190" t="s">
        <v>79</v>
      </c>
      <c r="AY611" s="18" t="s">
        <v>145</v>
      </c>
      <c r="BE611" s="191">
        <f>IF(N611="základní",J611,0)</f>
        <v>0</v>
      </c>
      <c r="BF611" s="191">
        <f>IF(N611="snížená",J611,0)</f>
        <v>0</v>
      </c>
      <c r="BG611" s="191">
        <f>IF(N611="zákl. přenesená",J611,0)</f>
        <v>0</v>
      </c>
      <c r="BH611" s="191">
        <f>IF(N611="sníž. přenesená",J611,0)</f>
        <v>0</v>
      </c>
      <c r="BI611" s="191">
        <f>IF(N611="nulová",J611,0)</f>
        <v>0</v>
      </c>
      <c r="BJ611" s="18" t="s">
        <v>77</v>
      </c>
      <c r="BK611" s="191">
        <f>ROUND(I611*H611,2)</f>
        <v>0</v>
      </c>
      <c r="BL611" s="18" t="s">
        <v>197</v>
      </c>
      <c r="BM611" s="190" t="s">
        <v>769</v>
      </c>
    </row>
    <row r="612" spans="1:65" s="13" customFormat="1" ht="11.25">
      <c r="B612" s="197"/>
      <c r="C612" s="198"/>
      <c r="D612" s="199" t="s">
        <v>156</v>
      </c>
      <c r="E612" s="200" t="s">
        <v>19</v>
      </c>
      <c r="F612" s="201" t="s">
        <v>79</v>
      </c>
      <c r="G612" s="198"/>
      <c r="H612" s="202">
        <v>2</v>
      </c>
      <c r="I612" s="203"/>
      <c r="J612" s="198"/>
      <c r="K612" s="198"/>
      <c r="L612" s="204"/>
      <c r="M612" s="205"/>
      <c r="N612" s="206"/>
      <c r="O612" s="206"/>
      <c r="P612" s="206"/>
      <c r="Q612" s="206"/>
      <c r="R612" s="206"/>
      <c r="S612" s="206"/>
      <c r="T612" s="207"/>
      <c r="AT612" s="208" t="s">
        <v>156</v>
      </c>
      <c r="AU612" s="208" t="s">
        <v>79</v>
      </c>
      <c r="AV612" s="13" t="s">
        <v>79</v>
      </c>
      <c r="AW612" s="13" t="s">
        <v>31</v>
      </c>
      <c r="AX612" s="13" t="s">
        <v>77</v>
      </c>
      <c r="AY612" s="208" t="s">
        <v>145</v>
      </c>
    </row>
    <row r="613" spans="1:65" s="2" customFormat="1" ht="16.5" customHeight="1">
      <c r="A613" s="35"/>
      <c r="B613" s="36"/>
      <c r="C613" s="179" t="s">
        <v>770</v>
      </c>
      <c r="D613" s="179" t="s">
        <v>148</v>
      </c>
      <c r="E613" s="180" t="s">
        <v>771</v>
      </c>
      <c r="F613" s="181" t="s">
        <v>772</v>
      </c>
      <c r="G613" s="182" t="s">
        <v>643</v>
      </c>
      <c r="H613" s="183">
        <v>10</v>
      </c>
      <c r="I613" s="184"/>
      <c r="J613" s="185">
        <f>ROUND(I613*H613,2)</f>
        <v>0</v>
      </c>
      <c r="K613" s="181" t="s">
        <v>19</v>
      </c>
      <c r="L613" s="40"/>
      <c r="M613" s="186" t="s">
        <v>19</v>
      </c>
      <c r="N613" s="187" t="s">
        <v>40</v>
      </c>
      <c r="O613" s="65"/>
      <c r="P613" s="188">
        <f>O613*H613</f>
        <v>0</v>
      </c>
      <c r="Q613" s="188">
        <v>0</v>
      </c>
      <c r="R613" s="188">
        <f>Q613*H613</f>
        <v>0</v>
      </c>
      <c r="S613" s="188">
        <v>0</v>
      </c>
      <c r="T613" s="189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0" t="s">
        <v>197</v>
      </c>
      <c r="AT613" s="190" t="s">
        <v>148</v>
      </c>
      <c r="AU613" s="190" t="s">
        <v>79</v>
      </c>
      <c r="AY613" s="18" t="s">
        <v>145</v>
      </c>
      <c r="BE613" s="191">
        <f>IF(N613="základní",J613,0)</f>
        <v>0</v>
      </c>
      <c r="BF613" s="191">
        <f>IF(N613="snížená",J613,0)</f>
        <v>0</v>
      </c>
      <c r="BG613" s="191">
        <f>IF(N613="zákl. přenesená",J613,0)</f>
        <v>0</v>
      </c>
      <c r="BH613" s="191">
        <f>IF(N613="sníž. přenesená",J613,0)</f>
        <v>0</v>
      </c>
      <c r="BI613" s="191">
        <f>IF(N613="nulová",J613,0)</f>
        <v>0</v>
      </c>
      <c r="BJ613" s="18" t="s">
        <v>77</v>
      </c>
      <c r="BK613" s="191">
        <f>ROUND(I613*H613,2)</f>
        <v>0</v>
      </c>
      <c r="BL613" s="18" t="s">
        <v>197</v>
      </c>
      <c r="BM613" s="190" t="s">
        <v>773</v>
      </c>
    </row>
    <row r="614" spans="1:65" s="13" customFormat="1" ht="11.25">
      <c r="B614" s="197"/>
      <c r="C614" s="198"/>
      <c r="D614" s="199" t="s">
        <v>156</v>
      </c>
      <c r="E614" s="200" t="s">
        <v>19</v>
      </c>
      <c r="F614" s="201" t="s">
        <v>177</v>
      </c>
      <c r="G614" s="198"/>
      <c r="H614" s="202">
        <v>10</v>
      </c>
      <c r="I614" s="203"/>
      <c r="J614" s="198"/>
      <c r="K614" s="198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156</v>
      </c>
      <c r="AU614" s="208" t="s">
        <v>79</v>
      </c>
      <c r="AV614" s="13" t="s">
        <v>79</v>
      </c>
      <c r="AW614" s="13" t="s">
        <v>31</v>
      </c>
      <c r="AX614" s="13" t="s">
        <v>77</v>
      </c>
      <c r="AY614" s="208" t="s">
        <v>145</v>
      </c>
    </row>
    <row r="615" spans="1:65" s="2" customFormat="1" ht="16.5" customHeight="1">
      <c r="A615" s="35"/>
      <c r="B615" s="36"/>
      <c r="C615" s="179" t="s">
        <v>774</v>
      </c>
      <c r="D615" s="179" t="s">
        <v>148</v>
      </c>
      <c r="E615" s="180" t="s">
        <v>775</v>
      </c>
      <c r="F615" s="181" t="s">
        <v>776</v>
      </c>
      <c r="G615" s="182" t="s">
        <v>400</v>
      </c>
      <c r="H615" s="183">
        <v>0.4</v>
      </c>
      <c r="I615" s="184"/>
      <c r="J615" s="185">
        <f>ROUND(I615*H615,2)</f>
        <v>0</v>
      </c>
      <c r="K615" s="181" t="s">
        <v>152</v>
      </c>
      <c r="L615" s="40"/>
      <c r="M615" s="186" t="s">
        <v>19</v>
      </c>
      <c r="N615" s="187" t="s">
        <v>40</v>
      </c>
      <c r="O615" s="65"/>
      <c r="P615" s="188">
        <f>O615*H615</f>
        <v>0</v>
      </c>
      <c r="Q615" s="188">
        <v>2.3499999999999999E-4</v>
      </c>
      <c r="R615" s="188">
        <f>Q615*H615</f>
        <v>9.4000000000000008E-5</v>
      </c>
      <c r="S615" s="188">
        <v>0</v>
      </c>
      <c r="T615" s="189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0" t="s">
        <v>197</v>
      </c>
      <c r="AT615" s="190" t="s">
        <v>148</v>
      </c>
      <c r="AU615" s="190" t="s">
        <v>79</v>
      </c>
      <c r="AY615" s="18" t="s">
        <v>145</v>
      </c>
      <c r="BE615" s="191">
        <f>IF(N615="základní",J615,0)</f>
        <v>0</v>
      </c>
      <c r="BF615" s="191">
        <f>IF(N615="snížená",J615,0)</f>
        <v>0</v>
      </c>
      <c r="BG615" s="191">
        <f>IF(N615="zákl. přenesená",J615,0)</f>
        <v>0</v>
      </c>
      <c r="BH615" s="191">
        <f>IF(N615="sníž. přenesená",J615,0)</f>
        <v>0</v>
      </c>
      <c r="BI615" s="191">
        <f>IF(N615="nulová",J615,0)</f>
        <v>0</v>
      </c>
      <c r="BJ615" s="18" t="s">
        <v>77</v>
      </c>
      <c r="BK615" s="191">
        <f>ROUND(I615*H615,2)</f>
        <v>0</v>
      </c>
      <c r="BL615" s="18" t="s">
        <v>197</v>
      </c>
      <c r="BM615" s="190" t="s">
        <v>777</v>
      </c>
    </row>
    <row r="616" spans="1:65" s="2" customFormat="1" ht="11.25">
      <c r="A616" s="35"/>
      <c r="B616" s="36"/>
      <c r="C616" s="37"/>
      <c r="D616" s="192" t="s">
        <v>154</v>
      </c>
      <c r="E616" s="37"/>
      <c r="F616" s="193" t="s">
        <v>778</v>
      </c>
      <c r="G616" s="37"/>
      <c r="H616" s="37"/>
      <c r="I616" s="194"/>
      <c r="J616" s="37"/>
      <c r="K616" s="37"/>
      <c r="L616" s="40"/>
      <c r="M616" s="195"/>
      <c r="N616" s="196"/>
      <c r="O616" s="65"/>
      <c r="P616" s="65"/>
      <c r="Q616" s="65"/>
      <c r="R616" s="65"/>
      <c r="S616" s="65"/>
      <c r="T616" s="66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154</v>
      </c>
      <c r="AU616" s="18" t="s">
        <v>79</v>
      </c>
    </row>
    <row r="617" spans="1:65" s="2" customFormat="1" ht="24.2" customHeight="1">
      <c r="A617" s="35"/>
      <c r="B617" s="36"/>
      <c r="C617" s="179" t="s">
        <v>495</v>
      </c>
      <c r="D617" s="179" t="s">
        <v>148</v>
      </c>
      <c r="E617" s="180" t="s">
        <v>779</v>
      </c>
      <c r="F617" s="181" t="s">
        <v>780</v>
      </c>
      <c r="G617" s="182" t="s">
        <v>176</v>
      </c>
      <c r="H617" s="183">
        <v>1.343</v>
      </c>
      <c r="I617" s="184"/>
      <c r="J617" s="185">
        <f>ROUND(I617*H617,2)</f>
        <v>0</v>
      </c>
      <c r="K617" s="181" t="s">
        <v>152</v>
      </c>
      <c r="L617" s="40"/>
      <c r="M617" s="186" t="s">
        <v>19</v>
      </c>
      <c r="N617" s="187" t="s">
        <v>40</v>
      </c>
      <c r="O617" s="65"/>
      <c r="P617" s="188">
        <f>O617*H617</f>
        <v>0</v>
      </c>
      <c r="Q617" s="188">
        <v>0</v>
      </c>
      <c r="R617" s="188">
        <f>Q617*H617</f>
        <v>0</v>
      </c>
      <c r="S617" s="188">
        <v>0</v>
      </c>
      <c r="T617" s="189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0" t="s">
        <v>197</v>
      </c>
      <c r="AT617" s="190" t="s">
        <v>148</v>
      </c>
      <c r="AU617" s="190" t="s">
        <v>79</v>
      </c>
      <c r="AY617" s="18" t="s">
        <v>145</v>
      </c>
      <c r="BE617" s="191">
        <f>IF(N617="základní",J617,0)</f>
        <v>0</v>
      </c>
      <c r="BF617" s="191">
        <f>IF(N617="snížená",J617,0)</f>
        <v>0</v>
      </c>
      <c r="BG617" s="191">
        <f>IF(N617="zákl. přenesená",J617,0)</f>
        <v>0</v>
      </c>
      <c r="BH617" s="191">
        <f>IF(N617="sníž. přenesená",J617,0)</f>
        <v>0</v>
      </c>
      <c r="BI617" s="191">
        <f>IF(N617="nulová",J617,0)</f>
        <v>0</v>
      </c>
      <c r="BJ617" s="18" t="s">
        <v>77</v>
      </c>
      <c r="BK617" s="191">
        <f>ROUND(I617*H617,2)</f>
        <v>0</v>
      </c>
      <c r="BL617" s="18" t="s">
        <v>197</v>
      </c>
      <c r="BM617" s="190" t="s">
        <v>781</v>
      </c>
    </row>
    <row r="618" spans="1:65" s="2" customFormat="1" ht="11.25">
      <c r="A618" s="35"/>
      <c r="B618" s="36"/>
      <c r="C618" s="37"/>
      <c r="D618" s="192" t="s">
        <v>154</v>
      </c>
      <c r="E618" s="37"/>
      <c r="F618" s="193" t="s">
        <v>782</v>
      </c>
      <c r="G618" s="37"/>
      <c r="H618" s="37"/>
      <c r="I618" s="194"/>
      <c r="J618" s="37"/>
      <c r="K618" s="37"/>
      <c r="L618" s="40"/>
      <c r="M618" s="195"/>
      <c r="N618" s="196"/>
      <c r="O618" s="65"/>
      <c r="P618" s="65"/>
      <c r="Q618" s="65"/>
      <c r="R618" s="65"/>
      <c r="S618" s="65"/>
      <c r="T618" s="66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154</v>
      </c>
      <c r="AU618" s="18" t="s">
        <v>79</v>
      </c>
    </row>
    <row r="619" spans="1:65" s="12" customFormat="1" ht="22.9" customHeight="1">
      <c r="B619" s="163"/>
      <c r="C619" s="164"/>
      <c r="D619" s="165" t="s">
        <v>68</v>
      </c>
      <c r="E619" s="177" t="s">
        <v>783</v>
      </c>
      <c r="F619" s="177" t="s">
        <v>784</v>
      </c>
      <c r="G619" s="164"/>
      <c r="H619" s="164"/>
      <c r="I619" s="167"/>
      <c r="J619" s="178">
        <f>BK619</f>
        <v>0</v>
      </c>
      <c r="K619" s="164"/>
      <c r="L619" s="169"/>
      <c r="M619" s="170"/>
      <c r="N619" s="171"/>
      <c r="O619" s="171"/>
      <c r="P619" s="172">
        <f>SUM(P620:P645)</f>
        <v>0</v>
      </c>
      <c r="Q619" s="171"/>
      <c r="R619" s="172">
        <f>SUM(R620:R645)</f>
        <v>2.5064435</v>
      </c>
      <c r="S619" s="171"/>
      <c r="T619" s="173">
        <f>SUM(T620:T645)</f>
        <v>0</v>
      </c>
      <c r="AR619" s="174" t="s">
        <v>79</v>
      </c>
      <c r="AT619" s="175" t="s">
        <v>68</v>
      </c>
      <c r="AU619" s="175" t="s">
        <v>77</v>
      </c>
      <c r="AY619" s="174" t="s">
        <v>145</v>
      </c>
      <c r="BK619" s="176">
        <f>SUM(BK620:BK645)</f>
        <v>0</v>
      </c>
    </row>
    <row r="620" spans="1:65" s="2" customFormat="1" ht="16.5" customHeight="1">
      <c r="A620" s="35"/>
      <c r="B620" s="36"/>
      <c r="C620" s="179" t="s">
        <v>785</v>
      </c>
      <c r="D620" s="179" t="s">
        <v>148</v>
      </c>
      <c r="E620" s="180" t="s">
        <v>786</v>
      </c>
      <c r="F620" s="181" t="s">
        <v>787</v>
      </c>
      <c r="G620" s="182" t="s">
        <v>196</v>
      </c>
      <c r="H620" s="183">
        <v>147.392</v>
      </c>
      <c r="I620" s="184"/>
      <c r="J620" s="185">
        <f>ROUND(I620*H620,2)</f>
        <v>0</v>
      </c>
      <c r="K620" s="181" t="s">
        <v>152</v>
      </c>
      <c r="L620" s="40"/>
      <c r="M620" s="186" t="s">
        <v>19</v>
      </c>
      <c r="N620" s="187" t="s">
        <v>40</v>
      </c>
      <c r="O620" s="65"/>
      <c r="P620" s="188">
        <f>O620*H620</f>
        <v>0</v>
      </c>
      <c r="Q620" s="188">
        <v>0</v>
      </c>
      <c r="R620" s="188">
        <f>Q620*H620</f>
        <v>0</v>
      </c>
      <c r="S620" s="188">
        <v>0</v>
      </c>
      <c r="T620" s="189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90" t="s">
        <v>197</v>
      </c>
      <c r="AT620" s="190" t="s">
        <v>148</v>
      </c>
      <c r="AU620" s="190" t="s">
        <v>79</v>
      </c>
      <c r="AY620" s="18" t="s">
        <v>145</v>
      </c>
      <c r="BE620" s="191">
        <f>IF(N620="základní",J620,0)</f>
        <v>0</v>
      </c>
      <c r="BF620" s="191">
        <f>IF(N620="snížená",J620,0)</f>
        <v>0</v>
      </c>
      <c r="BG620" s="191">
        <f>IF(N620="zákl. přenesená",J620,0)</f>
        <v>0</v>
      </c>
      <c r="BH620" s="191">
        <f>IF(N620="sníž. přenesená",J620,0)</f>
        <v>0</v>
      </c>
      <c r="BI620" s="191">
        <f>IF(N620="nulová",J620,0)</f>
        <v>0</v>
      </c>
      <c r="BJ620" s="18" t="s">
        <v>77</v>
      </c>
      <c r="BK620" s="191">
        <f>ROUND(I620*H620,2)</f>
        <v>0</v>
      </c>
      <c r="BL620" s="18" t="s">
        <v>197</v>
      </c>
      <c r="BM620" s="190" t="s">
        <v>788</v>
      </c>
    </row>
    <row r="621" spans="1:65" s="2" customFormat="1" ht="11.25">
      <c r="A621" s="35"/>
      <c r="B621" s="36"/>
      <c r="C621" s="37"/>
      <c r="D621" s="192" t="s">
        <v>154</v>
      </c>
      <c r="E621" s="37"/>
      <c r="F621" s="193" t="s">
        <v>789</v>
      </c>
      <c r="G621" s="37"/>
      <c r="H621" s="37"/>
      <c r="I621" s="194"/>
      <c r="J621" s="37"/>
      <c r="K621" s="37"/>
      <c r="L621" s="40"/>
      <c r="M621" s="195"/>
      <c r="N621" s="196"/>
      <c r="O621" s="65"/>
      <c r="P621" s="65"/>
      <c r="Q621" s="65"/>
      <c r="R621" s="65"/>
      <c r="S621" s="65"/>
      <c r="T621" s="66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154</v>
      </c>
      <c r="AU621" s="18" t="s">
        <v>79</v>
      </c>
    </row>
    <row r="622" spans="1:65" s="13" customFormat="1" ht="11.25">
      <c r="B622" s="197"/>
      <c r="C622" s="198"/>
      <c r="D622" s="199" t="s">
        <v>156</v>
      </c>
      <c r="E622" s="200" t="s">
        <v>19</v>
      </c>
      <c r="F622" s="201" t="s">
        <v>790</v>
      </c>
      <c r="G622" s="198"/>
      <c r="H622" s="202">
        <v>86.331999999999994</v>
      </c>
      <c r="I622" s="203"/>
      <c r="J622" s="198"/>
      <c r="K622" s="198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156</v>
      </c>
      <c r="AU622" s="208" t="s">
        <v>79</v>
      </c>
      <c r="AV622" s="13" t="s">
        <v>79</v>
      </c>
      <c r="AW622" s="13" t="s">
        <v>31</v>
      </c>
      <c r="AX622" s="13" t="s">
        <v>69</v>
      </c>
      <c r="AY622" s="208" t="s">
        <v>145</v>
      </c>
    </row>
    <row r="623" spans="1:65" s="13" customFormat="1" ht="11.25">
      <c r="B623" s="197"/>
      <c r="C623" s="198"/>
      <c r="D623" s="199" t="s">
        <v>156</v>
      </c>
      <c r="E623" s="200" t="s">
        <v>19</v>
      </c>
      <c r="F623" s="201" t="s">
        <v>791</v>
      </c>
      <c r="G623" s="198"/>
      <c r="H623" s="202">
        <v>61.06</v>
      </c>
      <c r="I623" s="203"/>
      <c r="J623" s="198"/>
      <c r="K623" s="198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156</v>
      </c>
      <c r="AU623" s="208" t="s">
        <v>79</v>
      </c>
      <c r="AV623" s="13" t="s">
        <v>79</v>
      </c>
      <c r="AW623" s="13" t="s">
        <v>31</v>
      </c>
      <c r="AX623" s="13" t="s">
        <v>69</v>
      </c>
      <c r="AY623" s="208" t="s">
        <v>145</v>
      </c>
    </row>
    <row r="624" spans="1:65" s="14" customFormat="1" ht="11.25">
      <c r="B624" s="209"/>
      <c r="C624" s="210"/>
      <c r="D624" s="199" t="s">
        <v>156</v>
      </c>
      <c r="E624" s="211" t="s">
        <v>19</v>
      </c>
      <c r="F624" s="212" t="s">
        <v>158</v>
      </c>
      <c r="G624" s="210"/>
      <c r="H624" s="213">
        <v>147.392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156</v>
      </c>
      <c r="AU624" s="219" t="s">
        <v>79</v>
      </c>
      <c r="AV624" s="14" t="s">
        <v>153</v>
      </c>
      <c r="AW624" s="14" t="s">
        <v>31</v>
      </c>
      <c r="AX624" s="14" t="s">
        <v>77</v>
      </c>
      <c r="AY624" s="219" t="s">
        <v>145</v>
      </c>
    </row>
    <row r="625" spans="1:65" s="2" customFormat="1" ht="16.5" customHeight="1">
      <c r="A625" s="35"/>
      <c r="B625" s="36"/>
      <c r="C625" s="179" t="s">
        <v>792</v>
      </c>
      <c r="D625" s="179" t="s">
        <v>148</v>
      </c>
      <c r="E625" s="180" t="s">
        <v>793</v>
      </c>
      <c r="F625" s="181" t="s">
        <v>794</v>
      </c>
      <c r="G625" s="182" t="s">
        <v>196</v>
      </c>
      <c r="H625" s="183">
        <v>61.22</v>
      </c>
      <c r="I625" s="184"/>
      <c r="J625" s="185">
        <f>ROUND(I625*H625,2)</f>
        <v>0</v>
      </c>
      <c r="K625" s="181" t="s">
        <v>152</v>
      </c>
      <c r="L625" s="40"/>
      <c r="M625" s="186" t="s">
        <v>19</v>
      </c>
      <c r="N625" s="187" t="s">
        <v>40</v>
      </c>
      <c r="O625" s="65"/>
      <c r="P625" s="188">
        <f>O625*H625</f>
        <v>0</v>
      </c>
      <c r="Q625" s="188">
        <v>2.9999999999999997E-4</v>
      </c>
      <c r="R625" s="188">
        <f>Q625*H625</f>
        <v>1.8365999999999997E-2</v>
      </c>
      <c r="S625" s="188">
        <v>0</v>
      </c>
      <c r="T625" s="189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90" t="s">
        <v>197</v>
      </c>
      <c r="AT625" s="190" t="s">
        <v>148</v>
      </c>
      <c r="AU625" s="190" t="s">
        <v>79</v>
      </c>
      <c r="AY625" s="18" t="s">
        <v>145</v>
      </c>
      <c r="BE625" s="191">
        <f>IF(N625="základní",J625,0)</f>
        <v>0</v>
      </c>
      <c r="BF625" s="191">
        <f>IF(N625="snížená",J625,0)</f>
        <v>0</v>
      </c>
      <c r="BG625" s="191">
        <f>IF(N625="zákl. přenesená",J625,0)</f>
        <v>0</v>
      </c>
      <c r="BH625" s="191">
        <f>IF(N625="sníž. přenesená",J625,0)</f>
        <v>0</v>
      </c>
      <c r="BI625" s="191">
        <f>IF(N625="nulová",J625,0)</f>
        <v>0</v>
      </c>
      <c r="BJ625" s="18" t="s">
        <v>77</v>
      </c>
      <c r="BK625" s="191">
        <f>ROUND(I625*H625,2)</f>
        <v>0</v>
      </c>
      <c r="BL625" s="18" t="s">
        <v>197</v>
      </c>
      <c r="BM625" s="190" t="s">
        <v>795</v>
      </c>
    </row>
    <row r="626" spans="1:65" s="2" customFormat="1" ht="11.25">
      <c r="A626" s="35"/>
      <c r="B626" s="36"/>
      <c r="C626" s="37"/>
      <c r="D626" s="192" t="s">
        <v>154</v>
      </c>
      <c r="E626" s="37"/>
      <c r="F626" s="193" t="s">
        <v>796</v>
      </c>
      <c r="G626" s="37"/>
      <c r="H626" s="37"/>
      <c r="I626" s="194"/>
      <c r="J626" s="37"/>
      <c r="K626" s="37"/>
      <c r="L626" s="40"/>
      <c r="M626" s="195"/>
      <c r="N626" s="196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154</v>
      </c>
      <c r="AU626" s="18" t="s">
        <v>79</v>
      </c>
    </row>
    <row r="627" spans="1:65" s="2" customFormat="1" ht="21.75" customHeight="1">
      <c r="A627" s="35"/>
      <c r="B627" s="36"/>
      <c r="C627" s="179" t="s">
        <v>797</v>
      </c>
      <c r="D627" s="179" t="s">
        <v>148</v>
      </c>
      <c r="E627" s="180" t="s">
        <v>798</v>
      </c>
      <c r="F627" s="181" t="s">
        <v>799</v>
      </c>
      <c r="G627" s="182" t="s">
        <v>196</v>
      </c>
      <c r="H627" s="183">
        <v>61.06</v>
      </c>
      <c r="I627" s="184"/>
      <c r="J627" s="185">
        <f>ROUND(I627*H627,2)</f>
        <v>0</v>
      </c>
      <c r="K627" s="181" t="s">
        <v>152</v>
      </c>
      <c r="L627" s="40"/>
      <c r="M627" s="186" t="s">
        <v>19</v>
      </c>
      <c r="N627" s="187" t="s">
        <v>40</v>
      </c>
      <c r="O627" s="65"/>
      <c r="P627" s="188">
        <f>O627*H627</f>
        <v>0</v>
      </c>
      <c r="Q627" s="188">
        <v>4.5450000000000004E-3</v>
      </c>
      <c r="R627" s="188">
        <f>Q627*H627</f>
        <v>0.27751770000000003</v>
      </c>
      <c r="S627" s="188">
        <v>0</v>
      </c>
      <c r="T627" s="189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0" t="s">
        <v>197</v>
      </c>
      <c r="AT627" s="190" t="s">
        <v>148</v>
      </c>
      <c r="AU627" s="190" t="s">
        <v>79</v>
      </c>
      <c r="AY627" s="18" t="s">
        <v>145</v>
      </c>
      <c r="BE627" s="191">
        <f>IF(N627="základní",J627,0)</f>
        <v>0</v>
      </c>
      <c r="BF627" s="191">
        <f>IF(N627="snížená",J627,0)</f>
        <v>0</v>
      </c>
      <c r="BG627" s="191">
        <f>IF(N627="zákl. přenesená",J627,0)</f>
        <v>0</v>
      </c>
      <c r="BH627" s="191">
        <f>IF(N627="sníž. přenesená",J627,0)</f>
        <v>0</v>
      </c>
      <c r="BI627" s="191">
        <f>IF(N627="nulová",J627,0)</f>
        <v>0</v>
      </c>
      <c r="BJ627" s="18" t="s">
        <v>77</v>
      </c>
      <c r="BK627" s="191">
        <f>ROUND(I627*H627,2)</f>
        <v>0</v>
      </c>
      <c r="BL627" s="18" t="s">
        <v>197</v>
      </c>
      <c r="BM627" s="190" t="s">
        <v>800</v>
      </c>
    </row>
    <row r="628" spans="1:65" s="2" customFormat="1" ht="11.25">
      <c r="A628" s="35"/>
      <c r="B628" s="36"/>
      <c r="C628" s="37"/>
      <c r="D628" s="192" t="s">
        <v>154</v>
      </c>
      <c r="E628" s="37"/>
      <c r="F628" s="193" t="s">
        <v>801</v>
      </c>
      <c r="G628" s="37"/>
      <c r="H628" s="37"/>
      <c r="I628" s="194"/>
      <c r="J628" s="37"/>
      <c r="K628" s="37"/>
      <c r="L628" s="40"/>
      <c r="M628" s="195"/>
      <c r="N628" s="196"/>
      <c r="O628" s="65"/>
      <c r="P628" s="65"/>
      <c r="Q628" s="65"/>
      <c r="R628" s="65"/>
      <c r="S628" s="65"/>
      <c r="T628" s="66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8" t="s">
        <v>154</v>
      </c>
      <c r="AU628" s="18" t="s">
        <v>79</v>
      </c>
    </row>
    <row r="629" spans="1:65" s="2" customFormat="1" ht="16.5" customHeight="1">
      <c r="A629" s="35"/>
      <c r="B629" s="36"/>
      <c r="C629" s="179" t="s">
        <v>802</v>
      </c>
      <c r="D629" s="179" t="s">
        <v>148</v>
      </c>
      <c r="E629" s="180" t="s">
        <v>803</v>
      </c>
      <c r="F629" s="181" t="s">
        <v>804</v>
      </c>
      <c r="G629" s="182" t="s">
        <v>400</v>
      </c>
      <c r="H629" s="183">
        <v>24</v>
      </c>
      <c r="I629" s="184"/>
      <c r="J629" s="185">
        <f>ROUND(I629*H629,2)</f>
        <v>0</v>
      </c>
      <c r="K629" s="181" t="s">
        <v>152</v>
      </c>
      <c r="L629" s="40"/>
      <c r="M629" s="186" t="s">
        <v>19</v>
      </c>
      <c r="N629" s="187" t="s">
        <v>40</v>
      </c>
      <c r="O629" s="65"/>
      <c r="P629" s="188">
        <f>O629*H629</f>
        <v>0</v>
      </c>
      <c r="Q629" s="188">
        <v>0</v>
      </c>
      <c r="R629" s="188">
        <f>Q629*H629</f>
        <v>0</v>
      </c>
      <c r="S629" s="188">
        <v>0</v>
      </c>
      <c r="T629" s="189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0" t="s">
        <v>197</v>
      </c>
      <c r="AT629" s="190" t="s">
        <v>148</v>
      </c>
      <c r="AU629" s="190" t="s">
        <v>79</v>
      </c>
      <c r="AY629" s="18" t="s">
        <v>145</v>
      </c>
      <c r="BE629" s="191">
        <f>IF(N629="základní",J629,0)</f>
        <v>0</v>
      </c>
      <c r="BF629" s="191">
        <f>IF(N629="snížená",J629,0)</f>
        <v>0</v>
      </c>
      <c r="BG629" s="191">
        <f>IF(N629="zákl. přenesená",J629,0)</f>
        <v>0</v>
      </c>
      <c r="BH629" s="191">
        <f>IF(N629="sníž. přenesená",J629,0)</f>
        <v>0</v>
      </c>
      <c r="BI629" s="191">
        <f>IF(N629="nulová",J629,0)</f>
        <v>0</v>
      </c>
      <c r="BJ629" s="18" t="s">
        <v>77</v>
      </c>
      <c r="BK629" s="191">
        <f>ROUND(I629*H629,2)</f>
        <v>0</v>
      </c>
      <c r="BL629" s="18" t="s">
        <v>197</v>
      </c>
      <c r="BM629" s="190" t="s">
        <v>805</v>
      </c>
    </row>
    <row r="630" spans="1:65" s="2" customFormat="1" ht="11.25">
      <c r="A630" s="35"/>
      <c r="B630" s="36"/>
      <c r="C630" s="37"/>
      <c r="D630" s="192" t="s">
        <v>154</v>
      </c>
      <c r="E630" s="37"/>
      <c r="F630" s="193" t="s">
        <v>806</v>
      </c>
      <c r="G630" s="37"/>
      <c r="H630" s="37"/>
      <c r="I630" s="194"/>
      <c r="J630" s="37"/>
      <c r="K630" s="37"/>
      <c r="L630" s="40"/>
      <c r="M630" s="195"/>
      <c r="N630" s="196"/>
      <c r="O630" s="65"/>
      <c r="P630" s="65"/>
      <c r="Q630" s="65"/>
      <c r="R630" s="65"/>
      <c r="S630" s="65"/>
      <c r="T630" s="66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154</v>
      </c>
      <c r="AU630" s="18" t="s">
        <v>79</v>
      </c>
    </row>
    <row r="631" spans="1:65" s="2" customFormat="1" ht="16.5" customHeight="1">
      <c r="A631" s="35"/>
      <c r="B631" s="36"/>
      <c r="C631" s="230" t="s">
        <v>807</v>
      </c>
      <c r="D631" s="230" t="s">
        <v>182</v>
      </c>
      <c r="E631" s="231" t="s">
        <v>808</v>
      </c>
      <c r="F631" s="232" t="s">
        <v>809</v>
      </c>
      <c r="G631" s="233" t="s">
        <v>400</v>
      </c>
      <c r="H631" s="234">
        <v>26.4</v>
      </c>
      <c r="I631" s="235"/>
      <c r="J631" s="236">
        <f>ROUND(I631*H631,2)</f>
        <v>0</v>
      </c>
      <c r="K631" s="232" t="s">
        <v>152</v>
      </c>
      <c r="L631" s="237"/>
      <c r="M631" s="238" t="s">
        <v>19</v>
      </c>
      <c r="N631" s="239" t="s">
        <v>40</v>
      </c>
      <c r="O631" s="65"/>
      <c r="P631" s="188">
        <f>O631*H631</f>
        <v>0</v>
      </c>
      <c r="Q631" s="188">
        <v>1.2999999999999999E-4</v>
      </c>
      <c r="R631" s="188">
        <f>Q631*H631</f>
        <v>3.4319999999999997E-3</v>
      </c>
      <c r="S631" s="188">
        <v>0</v>
      </c>
      <c r="T631" s="189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0" t="s">
        <v>244</v>
      </c>
      <c r="AT631" s="190" t="s">
        <v>182</v>
      </c>
      <c r="AU631" s="190" t="s">
        <v>79</v>
      </c>
      <c r="AY631" s="18" t="s">
        <v>145</v>
      </c>
      <c r="BE631" s="191">
        <f>IF(N631="základní",J631,0)</f>
        <v>0</v>
      </c>
      <c r="BF631" s="191">
        <f>IF(N631="snížená",J631,0)</f>
        <v>0</v>
      </c>
      <c r="BG631" s="191">
        <f>IF(N631="zákl. přenesená",J631,0)</f>
        <v>0</v>
      </c>
      <c r="BH631" s="191">
        <f>IF(N631="sníž. přenesená",J631,0)</f>
        <v>0</v>
      </c>
      <c r="BI631" s="191">
        <f>IF(N631="nulová",J631,0)</f>
        <v>0</v>
      </c>
      <c r="BJ631" s="18" t="s">
        <v>77</v>
      </c>
      <c r="BK631" s="191">
        <f>ROUND(I631*H631,2)</f>
        <v>0</v>
      </c>
      <c r="BL631" s="18" t="s">
        <v>197</v>
      </c>
      <c r="BM631" s="190" t="s">
        <v>810</v>
      </c>
    </row>
    <row r="632" spans="1:65" s="2" customFormat="1" ht="11.25">
      <c r="A632" s="35"/>
      <c r="B632" s="36"/>
      <c r="C632" s="37"/>
      <c r="D632" s="192" t="s">
        <v>154</v>
      </c>
      <c r="E632" s="37"/>
      <c r="F632" s="193" t="s">
        <v>811</v>
      </c>
      <c r="G632" s="37"/>
      <c r="H632" s="37"/>
      <c r="I632" s="194"/>
      <c r="J632" s="37"/>
      <c r="K632" s="37"/>
      <c r="L632" s="40"/>
      <c r="M632" s="195"/>
      <c r="N632" s="196"/>
      <c r="O632" s="65"/>
      <c r="P632" s="65"/>
      <c r="Q632" s="65"/>
      <c r="R632" s="65"/>
      <c r="S632" s="65"/>
      <c r="T632" s="66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18" t="s">
        <v>154</v>
      </c>
      <c r="AU632" s="18" t="s">
        <v>79</v>
      </c>
    </row>
    <row r="633" spans="1:65" s="13" customFormat="1" ht="11.25">
      <c r="B633" s="197"/>
      <c r="C633" s="198"/>
      <c r="D633" s="199" t="s">
        <v>156</v>
      </c>
      <c r="E633" s="198"/>
      <c r="F633" s="201" t="s">
        <v>812</v>
      </c>
      <c r="G633" s="198"/>
      <c r="H633" s="202">
        <v>26.4</v>
      </c>
      <c r="I633" s="203"/>
      <c r="J633" s="198"/>
      <c r="K633" s="198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156</v>
      </c>
      <c r="AU633" s="208" t="s">
        <v>79</v>
      </c>
      <c r="AV633" s="13" t="s">
        <v>79</v>
      </c>
      <c r="AW633" s="13" t="s">
        <v>4</v>
      </c>
      <c r="AX633" s="13" t="s">
        <v>77</v>
      </c>
      <c r="AY633" s="208" t="s">
        <v>145</v>
      </c>
    </row>
    <row r="634" spans="1:65" s="2" customFormat="1" ht="24.2" customHeight="1">
      <c r="A634" s="35"/>
      <c r="B634" s="36"/>
      <c r="C634" s="179" t="s">
        <v>813</v>
      </c>
      <c r="D634" s="179" t="s">
        <v>148</v>
      </c>
      <c r="E634" s="180" t="s">
        <v>814</v>
      </c>
      <c r="F634" s="181" t="s">
        <v>815</v>
      </c>
      <c r="G634" s="182" t="s">
        <v>400</v>
      </c>
      <c r="H634" s="183">
        <v>1</v>
      </c>
      <c r="I634" s="184"/>
      <c r="J634" s="185">
        <f>ROUND(I634*H634,2)</f>
        <v>0</v>
      </c>
      <c r="K634" s="181" t="s">
        <v>185</v>
      </c>
      <c r="L634" s="40"/>
      <c r="M634" s="186" t="s">
        <v>19</v>
      </c>
      <c r="N634" s="187" t="s">
        <v>40</v>
      </c>
      <c r="O634" s="65"/>
      <c r="P634" s="188">
        <f>O634*H634</f>
        <v>0</v>
      </c>
      <c r="Q634" s="188">
        <v>1.0200000000000001E-3</v>
      </c>
      <c r="R634" s="188">
        <f>Q634*H634</f>
        <v>1.0200000000000001E-3</v>
      </c>
      <c r="S634" s="188">
        <v>0</v>
      </c>
      <c r="T634" s="189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0" t="s">
        <v>197</v>
      </c>
      <c r="AT634" s="190" t="s">
        <v>148</v>
      </c>
      <c r="AU634" s="190" t="s">
        <v>79</v>
      </c>
      <c r="AY634" s="18" t="s">
        <v>145</v>
      </c>
      <c r="BE634" s="191">
        <f>IF(N634="základní",J634,0)</f>
        <v>0</v>
      </c>
      <c r="BF634" s="191">
        <f>IF(N634="snížená",J634,0)</f>
        <v>0</v>
      </c>
      <c r="BG634" s="191">
        <f>IF(N634="zákl. přenesená",J634,0)</f>
        <v>0</v>
      </c>
      <c r="BH634" s="191">
        <f>IF(N634="sníž. přenesená",J634,0)</f>
        <v>0</v>
      </c>
      <c r="BI634" s="191">
        <f>IF(N634="nulová",J634,0)</f>
        <v>0</v>
      </c>
      <c r="BJ634" s="18" t="s">
        <v>77</v>
      </c>
      <c r="BK634" s="191">
        <f>ROUND(I634*H634,2)</f>
        <v>0</v>
      </c>
      <c r="BL634" s="18" t="s">
        <v>197</v>
      </c>
      <c r="BM634" s="190" t="s">
        <v>816</v>
      </c>
    </row>
    <row r="635" spans="1:65" s="2" customFormat="1" ht="11.25">
      <c r="A635" s="35"/>
      <c r="B635" s="36"/>
      <c r="C635" s="37"/>
      <c r="D635" s="192" t="s">
        <v>154</v>
      </c>
      <c r="E635" s="37"/>
      <c r="F635" s="193" t="s">
        <v>817</v>
      </c>
      <c r="G635" s="37"/>
      <c r="H635" s="37"/>
      <c r="I635" s="194"/>
      <c r="J635" s="37"/>
      <c r="K635" s="37"/>
      <c r="L635" s="40"/>
      <c r="M635" s="195"/>
      <c r="N635" s="196"/>
      <c r="O635" s="65"/>
      <c r="P635" s="65"/>
      <c r="Q635" s="65"/>
      <c r="R635" s="65"/>
      <c r="S635" s="65"/>
      <c r="T635" s="66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154</v>
      </c>
      <c r="AU635" s="18" t="s">
        <v>79</v>
      </c>
    </row>
    <row r="636" spans="1:65" s="2" customFormat="1" ht="24.2" customHeight="1">
      <c r="A636" s="35"/>
      <c r="B636" s="36"/>
      <c r="C636" s="179" t="s">
        <v>572</v>
      </c>
      <c r="D636" s="179" t="s">
        <v>148</v>
      </c>
      <c r="E636" s="180" t="s">
        <v>818</v>
      </c>
      <c r="F636" s="181" t="s">
        <v>819</v>
      </c>
      <c r="G636" s="182" t="s">
        <v>196</v>
      </c>
      <c r="H636" s="183">
        <v>61.06</v>
      </c>
      <c r="I636" s="184"/>
      <c r="J636" s="185">
        <f>ROUND(I636*H636,2)</f>
        <v>0</v>
      </c>
      <c r="K636" s="181" t="s">
        <v>152</v>
      </c>
      <c r="L636" s="40"/>
      <c r="M636" s="186" t="s">
        <v>19</v>
      </c>
      <c r="N636" s="187" t="s">
        <v>40</v>
      </c>
      <c r="O636" s="65"/>
      <c r="P636" s="188">
        <f>O636*H636</f>
        <v>0</v>
      </c>
      <c r="Q636" s="188">
        <v>5.8799999999999998E-3</v>
      </c>
      <c r="R636" s="188">
        <f>Q636*H636</f>
        <v>0.35903279999999999</v>
      </c>
      <c r="S636" s="188">
        <v>0</v>
      </c>
      <c r="T636" s="189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0" t="s">
        <v>197</v>
      </c>
      <c r="AT636" s="190" t="s">
        <v>148</v>
      </c>
      <c r="AU636" s="190" t="s">
        <v>79</v>
      </c>
      <c r="AY636" s="18" t="s">
        <v>145</v>
      </c>
      <c r="BE636" s="191">
        <f>IF(N636="základní",J636,0)</f>
        <v>0</v>
      </c>
      <c r="BF636" s="191">
        <f>IF(N636="snížená",J636,0)</f>
        <v>0</v>
      </c>
      <c r="BG636" s="191">
        <f>IF(N636="zákl. přenesená",J636,0)</f>
        <v>0</v>
      </c>
      <c r="BH636" s="191">
        <f>IF(N636="sníž. přenesená",J636,0)</f>
        <v>0</v>
      </c>
      <c r="BI636" s="191">
        <f>IF(N636="nulová",J636,0)</f>
        <v>0</v>
      </c>
      <c r="BJ636" s="18" t="s">
        <v>77</v>
      </c>
      <c r="BK636" s="191">
        <f>ROUND(I636*H636,2)</f>
        <v>0</v>
      </c>
      <c r="BL636" s="18" t="s">
        <v>197</v>
      </c>
      <c r="BM636" s="190" t="s">
        <v>820</v>
      </c>
    </row>
    <row r="637" spans="1:65" s="2" customFormat="1" ht="11.25">
      <c r="A637" s="35"/>
      <c r="B637" s="36"/>
      <c r="C637" s="37"/>
      <c r="D637" s="192" t="s">
        <v>154</v>
      </c>
      <c r="E637" s="37"/>
      <c r="F637" s="193" t="s">
        <v>821</v>
      </c>
      <c r="G637" s="37"/>
      <c r="H637" s="37"/>
      <c r="I637" s="194"/>
      <c r="J637" s="37"/>
      <c r="K637" s="37"/>
      <c r="L637" s="40"/>
      <c r="M637" s="195"/>
      <c r="N637" s="196"/>
      <c r="O637" s="65"/>
      <c r="P637" s="65"/>
      <c r="Q637" s="65"/>
      <c r="R637" s="65"/>
      <c r="S637" s="65"/>
      <c r="T637" s="66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154</v>
      </c>
      <c r="AU637" s="18" t="s">
        <v>79</v>
      </c>
    </row>
    <row r="638" spans="1:65" s="13" customFormat="1" ht="11.25">
      <c r="B638" s="197"/>
      <c r="C638" s="198"/>
      <c r="D638" s="199" t="s">
        <v>156</v>
      </c>
      <c r="E638" s="200" t="s">
        <v>19</v>
      </c>
      <c r="F638" s="201" t="s">
        <v>791</v>
      </c>
      <c r="G638" s="198"/>
      <c r="H638" s="202">
        <v>61.06</v>
      </c>
      <c r="I638" s="203"/>
      <c r="J638" s="198"/>
      <c r="K638" s="198"/>
      <c r="L638" s="204"/>
      <c r="M638" s="205"/>
      <c r="N638" s="206"/>
      <c r="O638" s="206"/>
      <c r="P638" s="206"/>
      <c r="Q638" s="206"/>
      <c r="R638" s="206"/>
      <c r="S638" s="206"/>
      <c r="T638" s="207"/>
      <c r="AT638" s="208" t="s">
        <v>156</v>
      </c>
      <c r="AU638" s="208" t="s">
        <v>79</v>
      </c>
      <c r="AV638" s="13" t="s">
        <v>79</v>
      </c>
      <c r="AW638" s="13" t="s">
        <v>31</v>
      </c>
      <c r="AX638" s="13" t="s">
        <v>77</v>
      </c>
      <c r="AY638" s="208" t="s">
        <v>145</v>
      </c>
    </row>
    <row r="639" spans="1:65" s="2" customFormat="1" ht="21.75" customHeight="1">
      <c r="A639" s="35"/>
      <c r="B639" s="36"/>
      <c r="C639" s="179" t="s">
        <v>822</v>
      </c>
      <c r="D639" s="179" t="s">
        <v>148</v>
      </c>
      <c r="E639" s="180" t="s">
        <v>823</v>
      </c>
      <c r="F639" s="181" t="s">
        <v>824</v>
      </c>
      <c r="G639" s="182" t="s">
        <v>400</v>
      </c>
      <c r="H639" s="183">
        <v>86.16</v>
      </c>
      <c r="I639" s="184"/>
      <c r="J639" s="185">
        <f>ROUND(I639*H639,2)</f>
        <v>0</v>
      </c>
      <c r="K639" s="181" t="s">
        <v>19</v>
      </c>
      <c r="L639" s="40"/>
      <c r="M639" s="186" t="s">
        <v>19</v>
      </c>
      <c r="N639" s="187" t="s">
        <v>40</v>
      </c>
      <c r="O639" s="65"/>
      <c r="P639" s="188">
        <f>O639*H639</f>
        <v>0</v>
      </c>
      <c r="Q639" s="188">
        <v>0</v>
      </c>
      <c r="R639" s="188">
        <f>Q639*H639</f>
        <v>0</v>
      </c>
      <c r="S639" s="188">
        <v>0</v>
      </c>
      <c r="T639" s="189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0" t="s">
        <v>197</v>
      </c>
      <c r="AT639" s="190" t="s">
        <v>148</v>
      </c>
      <c r="AU639" s="190" t="s">
        <v>79</v>
      </c>
      <c r="AY639" s="18" t="s">
        <v>145</v>
      </c>
      <c r="BE639" s="191">
        <f>IF(N639="základní",J639,0)</f>
        <v>0</v>
      </c>
      <c r="BF639" s="191">
        <f>IF(N639="snížená",J639,0)</f>
        <v>0</v>
      </c>
      <c r="BG639" s="191">
        <f>IF(N639="zákl. přenesená",J639,0)</f>
        <v>0</v>
      </c>
      <c r="BH639" s="191">
        <f>IF(N639="sníž. přenesená",J639,0)</f>
        <v>0</v>
      </c>
      <c r="BI639" s="191">
        <f>IF(N639="nulová",J639,0)</f>
        <v>0</v>
      </c>
      <c r="BJ639" s="18" t="s">
        <v>77</v>
      </c>
      <c r="BK639" s="191">
        <f>ROUND(I639*H639,2)</f>
        <v>0</v>
      </c>
      <c r="BL639" s="18" t="s">
        <v>197</v>
      </c>
      <c r="BM639" s="190" t="s">
        <v>825</v>
      </c>
    </row>
    <row r="640" spans="1:65" s="15" customFormat="1" ht="11.25">
      <c r="B640" s="220"/>
      <c r="C640" s="221"/>
      <c r="D640" s="199" t="s">
        <v>156</v>
      </c>
      <c r="E640" s="222" t="s">
        <v>19</v>
      </c>
      <c r="F640" s="223" t="s">
        <v>199</v>
      </c>
      <c r="G640" s="221"/>
      <c r="H640" s="222" t="s">
        <v>19</v>
      </c>
      <c r="I640" s="224"/>
      <c r="J640" s="221"/>
      <c r="K640" s="221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156</v>
      </c>
      <c r="AU640" s="229" t="s">
        <v>79</v>
      </c>
      <c r="AV640" s="15" t="s">
        <v>77</v>
      </c>
      <c r="AW640" s="15" t="s">
        <v>31</v>
      </c>
      <c r="AX640" s="15" t="s">
        <v>69</v>
      </c>
      <c r="AY640" s="229" t="s">
        <v>145</v>
      </c>
    </row>
    <row r="641" spans="1:65" s="13" customFormat="1" ht="11.25">
      <c r="B641" s="197"/>
      <c r="C641" s="198"/>
      <c r="D641" s="199" t="s">
        <v>156</v>
      </c>
      <c r="E641" s="200" t="s">
        <v>19</v>
      </c>
      <c r="F641" s="201" t="s">
        <v>497</v>
      </c>
      <c r="G641" s="198"/>
      <c r="H641" s="202">
        <v>86.16</v>
      </c>
      <c r="I641" s="203"/>
      <c r="J641" s="198"/>
      <c r="K641" s="198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156</v>
      </c>
      <c r="AU641" s="208" t="s">
        <v>79</v>
      </c>
      <c r="AV641" s="13" t="s">
        <v>79</v>
      </c>
      <c r="AW641" s="13" t="s">
        <v>31</v>
      </c>
      <c r="AX641" s="13" t="s">
        <v>77</v>
      </c>
      <c r="AY641" s="208" t="s">
        <v>145</v>
      </c>
    </row>
    <row r="642" spans="1:65" s="2" customFormat="1" ht="24.2" customHeight="1">
      <c r="A642" s="35"/>
      <c r="B642" s="36"/>
      <c r="C642" s="230" t="s">
        <v>578</v>
      </c>
      <c r="D642" s="230" t="s">
        <v>182</v>
      </c>
      <c r="E642" s="231" t="s">
        <v>826</v>
      </c>
      <c r="F642" s="232" t="s">
        <v>827</v>
      </c>
      <c r="G642" s="233" t="s">
        <v>196</v>
      </c>
      <c r="H642" s="234">
        <v>73.882999999999996</v>
      </c>
      <c r="I642" s="235"/>
      <c r="J642" s="236">
        <f>ROUND(I642*H642,2)</f>
        <v>0</v>
      </c>
      <c r="K642" s="232" t="s">
        <v>19</v>
      </c>
      <c r="L642" s="237"/>
      <c r="M642" s="238" t="s">
        <v>19</v>
      </c>
      <c r="N642" s="239" t="s">
        <v>40</v>
      </c>
      <c r="O642" s="65"/>
      <c r="P642" s="188">
        <f>O642*H642</f>
        <v>0</v>
      </c>
      <c r="Q642" s="188">
        <v>2.5000000000000001E-2</v>
      </c>
      <c r="R642" s="188">
        <f>Q642*H642</f>
        <v>1.847075</v>
      </c>
      <c r="S642" s="188">
        <v>0</v>
      </c>
      <c r="T642" s="189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0" t="s">
        <v>244</v>
      </c>
      <c r="AT642" s="190" t="s">
        <v>182</v>
      </c>
      <c r="AU642" s="190" t="s">
        <v>79</v>
      </c>
      <c r="AY642" s="18" t="s">
        <v>145</v>
      </c>
      <c r="BE642" s="191">
        <f>IF(N642="základní",J642,0)</f>
        <v>0</v>
      </c>
      <c r="BF642" s="191">
        <f>IF(N642="snížená",J642,0)</f>
        <v>0</v>
      </c>
      <c r="BG642" s="191">
        <f>IF(N642="zákl. přenesená",J642,0)</f>
        <v>0</v>
      </c>
      <c r="BH642" s="191">
        <f>IF(N642="sníž. přenesená",J642,0)</f>
        <v>0</v>
      </c>
      <c r="BI642" s="191">
        <f>IF(N642="nulová",J642,0)</f>
        <v>0</v>
      </c>
      <c r="BJ642" s="18" t="s">
        <v>77</v>
      </c>
      <c r="BK642" s="191">
        <f>ROUND(I642*H642,2)</f>
        <v>0</v>
      </c>
      <c r="BL642" s="18" t="s">
        <v>197</v>
      </c>
      <c r="BM642" s="190" t="s">
        <v>828</v>
      </c>
    </row>
    <row r="643" spans="1:65" s="13" customFormat="1" ht="11.25">
      <c r="B643" s="197"/>
      <c r="C643" s="198"/>
      <c r="D643" s="199" t="s">
        <v>156</v>
      </c>
      <c r="E643" s="200" t="s">
        <v>19</v>
      </c>
      <c r="F643" s="201" t="s">
        <v>829</v>
      </c>
      <c r="G643" s="198"/>
      <c r="H643" s="202">
        <v>73.882999999999996</v>
      </c>
      <c r="I643" s="203"/>
      <c r="J643" s="198"/>
      <c r="K643" s="198"/>
      <c r="L643" s="204"/>
      <c r="M643" s="205"/>
      <c r="N643" s="206"/>
      <c r="O643" s="206"/>
      <c r="P643" s="206"/>
      <c r="Q643" s="206"/>
      <c r="R643" s="206"/>
      <c r="S643" s="206"/>
      <c r="T643" s="207"/>
      <c r="AT643" s="208" t="s">
        <v>156</v>
      </c>
      <c r="AU643" s="208" t="s">
        <v>79</v>
      </c>
      <c r="AV643" s="13" t="s">
        <v>79</v>
      </c>
      <c r="AW643" s="13" t="s">
        <v>31</v>
      </c>
      <c r="AX643" s="13" t="s">
        <v>77</v>
      </c>
      <c r="AY643" s="208" t="s">
        <v>145</v>
      </c>
    </row>
    <row r="644" spans="1:65" s="2" customFormat="1" ht="24.2" customHeight="1">
      <c r="A644" s="35"/>
      <c r="B644" s="36"/>
      <c r="C644" s="179" t="s">
        <v>830</v>
      </c>
      <c r="D644" s="179" t="s">
        <v>148</v>
      </c>
      <c r="E644" s="180" t="s">
        <v>831</v>
      </c>
      <c r="F644" s="181" t="s">
        <v>832</v>
      </c>
      <c r="G644" s="182" t="s">
        <v>176</v>
      </c>
      <c r="H644" s="183">
        <v>2.5059999999999998</v>
      </c>
      <c r="I644" s="184"/>
      <c r="J644" s="185">
        <f>ROUND(I644*H644,2)</f>
        <v>0</v>
      </c>
      <c r="K644" s="181" t="s">
        <v>152</v>
      </c>
      <c r="L644" s="40"/>
      <c r="M644" s="186" t="s">
        <v>19</v>
      </c>
      <c r="N644" s="187" t="s">
        <v>40</v>
      </c>
      <c r="O644" s="65"/>
      <c r="P644" s="188">
        <f>O644*H644</f>
        <v>0</v>
      </c>
      <c r="Q644" s="188">
        <v>0</v>
      </c>
      <c r="R644" s="188">
        <f>Q644*H644</f>
        <v>0</v>
      </c>
      <c r="S644" s="188">
        <v>0</v>
      </c>
      <c r="T644" s="189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0" t="s">
        <v>197</v>
      </c>
      <c r="AT644" s="190" t="s">
        <v>148</v>
      </c>
      <c r="AU644" s="190" t="s">
        <v>79</v>
      </c>
      <c r="AY644" s="18" t="s">
        <v>145</v>
      </c>
      <c r="BE644" s="191">
        <f>IF(N644="základní",J644,0)</f>
        <v>0</v>
      </c>
      <c r="BF644" s="191">
        <f>IF(N644="snížená",J644,0)</f>
        <v>0</v>
      </c>
      <c r="BG644" s="191">
        <f>IF(N644="zákl. přenesená",J644,0)</f>
        <v>0</v>
      </c>
      <c r="BH644" s="191">
        <f>IF(N644="sníž. přenesená",J644,0)</f>
        <v>0</v>
      </c>
      <c r="BI644" s="191">
        <f>IF(N644="nulová",J644,0)</f>
        <v>0</v>
      </c>
      <c r="BJ644" s="18" t="s">
        <v>77</v>
      </c>
      <c r="BK644" s="191">
        <f>ROUND(I644*H644,2)</f>
        <v>0</v>
      </c>
      <c r="BL644" s="18" t="s">
        <v>197</v>
      </c>
      <c r="BM644" s="190" t="s">
        <v>833</v>
      </c>
    </row>
    <row r="645" spans="1:65" s="2" customFormat="1" ht="11.25">
      <c r="A645" s="35"/>
      <c r="B645" s="36"/>
      <c r="C645" s="37"/>
      <c r="D645" s="192" t="s">
        <v>154</v>
      </c>
      <c r="E645" s="37"/>
      <c r="F645" s="193" t="s">
        <v>834</v>
      </c>
      <c r="G645" s="37"/>
      <c r="H645" s="37"/>
      <c r="I645" s="194"/>
      <c r="J645" s="37"/>
      <c r="K645" s="37"/>
      <c r="L645" s="40"/>
      <c r="M645" s="195"/>
      <c r="N645" s="196"/>
      <c r="O645" s="65"/>
      <c r="P645" s="65"/>
      <c r="Q645" s="65"/>
      <c r="R645" s="65"/>
      <c r="S645" s="65"/>
      <c r="T645" s="66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8" t="s">
        <v>154</v>
      </c>
      <c r="AU645" s="18" t="s">
        <v>79</v>
      </c>
    </row>
    <row r="646" spans="1:65" s="12" customFormat="1" ht="22.9" customHeight="1">
      <c r="B646" s="163"/>
      <c r="C646" s="164"/>
      <c r="D646" s="165" t="s">
        <v>68</v>
      </c>
      <c r="E646" s="177" t="s">
        <v>835</v>
      </c>
      <c r="F646" s="177" t="s">
        <v>836</v>
      </c>
      <c r="G646" s="164"/>
      <c r="H646" s="164"/>
      <c r="I646" s="167"/>
      <c r="J646" s="178">
        <f>BK646</f>
        <v>0</v>
      </c>
      <c r="K646" s="164"/>
      <c r="L646" s="169"/>
      <c r="M646" s="170"/>
      <c r="N646" s="171"/>
      <c r="O646" s="171"/>
      <c r="P646" s="172">
        <f>SUM(P647:P673)</f>
        <v>0</v>
      </c>
      <c r="Q646" s="171"/>
      <c r="R646" s="172">
        <f>SUM(R647:R673)</f>
        <v>0.98529611032000008</v>
      </c>
      <c r="S646" s="171"/>
      <c r="T646" s="173">
        <f>SUM(T647:T673)</f>
        <v>0</v>
      </c>
      <c r="AR646" s="174" t="s">
        <v>79</v>
      </c>
      <c r="AT646" s="175" t="s">
        <v>68</v>
      </c>
      <c r="AU646" s="175" t="s">
        <v>77</v>
      </c>
      <c r="AY646" s="174" t="s">
        <v>145</v>
      </c>
      <c r="BK646" s="176">
        <f>SUM(BK647:BK673)</f>
        <v>0</v>
      </c>
    </row>
    <row r="647" spans="1:65" s="2" customFormat="1" ht="24.2" customHeight="1">
      <c r="A647" s="35"/>
      <c r="B647" s="36"/>
      <c r="C647" s="179" t="s">
        <v>837</v>
      </c>
      <c r="D647" s="179" t="s">
        <v>148</v>
      </c>
      <c r="E647" s="180" t="s">
        <v>838</v>
      </c>
      <c r="F647" s="181" t="s">
        <v>839</v>
      </c>
      <c r="G647" s="182" t="s">
        <v>400</v>
      </c>
      <c r="H647" s="183">
        <v>96.75</v>
      </c>
      <c r="I647" s="184"/>
      <c r="J647" s="185">
        <f>ROUND(I647*H647,2)</f>
        <v>0</v>
      </c>
      <c r="K647" s="181" t="s">
        <v>152</v>
      </c>
      <c r="L647" s="40"/>
      <c r="M647" s="186" t="s">
        <v>19</v>
      </c>
      <c r="N647" s="187" t="s">
        <v>40</v>
      </c>
      <c r="O647" s="65"/>
      <c r="P647" s="188">
        <f>O647*H647</f>
        <v>0</v>
      </c>
      <c r="Q647" s="188">
        <v>3.0000000000000001E-5</v>
      </c>
      <c r="R647" s="188">
        <f>Q647*H647</f>
        <v>2.9025000000000001E-3</v>
      </c>
      <c r="S647" s="188">
        <v>0</v>
      </c>
      <c r="T647" s="189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90" t="s">
        <v>197</v>
      </c>
      <c r="AT647" s="190" t="s">
        <v>148</v>
      </c>
      <c r="AU647" s="190" t="s">
        <v>79</v>
      </c>
      <c r="AY647" s="18" t="s">
        <v>145</v>
      </c>
      <c r="BE647" s="191">
        <f>IF(N647="základní",J647,0)</f>
        <v>0</v>
      </c>
      <c r="BF647" s="191">
        <f>IF(N647="snížená",J647,0)</f>
        <v>0</v>
      </c>
      <c r="BG647" s="191">
        <f>IF(N647="zákl. přenesená",J647,0)</f>
        <v>0</v>
      </c>
      <c r="BH647" s="191">
        <f>IF(N647="sníž. přenesená",J647,0)</f>
        <v>0</v>
      </c>
      <c r="BI647" s="191">
        <f>IF(N647="nulová",J647,0)</f>
        <v>0</v>
      </c>
      <c r="BJ647" s="18" t="s">
        <v>77</v>
      </c>
      <c r="BK647" s="191">
        <f>ROUND(I647*H647,2)</f>
        <v>0</v>
      </c>
      <c r="BL647" s="18" t="s">
        <v>197</v>
      </c>
      <c r="BM647" s="190" t="s">
        <v>840</v>
      </c>
    </row>
    <row r="648" spans="1:65" s="2" customFormat="1" ht="11.25">
      <c r="A648" s="35"/>
      <c r="B648" s="36"/>
      <c r="C648" s="37"/>
      <c r="D648" s="192" t="s">
        <v>154</v>
      </c>
      <c r="E648" s="37"/>
      <c r="F648" s="193" t="s">
        <v>841</v>
      </c>
      <c r="G648" s="37"/>
      <c r="H648" s="37"/>
      <c r="I648" s="194"/>
      <c r="J648" s="37"/>
      <c r="K648" s="37"/>
      <c r="L648" s="40"/>
      <c r="M648" s="195"/>
      <c r="N648" s="196"/>
      <c r="O648" s="65"/>
      <c r="P648" s="65"/>
      <c r="Q648" s="65"/>
      <c r="R648" s="65"/>
      <c r="S648" s="65"/>
      <c r="T648" s="66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154</v>
      </c>
      <c r="AU648" s="18" t="s">
        <v>79</v>
      </c>
    </row>
    <row r="649" spans="1:65" s="15" customFormat="1" ht="11.25">
      <c r="B649" s="220"/>
      <c r="C649" s="221"/>
      <c r="D649" s="199" t="s">
        <v>156</v>
      </c>
      <c r="E649" s="222" t="s">
        <v>19</v>
      </c>
      <c r="F649" s="223" t="s">
        <v>199</v>
      </c>
      <c r="G649" s="221"/>
      <c r="H649" s="222" t="s">
        <v>19</v>
      </c>
      <c r="I649" s="224"/>
      <c r="J649" s="221"/>
      <c r="K649" s="221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156</v>
      </c>
      <c r="AU649" s="229" t="s">
        <v>79</v>
      </c>
      <c r="AV649" s="15" t="s">
        <v>77</v>
      </c>
      <c r="AW649" s="15" t="s">
        <v>31</v>
      </c>
      <c r="AX649" s="15" t="s">
        <v>69</v>
      </c>
      <c r="AY649" s="229" t="s">
        <v>145</v>
      </c>
    </row>
    <row r="650" spans="1:65" s="13" customFormat="1" ht="11.25">
      <c r="B650" s="197"/>
      <c r="C650" s="198"/>
      <c r="D650" s="199" t="s">
        <v>156</v>
      </c>
      <c r="E650" s="200" t="s">
        <v>19</v>
      </c>
      <c r="F650" s="201" t="s">
        <v>498</v>
      </c>
      <c r="G650" s="198"/>
      <c r="H650" s="202">
        <v>96.75</v>
      </c>
      <c r="I650" s="203"/>
      <c r="J650" s="198"/>
      <c r="K650" s="198"/>
      <c r="L650" s="204"/>
      <c r="M650" s="205"/>
      <c r="N650" s="206"/>
      <c r="O650" s="206"/>
      <c r="P650" s="206"/>
      <c r="Q650" s="206"/>
      <c r="R650" s="206"/>
      <c r="S650" s="206"/>
      <c r="T650" s="207"/>
      <c r="AT650" s="208" t="s">
        <v>156</v>
      </c>
      <c r="AU650" s="208" t="s">
        <v>79</v>
      </c>
      <c r="AV650" s="13" t="s">
        <v>79</v>
      </c>
      <c r="AW650" s="13" t="s">
        <v>31</v>
      </c>
      <c r="AX650" s="13" t="s">
        <v>69</v>
      </c>
      <c r="AY650" s="208" t="s">
        <v>145</v>
      </c>
    </row>
    <row r="651" spans="1:65" s="14" customFormat="1" ht="11.25">
      <c r="B651" s="209"/>
      <c r="C651" s="210"/>
      <c r="D651" s="199" t="s">
        <v>156</v>
      </c>
      <c r="E651" s="211" t="s">
        <v>19</v>
      </c>
      <c r="F651" s="212" t="s">
        <v>158</v>
      </c>
      <c r="G651" s="210"/>
      <c r="H651" s="213">
        <v>96.75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156</v>
      </c>
      <c r="AU651" s="219" t="s">
        <v>79</v>
      </c>
      <c r="AV651" s="14" t="s">
        <v>153</v>
      </c>
      <c r="AW651" s="14" t="s">
        <v>31</v>
      </c>
      <c r="AX651" s="14" t="s">
        <v>77</v>
      </c>
      <c r="AY651" s="219" t="s">
        <v>145</v>
      </c>
    </row>
    <row r="652" spans="1:65" s="2" customFormat="1" ht="16.5" customHeight="1">
      <c r="A652" s="35"/>
      <c r="B652" s="36"/>
      <c r="C652" s="230" t="s">
        <v>592</v>
      </c>
      <c r="D652" s="230" t="s">
        <v>182</v>
      </c>
      <c r="E652" s="231" t="s">
        <v>842</v>
      </c>
      <c r="F652" s="232" t="s">
        <v>843</v>
      </c>
      <c r="G652" s="233" t="s">
        <v>400</v>
      </c>
      <c r="H652" s="234">
        <v>106.425</v>
      </c>
      <c r="I652" s="235"/>
      <c r="J652" s="236">
        <f>ROUND(I652*H652,2)</f>
        <v>0</v>
      </c>
      <c r="K652" s="232" t="s">
        <v>185</v>
      </c>
      <c r="L652" s="237"/>
      <c r="M652" s="238" t="s">
        <v>19</v>
      </c>
      <c r="N652" s="239" t="s">
        <v>40</v>
      </c>
      <c r="O652" s="65"/>
      <c r="P652" s="188">
        <f>O652*H652</f>
        <v>0</v>
      </c>
      <c r="Q652" s="188">
        <v>2.0000000000000001E-4</v>
      </c>
      <c r="R652" s="188">
        <f>Q652*H652</f>
        <v>2.1285000000000002E-2</v>
      </c>
      <c r="S652" s="188">
        <v>0</v>
      </c>
      <c r="T652" s="189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90" t="s">
        <v>244</v>
      </c>
      <c r="AT652" s="190" t="s">
        <v>182</v>
      </c>
      <c r="AU652" s="190" t="s">
        <v>79</v>
      </c>
      <c r="AY652" s="18" t="s">
        <v>145</v>
      </c>
      <c r="BE652" s="191">
        <f>IF(N652="základní",J652,0)</f>
        <v>0</v>
      </c>
      <c r="BF652" s="191">
        <f>IF(N652="snížená",J652,0)</f>
        <v>0</v>
      </c>
      <c r="BG652" s="191">
        <f>IF(N652="zákl. přenesená",J652,0)</f>
        <v>0</v>
      </c>
      <c r="BH652" s="191">
        <f>IF(N652="sníž. přenesená",J652,0)</f>
        <v>0</v>
      </c>
      <c r="BI652" s="191">
        <f>IF(N652="nulová",J652,0)</f>
        <v>0</v>
      </c>
      <c r="BJ652" s="18" t="s">
        <v>77</v>
      </c>
      <c r="BK652" s="191">
        <f>ROUND(I652*H652,2)</f>
        <v>0</v>
      </c>
      <c r="BL652" s="18" t="s">
        <v>197</v>
      </c>
      <c r="BM652" s="190" t="s">
        <v>844</v>
      </c>
    </row>
    <row r="653" spans="1:65" s="2" customFormat="1" ht="11.25">
      <c r="A653" s="35"/>
      <c r="B653" s="36"/>
      <c r="C653" s="37"/>
      <c r="D653" s="192" t="s">
        <v>154</v>
      </c>
      <c r="E653" s="37"/>
      <c r="F653" s="193" t="s">
        <v>845</v>
      </c>
      <c r="G653" s="37"/>
      <c r="H653" s="37"/>
      <c r="I653" s="194"/>
      <c r="J653" s="37"/>
      <c r="K653" s="37"/>
      <c r="L653" s="40"/>
      <c r="M653" s="195"/>
      <c r="N653" s="196"/>
      <c r="O653" s="65"/>
      <c r="P653" s="65"/>
      <c r="Q653" s="65"/>
      <c r="R653" s="65"/>
      <c r="S653" s="65"/>
      <c r="T653" s="66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154</v>
      </c>
      <c r="AU653" s="18" t="s">
        <v>79</v>
      </c>
    </row>
    <row r="654" spans="1:65" s="13" customFormat="1" ht="11.25">
      <c r="B654" s="197"/>
      <c r="C654" s="198"/>
      <c r="D654" s="199" t="s">
        <v>156</v>
      </c>
      <c r="E654" s="200" t="s">
        <v>19</v>
      </c>
      <c r="F654" s="201" t="s">
        <v>846</v>
      </c>
      <c r="G654" s="198"/>
      <c r="H654" s="202">
        <v>106.425</v>
      </c>
      <c r="I654" s="203"/>
      <c r="J654" s="198"/>
      <c r="K654" s="198"/>
      <c r="L654" s="204"/>
      <c r="M654" s="205"/>
      <c r="N654" s="206"/>
      <c r="O654" s="206"/>
      <c r="P654" s="206"/>
      <c r="Q654" s="206"/>
      <c r="R654" s="206"/>
      <c r="S654" s="206"/>
      <c r="T654" s="207"/>
      <c r="AT654" s="208" t="s">
        <v>156</v>
      </c>
      <c r="AU654" s="208" t="s">
        <v>79</v>
      </c>
      <c r="AV654" s="13" t="s">
        <v>79</v>
      </c>
      <c r="AW654" s="13" t="s">
        <v>31</v>
      </c>
      <c r="AX654" s="13" t="s">
        <v>69</v>
      </c>
      <c r="AY654" s="208" t="s">
        <v>145</v>
      </c>
    </row>
    <row r="655" spans="1:65" s="14" customFormat="1" ht="11.25">
      <c r="B655" s="209"/>
      <c r="C655" s="210"/>
      <c r="D655" s="199" t="s">
        <v>156</v>
      </c>
      <c r="E655" s="211" t="s">
        <v>19</v>
      </c>
      <c r="F655" s="212" t="s">
        <v>158</v>
      </c>
      <c r="G655" s="210"/>
      <c r="H655" s="213">
        <v>106.425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156</v>
      </c>
      <c r="AU655" s="219" t="s">
        <v>79</v>
      </c>
      <c r="AV655" s="14" t="s">
        <v>153</v>
      </c>
      <c r="AW655" s="14" t="s">
        <v>31</v>
      </c>
      <c r="AX655" s="14" t="s">
        <v>77</v>
      </c>
      <c r="AY655" s="219" t="s">
        <v>145</v>
      </c>
    </row>
    <row r="656" spans="1:65" s="2" customFormat="1" ht="16.5" customHeight="1">
      <c r="A656" s="35"/>
      <c r="B656" s="36"/>
      <c r="C656" s="179" t="s">
        <v>847</v>
      </c>
      <c r="D656" s="179" t="s">
        <v>148</v>
      </c>
      <c r="E656" s="180" t="s">
        <v>848</v>
      </c>
      <c r="F656" s="181" t="s">
        <v>849</v>
      </c>
      <c r="G656" s="182" t="s">
        <v>400</v>
      </c>
      <c r="H656" s="183">
        <v>1</v>
      </c>
      <c r="I656" s="184"/>
      <c r="J656" s="185">
        <f>ROUND(I656*H656,2)</f>
        <v>0</v>
      </c>
      <c r="K656" s="181" t="s">
        <v>152</v>
      </c>
      <c r="L656" s="40"/>
      <c r="M656" s="186" t="s">
        <v>19</v>
      </c>
      <c r="N656" s="187" t="s">
        <v>40</v>
      </c>
      <c r="O656" s="65"/>
      <c r="P656" s="188">
        <f>O656*H656</f>
        <v>0</v>
      </c>
      <c r="Q656" s="188">
        <v>4.0000000000000003E-5</v>
      </c>
      <c r="R656" s="188">
        <f>Q656*H656</f>
        <v>4.0000000000000003E-5</v>
      </c>
      <c r="S656" s="188">
        <v>0</v>
      </c>
      <c r="T656" s="189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0" t="s">
        <v>197</v>
      </c>
      <c r="AT656" s="190" t="s">
        <v>148</v>
      </c>
      <c r="AU656" s="190" t="s">
        <v>79</v>
      </c>
      <c r="AY656" s="18" t="s">
        <v>145</v>
      </c>
      <c r="BE656" s="191">
        <f>IF(N656="základní",J656,0)</f>
        <v>0</v>
      </c>
      <c r="BF656" s="191">
        <f>IF(N656="snížená",J656,0)</f>
        <v>0</v>
      </c>
      <c r="BG656" s="191">
        <f>IF(N656="zákl. přenesená",J656,0)</f>
        <v>0</v>
      </c>
      <c r="BH656" s="191">
        <f>IF(N656="sníž. přenesená",J656,0)</f>
        <v>0</v>
      </c>
      <c r="BI656" s="191">
        <f>IF(N656="nulová",J656,0)</f>
        <v>0</v>
      </c>
      <c r="BJ656" s="18" t="s">
        <v>77</v>
      </c>
      <c r="BK656" s="191">
        <f>ROUND(I656*H656,2)</f>
        <v>0</v>
      </c>
      <c r="BL656" s="18" t="s">
        <v>197</v>
      </c>
      <c r="BM656" s="190" t="s">
        <v>850</v>
      </c>
    </row>
    <row r="657" spans="1:65" s="2" customFormat="1" ht="11.25">
      <c r="A657" s="35"/>
      <c r="B657" s="36"/>
      <c r="C657" s="37"/>
      <c r="D657" s="192" t="s">
        <v>154</v>
      </c>
      <c r="E657" s="37"/>
      <c r="F657" s="193" t="s">
        <v>851</v>
      </c>
      <c r="G657" s="37"/>
      <c r="H657" s="37"/>
      <c r="I657" s="194"/>
      <c r="J657" s="37"/>
      <c r="K657" s="37"/>
      <c r="L657" s="40"/>
      <c r="M657" s="195"/>
      <c r="N657" s="196"/>
      <c r="O657" s="65"/>
      <c r="P657" s="65"/>
      <c r="Q657" s="65"/>
      <c r="R657" s="65"/>
      <c r="S657" s="65"/>
      <c r="T657" s="66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T657" s="18" t="s">
        <v>154</v>
      </c>
      <c r="AU657" s="18" t="s">
        <v>79</v>
      </c>
    </row>
    <row r="658" spans="1:65" s="2" customFormat="1" ht="16.5" customHeight="1">
      <c r="A658" s="35"/>
      <c r="B658" s="36"/>
      <c r="C658" s="230" t="s">
        <v>852</v>
      </c>
      <c r="D658" s="230" t="s">
        <v>182</v>
      </c>
      <c r="E658" s="231" t="s">
        <v>853</v>
      </c>
      <c r="F658" s="232" t="s">
        <v>854</v>
      </c>
      <c r="G658" s="233" t="s">
        <v>400</v>
      </c>
      <c r="H658" s="234">
        <v>1.08</v>
      </c>
      <c r="I658" s="235"/>
      <c r="J658" s="236">
        <f>ROUND(I658*H658,2)</f>
        <v>0</v>
      </c>
      <c r="K658" s="232" t="s">
        <v>152</v>
      </c>
      <c r="L658" s="237"/>
      <c r="M658" s="238" t="s">
        <v>19</v>
      </c>
      <c r="N658" s="239" t="s">
        <v>40</v>
      </c>
      <c r="O658" s="65"/>
      <c r="P658" s="188">
        <f>O658*H658</f>
        <v>0</v>
      </c>
      <c r="Q658" s="188">
        <v>4.0000000000000002E-4</v>
      </c>
      <c r="R658" s="188">
        <f>Q658*H658</f>
        <v>4.3200000000000004E-4</v>
      </c>
      <c r="S658" s="188">
        <v>0</v>
      </c>
      <c r="T658" s="189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0" t="s">
        <v>244</v>
      </c>
      <c r="AT658" s="190" t="s">
        <v>182</v>
      </c>
      <c r="AU658" s="190" t="s">
        <v>79</v>
      </c>
      <c r="AY658" s="18" t="s">
        <v>145</v>
      </c>
      <c r="BE658" s="191">
        <f>IF(N658="základní",J658,0)</f>
        <v>0</v>
      </c>
      <c r="BF658" s="191">
        <f>IF(N658="snížená",J658,0)</f>
        <v>0</v>
      </c>
      <c r="BG658" s="191">
        <f>IF(N658="zákl. přenesená",J658,0)</f>
        <v>0</v>
      </c>
      <c r="BH658" s="191">
        <f>IF(N658="sníž. přenesená",J658,0)</f>
        <v>0</v>
      </c>
      <c r="BI658" s="191">
        <f>IF(N658="nulová",J658,0)</f>
        <v>0</v>
      </c>
      <c r="BJ658" s="18" t="s">
        <v>77</v>
      </c>
      <c r="BK658" s="191">
        <f>ROUND(I658*H658,2)</f>
        <v>0</v>
      </c>
      <c r="BL658" s="18" t="s">
        <v>197</v>
      </c>
      <c r="BM658" s="190" t="s">
        <v>855</v>
      </c>
    </row>
    <row r="659" spans="1:65" s="2" customFormat="1" ht="11.25">
      <c r="A659" s="35"/>
      <c r="B659" s="36"/>
      <c r="C659" s="37"/>
      <c r="D659" s="192" t="s">
        <v>154</v>
      </c>
      <c r="E659" s="37"/>
      <c r="F659" s="193" t="s">
        <v>856</v>
      </c>
      <c r="G659" s="37"/>
      <c r="H659" s="37"/>
      <c r="I659" s="194"/>
      <c r="J659" s="37"/>
      <c r="K659" s="37"/>
      <c r="L659" s="40"/>
      <c r="M659" s="195"/>
      <c r="N659" s="196"/>
      <c r="O659" s="65"/>
      <c r="P659" s="65"/>
      <c r="Q659" s="65"/>
      <c r="R659" s="65"/>
      <c r="S659" s="65"/>
      <c r="T659" s="66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8" t="s">
        <v>154</v>
      </c>
      <c r="AU659" s="18" t="s">
        <v>79</v>
      </c>
    </row>
    <row r="660" spans="1:65" s="13" customFormat="1" ht="11.25">
      <c r="B660" s="197"/>
      <c r="C660" s="198"/>
      <c r="D660" s="199" t="s">
        <v>156</v>
      </c>
      <c r="E660" s="198"/>
      <c r="F660" s="201" t="s">
        <v>857</v>
      </c>
      <c r="G660" s="198"/>
      <c r="H660" s="202">
        <v>1.08</v>
      </c>
      <c r="I660" s="203"/>
      <c r="J660" s="198"/>
      <c r="K660" s="198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156</v>
      </c>
      <c r="AU660" s="208" t="s">
        <v>79</v>
      </c>
      <c r="AV660" s="13" t="s">
        <v>79</v>
      </c>
      <c r="AW660" s="13" t="s">
        <v>4</v>
      </c>
      <c r="AX660" s="13" t="s">
        <v>77</v>
      </c>
      <c r="AY660" s="208" t="s">
        <v>145</v>
      </c>
    </row>
    <row r="661" spans="1:65" s="2" customFormat="1" ht="24.2" customHeight="1">
      <c r="A661" s="35"/>
      <c r="B661" s="36"/>
      <c r="C661" s="179" t="s">
        <v>858</v>
      </c>
      <c r="D661" s="179" t="s">
        <v>148</v>
      </c>
      <c r="E661" s="180" t="s">
        <v>859</v>
      </c>
      <c r="F661" s="181" t="s">
        <v>860</v>
      </c>
      <c r="G661" s="182" t="s">
        <v>196</v>
      </c>
      <c r="H661" s="183">
        <v>86.331999999999994</v>
      </c>
      <c r="I661" s="184"/>
      <c r="J661" s="185">
        <f>ROUND(I661*H661,2)</f>
        <v>0</v>
      </c>
      <c r="K661" s="181" t="s">
        <v>152</v>
      </c>
      <c r="L661" s="40"/>
      <c r="M661" s="186" t="s">
        <v>19</v>
      </c>
      <c r="N661" s="187" t="s">
        <v>40</v>
      </c>
      <c r="O661" s="65"/>
      <c r="P661" s="188">
        <f>O661*H661</f>
        <v>0</v>
      </c>
      <c r="Q661" s="188">
        <v>1.2726E-4</v>
      </c>
      <c r="R661" s="188">
        <f>Q661*H661</f>
        <v>1.098661032E-2</v>
      </c>
      <c r="S661" s="188">
        <v>0</v>
      </c>
      <c r="T661" s="189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0" t="s">
        <v>197</v>
      </c>
      <c r="AT661" s="190" t="s">
        <v>148</v>
      </c>
      <c r="AU661" s="190" t="s">
        <v>79</v>
      </c>
      <c r="AY661" s="18" t="s">
        <v>145</v>
      </c>
      <c r="BE661" s="191">
        <f>IF(N661="základní",J661,0)</f>
        <v>0</v>
      </c>
      <c r="BF661" s="191">
        <f>IF(N661="snížená",J661,0)</f>
        <v>0</v>
      </c>
      <c r="BG661" s="191">
        <f>IF(N661="zákl. přenesená",J661,0)</f>
        <v>0</v>
      </c>
      <c r="BH661" s="191">
        <f>IF(N661="sníž. přenesená",J661,0)</f>
        <v>0</v>
      </c>
      <c r="BI661" s="191">
        <f>IF(N661="nulová",J661,0)</f>
        <v>0</v>
      </c>
      <c r="BJ661" s="18" t="s">
        <v>77</v>
      </c>
      <c r="BK661" s="191">
        <f>ROUND(I661*H661,2)</f>
        <v>0</v>
      </c>
      <c r="BL661" s="18" t="s">
        <v>197</v>
      </c>
      <c r="BM661" s="190" t="s">
        <v>861</v>
      </c>
    </row>
    <row r="662" spans="1:65" s="2" customFormat="1" ht="11.25">
      <c r="A662" s="35"/>
      <c r="B662" s="36"/>
      <c r="C662" s="37"/>
      <c r="D662" s="192" t="s">
        <v>154</v>
      </c>
      <c r="E662" s="37"/>
      <c r="F662" s="193" t="s">
        <v>862</v>
      </c>
      <c r="G662" s="37"/>
      <c r="H662" s="37"/>
      <c r="I662" s="194"/>
      <c r="J662" s="37"/>
      <c r="K662" s="37"/>
      <c r="L662" s="40"/>
      <c r="M662" s="195"/>
      <c r="N662" s="196"/>
      <c r="O662" s="65"/>
      <c r="P662" s="65"/>
      <c r="Q662" s="65"/>
      <c r="R662" s="65"/>
      <c r="S662" s="65"/>
      <c r="T662" s="66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154</v>
      </c>
      <c r="AU662" s="18" t="s">
        <v>79</v>
      </c>
    </row>
    <row r="663" spans="1:65" s="13" customFormat="1" ht="11.25">
      <c r="B663" s="197"/>
      <c r="C663" s="198"/>
      <c r="D663" s="199" t="s">
        <v>156</v>
      </c>
      <c r="E663" s="200" t="s">
        <v>19</v>
      </c>
      <c r="F663" s="201" t="s">
        <v>790</v>
      </c>
      <c r="G663" s="198"/>
      <c r="H663" s="202">
        <v>86.331999999999994</v>
      </c>
      <c r="I663" s="203"/>
      <c r="J663" s="198"/>
      <c r="K663" s="198"/>
      <c r="L663" s="204"/>
      <c r="M663" s="205"/>
      <c r="N663" s="206"/>
      <c r="O663" s="206"/>
      <c r="P663" s="206"/>
      <c r="Q663" s="206"/>
      <c r="R663" s="206"/>
      <c r="S663" s="206"/>
      <c r="T663" s="207"/>
      <c r="AT663" s="208" t="s">
        <v>156</v>
      </c>
      <c r="AU663" s="208" t="s">
        <v>79</v>
      </c>
      <c r="AV663" s="13" t="s">
        <v>79</v>
      </c>
      <c r="AW663" s="13" t="s">
        <v>31</v>
      </c>
      <c r="AX663" s="13" t="s">
        <v>77</v>
      </c>
      <c r="AY663" s="208" t="s">
        <v>145</v>
      </c>
    </row>
    <row r="664" spans="1:65" s="2" customFormat="1" ht="16.5" customHeight="1">
      <c r="A664" s="35"/>
      <c r="B664" s="36"/>
      <c r="C664" s="230" t="s">
        <v>598</v>
      </c>
      <c r="D664" s="230" t="s">
        <v>182</v>
      </c>
      <c r="E664" s="231" t="s">
        <v>863</v>
      </c>
      <c r="F664" s="232" t="s">
        <v>864</v>
      </c>
      <c r="G664" s="233" t="s">
        <v>196</v>
      </c>
      <c r="H664" s="234">
        <v>94.965000000000003</v>
      </c>
      <c r="I664" s="235"/>
      <c r="J664" s="236">
        <f>ROUND(I664*H664,2)</f>
        <v>0</v>
      </c>
      <c r="K664" s="232" t="s">
        <v>19</v>
      </c>
      <c r="L664" s="237"/>
      <c r="M664" s="238" t="s">
        <v>19</v>
      </c>
      <c r="N664" s="239" t="s">
        <v>40</v>
      </c>
      <c r="O664" s="65"/>
      <c r="P664" s="188">
        <f>O664*H664</f>
        <v>0</v>
      </c>
      <c r="Q664" s="188">
        <v>0.01</v>
      </c>
      <c r="R664" s="188">
        <f>Q664*H664</f>
        <v>0.94965000000000011</v>
      </c>
      <c r="S664" s="188">
        <v>0</v>
      </c>
      <c r="T664" s="189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0" t="s">
        <v>244</v>
      </c>
      <c r="AT664" s="190" t="s">
        <v>182</v>
      </c>
      <c r="AU664" s="190" t="s">
        <v>79</v>
      </c>
      <c r="AY664" s="18" t="s">
        <v>145</v>
      </c>
      <c r="BE664" s="191">
        <f>IF(N664="základní",J664,0)</f>
        <v>0</v>
      </c>
      <c r="BF664" s="191">
        <f>IF(N664="snížená",J664,0)</f>
        <v>0</v>
      </c>
      <c r="BG664" s="191">
        <f>IF(N664="zákl. přenesená",J664,0)</f>
        <v>0</v>
      </c>
      <c r="BH664" s="191">
        <f>IF(N664="sníž. přenesená",J664,0)</f>
        <v>0</v>
      </c>
      <c r="BI664" s="191">
        <f>IF(N664="nulová",J664,0)</f>
        <v>0</v>
      </c>
      <c r="BJ664" s="18" t="s">
        <v>77</v>
      </c>
      <c r="BK664" s="191">
        <f>ROUND(I664*H664,2)</f>
        <v>0</v>
      </c>
      <c r="BL664" s="18" t="s">
        <v>197</v>
      </c>
      <c r="BM664" s="190" t="s">
        <v>865</v>
      </c>
    </row>
    <row r="665" spans="1:65" s="13" customFormat="1" ht="11.25">
      <c r="B665" s="197"/>
      <c r="C665" s="198"/>
      <c r="D665" s="199" t="s">
        <v>156</v>
      </c>
      <c r="E665" s="200" t="s">
        <v>19</v>
      </c>
      <c r="F665" s="201" t="s">
        <v>866</v>
      </c>
      <c r="G665" s="198"/>
      <c r="H665" s="202">
        <v>94.965000000000003</v>
      </c>
      <c r="I665" s="203"/>
      <c r="J665" s="198"/>
      <c r="K665" s="198"/>
      <c r="L665" s="204"/>
      <c r="M665" s="205"/>
      <c r="N665" s="206"/>
      <c r="O665" s="206"/>
      <c r="P665" s="206"/>
      <c r="Q665" s="206"/>
      <c r="R665" s="206"/>
      <c r="S665" s="206"/>
      <c r="T665" s="207"/>
      <c r="AT665" s="208" t="s">
        <v>156</v>
      </c>
      <c r="AU665" s="208" t="s">
        <v>79</v>
      </c>
      <c r="AV665" s="13" t="s">
        <v>79</v>
      </c>
      <c r="AW665" s="13" t="s">
        <v>31</v>
      </c>
      <c r="AX665" s="13" t="s">
        <v>69</v>
      </c>
      <c r="AY665" s="208" t="s">
        <v>145</v>
      </c>
    </row>
    <row r="666" spans="1:65" s="14" customFormat="1" ht="11.25">
      <c r="B666" s="209"/>
      <c r="C666" s="210"/>
      <c r="D666" s="199" t="s">
        <v>156</v>
      </c>
      <c r="E666" s="211" t="s">
        <v>19</v>
      </c>
      <c r="F666" s="212" t="s">
        <v>158</v>
      </c>
      <c r="G666" s="210"/>
      <c r="H666" s="213">
        <v>94.965000000000003</v>
      </c>
      <c r="I666" s="214"/>
      <c r="J666" s="210"/>
      <c r="K666" s="210"/>
      <c r="L666" s="215"/>
      <c r="M666" s="216"/>
      <c r="N666" s="217"/>
      <c r="O666" s="217"/>
      <c r="P666" s="217"/>
      <c r="Q666" s="217"/>
      <c r="R666" s="217"/>
      <c r="S666" s="217"/>
      <c r="T666" s="218"/>
      <c r="AT666" s="219" t="s">
        <v>156</v>
      </c>
      <c r="AU666" s="219" t="s">
        <v>79</v>
      </c>
      <c r="AV666" s="14" t="s">
        <v>153</v>
      </c>
      <c r="AW666" s="14" t="s">
        <v>31</v>
      </c>
      <c r="AX666" s="14" t="s">
        <v>77</v>
      </c>
      <c r="AY666" s="219" t="s">
        <v>145</v>
      </c>
    </row>
    <row r="667" spans="1:65" s="2" customFormat="1" ht="16.5" customHeight="1">
      <c r="A667" s="35"/>
      <c r="B667" s="36"/>
      <c r="C667" s="179" t="s">
        <v>867</v>
      </c>
      <c r="D667" s="179" t="s">
        <v>148</v>
      </c>
      <c r="E667" s="180" t="s">
        <v>868</v>
      </c>
      <c r="F667" s="181" t="s">
        <v>869</v>
      </c>
      <c r="G667" s="182" t="s">
        <v>196</v>
      </c>
      <c r="H667" s="183">
        <v>86.331999999999994</v>
      </c>
      <c r="I667" s="184"/>
      <c r="J667" s="185">
        <f>ROUND(I667*H667,2)</f>
        <v>0</v>
      </c>
      <c r="K667" s="181" t="s">
        <v>152</v>
      </c>
      <c r="L667" s="40"/>
      <c r="M667" s="186" t="s">
        <v>19</v>
      </c>
      <c r="N667" s="187" t="s">
        <v>40</v>
      </c>
      <c r="O667" s="65"/>
      <c r="P667" s="188">
        <f>O667*H667</f>
        <v>0</v>
      </c>
      <c r="Q667" s="188">
        <v>0</v>
      </c>
      <c r="R667" s="188">
        <f>Q667*H667</f>
        <v>0</v>
      </c>
      <c r="S667" s="188">
        <v>0</v>
      </c>
      <c r="T667" s="189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0" t="s">
        <v>197</v>
      </c>
      <c r="AT667" s="190" t="s">
        <v>148</v>
      </c>
      <c r="AU667" s="190" t="s">
        <v>79</v>
      </c>
      <c r="AY667" s="18" t="s">
        <v>145</v>
      </c>
      <c r="BE667" s="191">
        <f>IF(N667="základní",J667,0)</f>
        <v>0</v>
      </c>
      <c r="BF667" s="191">
        <f>IF(N667="snížená",J667,0)</f>
        <v>0</v>
      </c>
      <c r="BG667" s="191">
        <f>IF(N667="zákl. přenesená",J667,0)</f>
        <v>0</v>
      </c>
      <c r="BH667" s="191">
        <f>IF(N667="sníž. přenesená",J667,0)</f>
        <v>0</v>
      </c>
      <c r="BI667" s="191">
        <f>IF(N667="nulová",J667,0)</f>
        <v>0</v>
      </c>
      <c r="BJ667" s="18" t="s">
        <v>77</v>
      </c>
      <c r="BK667" s="191">
        <f>ROUND(I667*H667,2)</f>
        <v>0</v>
      </c>
      <c r="BL667" s="18" t="s">
        <v>197</v>
      </c>
      <c r="BM667" s="190" t="s">
        <v>870</v>
      </c>
    </row>
    <row r="668" spans="1:65" s="2" customFormat="1" ht="11.25">
      <c r="A668" s="35"/>
      <c r="B668" s="36"/>
      <c r="C668" s="37"/>
      <c r="D668" s="192" t="s">
        <v>154</v>
      </c>
      <c r="E668" s="37"/>
      <c r="F668" s="193" t="s">
        <v>871</v>
      </c>
      <c r="G668" s="37"/>
      <c r="H668" s="37"/>
      <c r="I668" s="194"/>
      <c r="J668" s="37"/>
      <c r="K668" s="37"/>
      <c r="L668" s="40"/>
      <c r="M668" s="195"/>
      <c r="N668" s="196"/>
      <c r="O668" s="65"/>
      <c r="P668" s="65"/>
      <c r="Q668" s="65"/>
      <c r="R668" s="65"/>
      <c r="S668" s="65"/>
      <c r="T668" s="66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T668" s="18" t="s">
        <v>154</v>
      </c>
      <c r="AU668" s="18" t="s">
        <v>79</v>
      </c>
    </row>
    <row r="669" spans="1:65" s="2" customFormat="1" ht="16.5" customHeight="1">
      <c r="A669" s="35"/>
      <c r="B669" s="36"/>
      <c r="C669" s="230" t="s">
        <v>606</v>
      </c>
      <c r="D669" s="230" t="s">
        <v>182</v>
      </c>
      <c r="E669" s="231" t="s">
        <v>872</v>
      </c>
      <c r="F669" s="232" t="s">
        <v>873</v>
      </c>
      <c r="G669" s="233" t="s">
        <v>196</v>
      </c>
      <c r="H669" s="234">
        <v>94.965000000000003</v>
      </c>
      <c r="I669" s="235"/>
      <c r="J669" s="236">
        <f>ROUND(I669*H669,2)</f>
        <v>0</v>
      </c>
      <c r="K669" s="232" t="s">
        <v>502</v>
      </c>
      <c r="L669" s="237"/>
      <c r="M669" s="238" t="s">
        <v>19</v>
      </c>
      <c r="N669" s="239" t="s">
        <v>40</v>
      </c>
      <c r="O669" s="65"/>
      <c r="P669" s="188">
        <f>O669*H669</f>
        <v>0</v>
      </c>
      <c r="Q669" s="188">
        <v>0</v>
      </c>
      <c r="R669" s="188">
        <f>Q669*H669</f>
        <v>0</v>
      </c>
      <c r="S669" s="188">
        <v>0</v>
      </c>
      <c r="T669" s="189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0" t="s">
        <v>244</v>
      </c>
      <c r="AT669" s="190" t="s">
        <v>182</v>
      </c>
      <c r="AU669" s="190" t="s">
        <v>79</v>
      </c>
      <c r="AY669" s="18" t="s">
        <v>145</v>
      </c>
      <c r="BE669" s="191">
        <f>IF(N669="základní",J669,0)</f>
        <v>0</v>
      </c>
      <c r="BF669" s="191">
        <f>IF(N669="snížená",J669,0)</f>
        <v>0</v>
      </c>
      <c r="BG669" s="191">
        <f>IF(N669="zákl. přenesená",J669,0)</f>
        <v>0</v>
      </c>
      <c r="BH669" s="191">
        <f>IF(N669="sníž. přenesená",J669,0)</f>
        <v>0</v>
      </c>
      <c r="BI669" s="191">
        <f>IF(N669="nulová",J669,0)</f>
        <v>0</v>
      </c>
      <c r="BJ669" s="18" t="s">
        <v>77</v>
      </c>
      <c r="BK669" s="191">
        <f>ROUND(I669*H669,2)</f>
        <v>0</v>
      </c>
      <c r="BL669" s="18" t="s">
        <v>197</v>
      </c>
      <c r="BM669" s="190" t="s">
        <v>874</v>
      </c>
    </row>
    <row r="670" spans="1:65" s="13" customFormat="1" ht="11.25">
      <c r="B670" s="197"/>
      <c r="C670" s="198"/>
      <c r="D670" s="199" t="s">
        <v>156</v>
      </c>
      <c r="E670" s="200" t="s">
        <v>19</v>
      </c>
      <c r="F670" s="201" t="s">
        <v>866</v>
      </c>
      <c r="G670" s="198"/>
      <c r="H670" s="202">
        <v>94.965000000000003</v>
      </c>
      <c r="I670" s="203"/>
      <c r="J670" s="198"/>
      <c r="K670" s="198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156</v>
      </c>
      <c r="AU670" s="208" t="s">
        <v>79</v>
      </c>
      <c r="AV670" s="13" t="s">
        <v>79</v>
      </c>
      <c r="AW670" s="13" t="s">
        <v>31</v>
      </c>
      <c r="AX670" s="13" t="s">
        <v>69</v>
      </c>
      <c r="AY670" s="208" t="s">
        <v>145</v>
      </c>
    </row>
    <row r="671" spans="1:65" s="14" customFormat="1" ht="11.25">
      <c r="B671" s="209"/>
      <c r="C671" s="210"/>
      <c r="D671" s="199" t="s">
        <v>156</v>
      </c>
      <c r="E671" s="211" t="s">
        <v>19</v>
      </c>
      <c r="F671" s="212" t="s">
        <v>158</v>
      </c>
      <c r="G671" s="210"/>
      <c r="H671" s="213">
        <v>94.965000000000003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156</v>
      </c>
      <c r="AU671" s="219" t="s">
        <v>79</v>
      </c>
      <c r="AV671" s="14" t="s">
        <v>153</v>
      </c>
      <c r="AW671" s="14" t="s">
        <v>31</v>
      </c>
      <c r="AX671" s="14" t="s">
        <v>77</v>
      </c>
      <c r="AY671" s="219" t="s">
        <v>145</v>
      </c>
    </row>
    <row r="672" spans="1:65" s="2" customFormat="1" ht="24.2" customHeight="1">
      <c r="A672" s="35"/>
      <c r="B672" s="36"/>
      <c r="C672" s="179" t="s">
        <v>875</v>
      </c>
      <c r="D672" s="179" t="s">
        <v>148</v>
      </c>
      <c r="E672" s="180" t="s">
        <v>876</v>
      </c>
      <c r="F672" s="181" t="s">
        <v>877</v>
      </c>
      <c r="G672" s="182" t="s">
        <v>176</v>
      </c>
      <c r="H672" s="183">
        <v>0.98499999999999999</v>
      </c>
      <c r="I672" s="184"/>
      <c r="J672" s="185">
        <f>ROUND(I672*H672,2)</f>
        <v>0</v>
      </c>
      <c r="K672" s="181" t="s">
        <v>152</v>
      </c>
      <c r="L672" s="40"/>
      <c r="M672" s="186" t="s">
        <v>19</v>
      </c>
      <c r="N672" s="187" t="s">
        <v>40</v>
      </c>
      <c r="O672" s="65"/>
      <c r="P672" s="188">
        <f>O672*H672</f>
        <v>0</v>
      </c>
      <c r="Q672" s="188">
        <v>0</v>
      </c>
      <c r="R672" s="188">
        <f>Q672*H672</f>
        <v>0</v>
      </c>
      <c r="S672" s="188">
        <v>0</v>
      </c>
      <c r="T672" s="189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90" t="s">
        <v>197</v>
      </c>
      <c r="AT672" s="190" t="s">
        <v>148</v>
      </c>
      <c r="AU672" s="190" t="s">
        <v>79</v>
      </c>
      <c r="AY672" s="18" t="s">
        <v>145</v>
      </c>
      <c r="BE672" s="191">
        <f>IF(N672="základní",J672,0)</f>
        <v>0</v>
      </c>
      <c r="BF672" s="191">
        <f>IF(N672="snížená",J672,0)</f>
        <v>0</v>
      </c>
      <c r="BG672" s="191">
        <f>IF(N672="zákl. přenesená",J672,0)</f>
        <v>0</v>
      </c>
      <c r="BH672" s="191">
        <f>IF(N672="sníž. přenesená",J672,0)</f>
        <v>0</v>
      </c>
      <c r="BI672" s="191">
        <f>IF(N672="nulová",J672,0)</f>
        <v>0</v>
      </c>
      <c r="BJ672" s="18" t="s">
        <v>77</v>
      </c>
      <c r="BK672" s="191">
        <f>ROUND(I672*H672,2)</f>
        <v>0</v>
      </c>
      <c r="BL672" s="18" t="s">
        <v>197</v>
      </c>
      <c r="BM672" s="190" t="s">
        <v>878</v>
      </c>
    </row>
    <row r="673" spans="1:65" s="2" customFormat="1" ht="11.25">
      <c r="A673" s="35"/>
      <c r="B673" s="36"/>
      <c r="C673" s="37"/>
      <c r="D673" s="192" t="s">
        <v>154</v>
      </c>
      <c r="E673" s="37"/>
      <c r="F673" s="193" t="s">
        <v>879</v>
      </c>
      <c r="G673" s="37"/>
      <c r="H673" s="37"/>
      <c r="I673" s="194"/>
      <c r="J673" s="37"/>
      <c r="K673" s="37"/>
      <c r="L673" s="40"/>
      <c r="M673" s="195"/>
      <c r="N673" s="196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154</v>
      </c>
      <c r="AU673" s="18" t="s">
        <v>79</v>
      </c>
    </row>
    <row r="674" spans="1:65" s="12" customFormat="1" ht="22.9" customHeight="1">
      <c r="B674" s="163"/>
      <c r="C674" s="164"/>
      <c r="D674" s="165" t="s">
        <v>68</v>
      </c>
      <c r="E674" s="177" t="s">
        <v>880</v>
      </c>
      <c r="F674" s="177" t="s">
        <v>881</v>
      </c>
      <c r="G674" s="164"/>
      <c r="H674" s="164"/>
      <c r="I674" s="167"/>
      <c r="J674" s="178">
        <f>BK674</f>
        <v>0</v>
      </c>
      <c r="K674" s="164"/>
      <c r="L674" s="169"/>
      <c r="M674" s="170"/>
      <c r="N674" s="171"/>
      <c r="O674" s="171"/>
      <c r="P674" s="172">
        <f>SUM(P675:P728)</f>
        <v>0</v>
      </c>
      <c r="Q674" s="171"/>
      <c r="R674" s="172">
        <f>SUM(R675:R728)</f>
        <v>1.3037106147999999</v>
      </c>
      <c r="S674" s="171"/>
      <c r="T674" s="173">
        <f>SUM(T675:T728)</f>
        <v>0.217</v>
      </c>
      <c r="AR674" s="174" t="s">
        <v>79</v>
      </c>
      <c r="AT674" s="175" t="s">
        <v>68</v>
      </c>
      <c r="AU674" s="175" t="s">
        <v>77</v>
      </c>
      <c r="AY674" s="174" t="s">
        <v>145</v>
      </c>
      <c r="BK674" s="176">
        <f>SUM(BK675:BK728)</f>
        <v>0</v>
      </c>
    </row>
    <row r="675" spans="1:65" s="2" customFormat="1" ht="16.5" customHeight="1">
      <c r="A675" s="35"/>
      <c r="B675" s="36"/>
      <c r="C675" s="179" t="s">
        <v>882</v>
      </c>
      <c r="D675" s="179" t="s">
        <v>148</v>
      </c>
      <c r="E675" s="180" t="s">
        <v>883</v>
      </c>
      <c r="F675" s="181" t="s">
        <v>884</v>
      </c>
      <c r="G675" s="182" t="s">
        <v>196</v>
      </c>
      <c r="H675" s="183">
        <v>1180.579</v>
      </c>
      <c r="I675" s="184"/>
      <c r="J675" s="185">
        <f>ROUND(I675*H675,2)</f>
        <v>0</v>
      </c>
      <c r="K675" s="181" t="s">
        <v>152</v>
      </c>
      <c r="L675" s="40"/>
      <c r="M675" s="186" t="s">
        <v>19</v>
      </c>
      <c r="N675" s="187" t="s">
        <v>40</v>
      </c>
      <c r="O675" s="65"/>
      <c r="P675" s="188">
        <f>O675*H675</f>
        <v>0</v>
      </c>
      <c r="Q675" s="188">
        <v>2.0120000000000001E-4</v>
      </c>
      <c r="R675" s="188">
        <f>Q675*H675</f>
        <v>0.23753249479999999</v>
      </c>
      <c r="S675" s="188">
        <v>0</v>
      </c>
      <c r="T675" s="189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0" t="s">
        <v>197</v>
      </c>
      <c r="AT675" s="190" t="s">
        <v>148</v>
      </c>
      <c r="AU675" s="190" t="s">
        <v>79</v>
      </c>
      <c r="AY675" s="18" t="s">
        <v>145</v>
      </c>
      <c r="BE675" s="191">
        <f>IF(N675="základní",J675,0)</f>
        <v>0</v>
      </c>
      <c r="BF675" s="191">
        <f>IF(N675="snížená",J675,0)</f>
        <v>0</v>
      </c>
      <c r="BG675" s="191">
        <f>IF(N675="zákl. přenesená",J675,0)</f>
        <v>0</v>
      </c>
      <c r="BH675" s="191">
        <f>IF(N675="sníž. přenesená",J675,0)</f>
        <v>0</v>
      </c>
      <c r="BI675" s="191">
        <f>IF(N675="nulová",J675,0)</f>
        <v>0</v>
      </c>
      <c r="BJ675" s="18" t="s">
        <v>77</v>
      </c>
      <c r="BK675" s="191">
        <f>ROUND(I675*H675,2)</f>
        <v>0</v>
      </c>
      <c r="BL675" s="18" t="s">
        <v>197</v>
      </c>
      <c r="BM675" s="190" t="s">
        <v>885</v>
      </c>
    </row>
    <row r="676" spans="1:65" s="2" customFormat="1" ht="11.25">
      <c r="A676" s="35"/>
      <c r="B676" s="36"/>
      <c r="C676" s="37"/>
      <c r="D676" s="192" t="s">
        <v>154</v>
      </c>
      <c r="E676" s="37"/>
      <c r="F676" s="193" t="s">
        <v>886</v>
      </c>
      <c r="G676" s="37"/>
      <c r="H676" s="37"/>
      <c r="I676" s="194"/>
      <c r="J676" s="37"/>
      <c r="K676" s="37"/>
      <c r="L676" s="40"/>
      <c r="M676" s="195"/>
      <c r="N676" s="196"/>
      <c r="O676" s="65"/>
      <c r="P676" s="65"/>
      <c r="Q676" s="65"/>
      <c r="R676" s="65"/>
      <c r="S676" s="65"/>
      <c r="T676" s="66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154</v>
      </c>
      <c r="AU676" s="18" t="s">
        <v>79</v>
      </c>
    </row>
    <row r="677" spans="1:65" s="15" customFormat="1" ht="11.25">
      <c r="B677" s="220"/>
      <c r="C677" s="221"/>
      <c r="D677" s="199" t="s">
        <v>156</v>
      </c>
      <c r="E677" s="222" t="s">
        <v>19</v>
      </c>
      <c r="F677" s="223" t="s">
        <v>887</v>
      </c>
      <c r="G677" s="221"/>
      <c r="H677" s="222" t="s">
        <v>19</v>
      </c>
      <c r="I677" s="224"/>
      <c r="J677" s="221"/>
      <c r="K677" s="221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156</v>
      </c>
      <c r="AU677" s="229" t="s">
        <v>79</v>
      </c>
      <c r="AV677" s="15" t="s">
        <v>77</v>
      </c>
      <c r="AW677" s="15" t="s">
        <v>31</v>
      </c>
      <c r="AX677" s="15" t="s">
        <v>69</v>
      </c>
      <c r="AY677" s="229" t="s">
        <v>145</v>
      </c>
    </row>
    <row r="678" spans="1:65" s="13" customFormat="1" ht="11.25">
      <c r="B678" s="197"/>
      <c r="C678" s="198"/>
      <c r="D678" s="199" t="s">
        <v>156</v>
      </c>
      <c r="E678" s="200" t="s">
        <v>19</v>
      </c>
      <c r="F678" s="201" t="s">
        <v>888</v>
      </c>
      <c r="G678" s="198"/>
      <c r="H678" s="202">
        <v>45</v>
      </c>
      <c r="I678" s="203"/>
      <c r="J678" s="198"/>
      <c r="K678" s="198"/>
      <c r="L678" s="204"/>
      <c r="M678" s="205"/>
      <c r="N678" s="206"/>
      <c r="O678" s="206"/>
      <c r="P678" s="206"/>
      <c r="Q678" s="206"/>
      <c r="R678" s="206"/>
      <c r="S678" s="206"/>
      <c r="T678" s="207"/>
      <c r="AT678" s="208" t="s">
        <v>156</v>
      </c>
      <c r="AU678" s="208" t="s">
        <v>79</v>
      </c>
      <c r="AV678" s="13" t="s">
        <v>79</v>
      </c>
      <c r="AW678" s="13" t="s">
        <v>31</v>
      </c>
      <c r="AX678" s="13" t="s">
        <v>69</v>
      </c>
      <c r="AY678" s="208" t="s">
        <v>145</v>
      </c>
    </row>
    <row r="679" spans="1:65" s="15" customFormat="1" ht="11.25">
      <c r="B679" s="220"/>
      <c r="C679" s="221"/>
      <c r="D679" s="199" t="s">
        <v>156</v>
      </c>
      <c r="E679" s="222" t="s">
        <v>19</v>
      </c>
      <c r="F679" s="223" t="s">
        <v>889</v>
      </c>
      <c r="G679" s="221"/>
      <c r="H679" s="222" t="s">
        <v>19</v>
      </c>
      <c r="I679" s="224"/>
      <c r="J679" s="221"/>
      <c r="K679" s="221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156</v>
      </c>
      <c r="AU679" s="229" t="s">
        <v>79</v>
      </c>
      <c r="AV679" s="15" t="s">
        <v>77</v>
      </c>
      <c r="AW679" s="15" t="s">
        <v>31</v>
      </c>
      <c r="AX679" s="15" t="s">
        <v>69</v>
      </c>
      <c r="AY679" s="229" t="s">
        <v>145</v>
      </c>
    </row>
    <row r="680" spans="1:65" s="15" customFormat="1" ht="11.25">
      <c r="B680" s="220"/>
      <c r="C680" s="221"/>
      <c r="D680" s="199" t="s">
        <v>156</v>
      </c>
      <c r="E680" s="222" t="s">
        <v>19</v>
      </c>
      <c r="F680" s="223" t="s">
        <v>199</v>
      </c>
      <c r="G680" s="221"/>
      <c r="H680" s="222" t="s">
        <v>19</v>
      </c>
      <c r="I680" s="224"/>
      <c r="J680" s="221"/>
      <c r="K680" s="221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156</v>
      </c>
      <c r="AU680" s="229" t="s">
        <v>79</v>
      </c>
      <c r="AV680" s="15" t="s">
        <v>77</v>
      </c>
      <c r="AW680" s="15" t="s">
        <v>31</v>
      </c>
      <c r="AX680" s="15" t="s">
        <v>69</v>
      </c>
      <c r="AY680" s="229" t="s">
        <v>145</v>
      </c>
    </row>
    <row r="681" spans="1:65" s="13" customFormat="1" ht="11.25">
      <c r="B681" s="197"/>
      <c r="C681" s="198"/>
      <c r="D681" s="199" t="s">
        <v>156</v>
      </c>
      <c r="E681" s="200" t="s">
        <v>19</v>
      </c>
      <c r="F681" s="201" t="s">
        <v>890</v>
      </c>
      <c r="G681" s="198"/>
      <c r="H681" s="202">
        <v>72.674999999999997</v>
      </c>
      <c r="I681" s="203"/>
      <c r="J681" s="198"/>
      <c r="K681" s="198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156</v>
      </c>
      <c r="AU681" s="208" t="s">
        <v>79</v>
      </c>
      <c r="AV681" s="13" t="s">
        <v>79</v>
      </c>
      <c r="AW681" s="13" t="s">
        <v>31</v>
      </c>
      <c r="AX681" s="13" t="s">
        <v>69</v>
      </c>
      <c r="AY681" s="208" t="s">
        <v>145</v>
      </c>
    </row>
    <row r="682" spans="1:65" s="13" customFormat="1" ht="11.25">
      <c r="B682" s="197"/>
      <c r="C682" s="198"/>
      <c r="D682" s="199" t="s">
        <v>156</v>
      </c>
      <c r="E682" s="200" t="s">
        <v>19</v>
      </c>
      <c r="F682" s="201" t="s">
        <v>891</v>
      </c>
      <c r="G682" s="198"/>
      <c r="H682" s="202">
        <v>12</v>
      </c>
      <c r="I682" s="203"/>
      <c r="J682" s="198"/>
      <c r="K682" s="198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156</v>
      </c>
      <c r="AU682" s="208" t="s">
        <v>79</v>
      </c>
      <c r="AV682" s="13" t="s">
        <v>79</v>
      </c>
      <c r="AW682" s="13" t="s">
        <v>31</v>
      </c>
      <c r="AX682" s="13" t="s">
        <v>69</v>
      </c>
      <c r="AY682" s="208" t="s">
        <v>145</v>
      </c>
    </row>
    <row r="683" spans="1:65" s="13" customFormat="1" ht="11.25">
      <c r="B683" s="197"/>
      <c r="C683" s="198"/>
      <c r="D683" s="199" t="s">
        <v>156</v>
      </c>
      <c r="E683" s="200" t="s">
        <v>19</v>
      </c>
      <c r="F683" s="201" t="s">
        <v>892</v>
      </c>
      <c r="G683" s="198"/>
      <c r="H683" s="202">
        <v>12</v>
      </c>
      <c r="I683" s="203"/>
      <c r="J683" s="198"/>
      <c r="K683" s="198"/>
      <c r="L683" s="204"/>
      <c r="M683" s="205"/>
      <c r="N683" s="206"/>
      <c r="O683" s="206"/>
      <c r="P683" s="206"/>
      <c r="Q683" s="206"/>
      <c r="R683" s="206"/>
      <c r="S683" s="206"/>
      <c r="T683" s="207"/>
      <c r="AT683" s="208" t="s">
        <v>156</v>
      </c>
      <c r="AU683" s="208" t="s">
        <v>79</v>
      </c>
      <c r="AV683" s="13" t="s">
        <v>79</v>
      </c>
      <c r="AW683" s="13" t="s">
        <v>31</v>
      </c>
      <c r="AX683" s="13" t="s">
        <v>69</v>
      </c>
      <c r="AY683" s="208" t="s">
        <v>145</v>
      </c>
    </row>
    <row r="684" spans="1:65" s="13" customFormat="1" ht="11.25">
      <c r="B684" s="197"/>
      <c r="C684" s="198"/>
      <c r="D684" s="199" t="s">
        <v>156</v>
      </c>
      <c r="E684" s="200" t="s">
        <v>19</v>
      </c>
      <c r="F684" s="201" t="s">
        <v>893</v>
      </c>
      <c r="G684" s="198"/>
      <c r="H684" s="202">
        <v>45.872</v>
      </c>
      <c r="I684" s="203"/>
      <c r="J684" s="198"/>
      <c r="K684" s="198"/>
      <c r="L684" s="204"/>
      <c r="M684" s="205"/>
      <c r="N684" s="206"/>
      <c r="O684" s="206"/>
      <c r="P684" s="206"/>
      <c r="Q684" s="206"/>
      <c r="R684" s="206"/>
      <c r="S684" s="206"/>
      <c r="T684" s="207"/>
      <c r="AT684" s="208" t="s">
        <v>156</v>
      </c>
      <c r="AU684" s="208" t="s">
        <v>79</v>
      </c>
      <c r="AV684" s="13" t="s">
        <v>79</v>
      </c>
      <c r="AW684" s="13" t="s">
        <v>31</v>
      </c>
      <c r="AX684" s="13" t="s">
        <v>69</v>
      </c>
      <c r="AY684" s="208" t="s">
        <v>145</v>
      </c>
    </row>
    <row r="685" spans="1:65" s="13" customFormat="1" ht="11.25">
      <c r="B685" s="197"/>
      <c r="C685" s="198"/>
      <c r="D685" s="199" t="s">
        <v>156</v>
      </c>
      <c r="E685" s="200" t="s">
        <v>19</v>
      </c>
      <c r="F685" s="201" t="s">
        <v>894</v>
      </c>
      <c r="G685" s="198"/>
      <c r="H685" s="202">
        <v>12</v>
      </c>
      <c r="I685" s="203"/>
      <c r="J685" s="198"/>
      <c r="K685" s="198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156</v>
      </c>
      <c r="AU685" s="208" t="s">
        <v>79</v>
      </c>
      <c r="AV685" s="13" t="s">
        <v>79</v>
      </c>
      <c r="AW685" s="13" t="s">
        <v>31</v>
      </c>
      <c r="AX685" s="13" t="s">
        <v>69</v>
      </c>
      <c r="AY685" s="208" t="s">
        <v>145</v>
      </c>
    </row>
    <row r="686" spans="1:65" s="13" customFormat="1" ht="11.25">
      <c r="B686" s="197"/>
      <c r="C686" s="198"/>
      <c r="D686" s="199" t="s">
        <v>156</v>
      </c>
      <c r="E686" s="200" t="s">
        <v>19</v>
      </c>
      <c r="F686" s="201" t="s">
        <v>895</v>
      </c>
      <c r="G686" s="198"/>
      <c r="H686" s="202">
        <v>12</v>
      </c>
      <c r="I686" s="203"/>
      <c r="J686" s="198"/>
      <c r="K686" s="198"/>
      <c r="L686" s="204"/>
      <c r="M686" s="205"/>
      <c r="N686" s="206"/>
      <c r="O686" s="206"/>
      <c r="P686" s="206"/>
      <c r="Q686" s="206"/>
      <c r="R686" s="206"/>
      <c r="S686" s="206"/>
      <c r="T686" s="207"/>
      <c r="AT686" s="208" t="s">
        <v>156</v>
      </c>
      <c r="AU686" s="208" t="s">
        <v>79</v>
      </c>
      <c r="AV686" s="13" t="s">
        <v>79</v>
      </c>
      <c r="AW686" s="13" t="s">
        <v>31</v>
      </c>
      <c r="AX686" s="13" t="s">
        <v>69</v>
      </c>
      <c r="AY686" s="208" t="s">
        <v>145</v>
      </c>
    </row>
    <row r="687" spans="1:65" s="13" customFormat="1" ht="11.25">
      <c r="B687" s="197"/>
      <c r="C687" s="198"/>
      <c r="D687" s="199" t="s">
        <v>156</v>
      </c>
      <c r="E687" s="200" t="s">
        <v>19</v>
      </c>
      <c r="F687" s="201" t="s">
        <v>896</v>
      </c>
      <c r="G687" s="198"/>
      <c r="H687" s="202">
        <v>34.299999999999997</v>
      </c>
      <c r="I687" s="203"/>
      <c r="J687" s="198"/>
      <c r="K687" s="198"/>
      <c r="L687" s="204"/>
      <c r="M687" s="205"/>
      <c r="N687" s="206"/>
      <c r="O687" s="206"/>
      <c r="P687" s="206"/>
      <c r="Q687" s="206"/>
      <c r="R687" s="206"/>
      <c r="S687" s="206"/>
      <c r="T687" s="207"/>
      <c r="AT687" s="208" t="s">
        <v>156</v>
      </c>
      <c r="AU687" s="208" t="s">
        <v>79</v>
      </c>
      <c r="AV687" s="13" t="s">
        <v>79</v>
      </c>
      <c r="AW687" s="13" t="s">
        <v>31</v>
      </c>
      <c r="AX687" s="13" t="s">
        <v>69</v>
      </c>
      <c r="AY687" s="208" t="s">
        <v>145</v>
      </c>
    </row>
    <row r="688" spans="1:65" s="13" customFormat="1" ht="11.25">
      <c r="B688" s="197"/>
      <c r="C688" s="198"/>
      <c r="D688" s="199" t="s">
        <v>156</v>
      </c>
      <c r="E688" s="200" t="s">
        <v>19</v>
      </c>
      <c r="F688" s="201" t="s">
        <v>897</v>
      </c>
      <c r="G688" s="198"/>
      <c r="H688" s="202">
        <v>49.26</v>
      </c>
      <c r="I688" s="203"/>
      <c r="J688" s="198"/>
      <c r="K688" s="198"/>
      <c r="L688" s="204"/>
      <c r="M688" s="205"/>
      <c r="N688" s="206"/>
      <c r="O688" s="206"/>
      <c r="P688" s="206"/>
      <c r="Q688" s="206"/>
      <c r="R688" s="206"/>
      <c r="S688" s="206"/>
      <c r="T688" s="207"/>
      <c r="AT688" s="208" t="s">
        <v>156</v>
      </c>
      <c r="AU688" s="208" t="s">
        <v>79</v>
      </c>
      <c r="AV688" s="13" t="s">
        <v>79</v>
      </c>
      <c r="AW688" s="13" t="s">
        <v>31</v>
      </c>
      <c r="AX688" s="13" t="s">
        <v>69</v>
      </c>
      <c r="AY688" s="208" t="s">
        <v>145</v>
      </c>
    </row>
    <row r="689" spans="2:51" s="13" customFormat="1" ht="11.25">
      <c r="B689" s="197"/>
      <c r="C689" s="198"/>
      <c r="D689" s="199" t="s">
        <v>156</v>
      </c>
      <c r="E689" s="200" t="s">
        <v>19</v>
      </c>
      <c r="F689" s="201" t="s">
        <v>898</v>
      </c>
      <c r="G689" s="198"/>
      <c r="H689" s="202">
        <v>35.567999999999998</v>
      </c>
      <c r="I689" s="203"/>
      <c r="J689" s="198"/>
      <c r="K689" s="198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156</v>
      </c>
      <c r="AU689" s="208" t="s">
        <v>79</v>
      </c>
      <c r="AV689" s="13" t="s">
        <v>79</v>
      </c>
      <c r="AW689" s="13" t="s">
        <v>31</v>
      </c>
      <c r="AX689" s="13" t="s">
        <v>69</v>
      </c>
      <c r="AY689" s="208" t="s">
        <v>145</v>
      </c>
    </row>
    <row r="690" spans="2:51" s="13" customFormat="1" ht="11.25">
      <c r="B690" s="197"/>
      <c r="C690" s="198"/>
      <c r="D690" s="199" t="s">
        <v>156</v>
      </c>
      <c r="E690" s="200" t="s">
        <v>19</v>
      </c>
      <c r="F690" s="201" t="s">
        <v>899</v>
      </c>
      <c r="G690" s="198"/>
      <c r="H690" s="202">
        <v>6.6</v>
      </c>
      <c r="I690" s="203"/>
      <c r="J690" s="198"/>
      <c r="K690" s="198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156</v>
      </c>
      <c r="AU690" s="208" t="s">
        <v>79</v>
      </c>
      <c r="AV690" s="13" t="s">
        <v>79</v>
      </c>
      <c r="AW690" s="13" t="s">
        <v>31</v>
      </c>
      <c r="AX690" s="13" t="s">
        <v>69</v>
      </c>
      <c r="AY690" s="208" t="s">
        <v>145</v>
      </c>
    </row>
    <row r="691" spans="2:51" s="13" customFormat="1" ht="11.25">
      <c r="B691" s="197"/>
      <c r="C691" s="198"/>
      <c r="D691" s="199" t="s">
        <v>156</v>
      </c>
      <c r="E691" s="200" t="s">
        <v>19</v>
      </c>
      <c r="F691" s="201" t="s">
        <v>900</v>
      </c>
      <c r="G691" s="198"/>
      <c r="H691" s="202">
        <v>157.81899999999999</v>
      </c>
      <c r="I691" s="203"/>
      <c r="J691" s="198"/>
      <c r="K691" s="198"/>
      <c r="L691" s="204"/>
      <c r="M691" s="205"/>
      <c r="N691" s="206"/>
      <c r="O691" s="206"/>
      <c r="P691" s="206"/>
      <c r="Q691" s="206"/>
      <c r="R691" s="206"/>
      <c r="S691" s="206"/>
      <c r="T691" s="207"/>
      <c r="AT691" s="208" t="s">
        <v>156</v>
      </c>
      <c r="AU691" s="208" t="s">
        <v>79</v>
      </c>
      <c r="AV691" s="13" t="s">
        <v>79</v>
      </c>
      <c r="AW691" s="13" t="s">
        <v>31</v>
      </c>
      <c r="AX691" s="13" t="s">
        <v>69</v>
      </c>
      <c r="AY691" s="208" t="s">
        <v>145</v>
      </c>
    </row>
    <row r="692" spans="2:51" s="13" customFormat="1" ht="11.25">
      <c r="B692" s="197"/>
      <c r="C692" s="198"/>
      <c r="D692" s="199" t="s">
        <v>156</v>
      </c>
      <c r="E692" s="200" t="s">
        <v>19</v>
      </c>
      <c r="F692" s="201" t="s">
        <v>250</v>
      </c>
      <c r="G692" s="198"/>
      <c r="H692" s="202">
        <v>4.7140000000000004</v>
      </c>
      <c r="I692" s="203"/>
      <c r="J692" s="198"/>
      <c r="K692" s="198"/>
      <c r="L692" s="204"/>
      <c r="M692" s="205"/>
      <c r="N692" s="206"/>
      <c r="O692" s="206"/>
      <c r="P692" s="206"/>
      <c r="Q692" s="206"/>
      <c r="R692" s="206"/>
      <c r="S692" s="206"/>
      <c r="T692" s="207"/>
      <c r="AT692" s="208" t="s">
        <v>156</v>
      </c>
      <c r="AU692" s="208" t="s">
        <v>79</v>
      </c>
      <c r="AV692" s="13" t="s">
        <v>79</v>
      </c>
      <c r="AW692" s="13" t="s">
        <v>31</v>
      </c>
      <c r="AX692" s="13" t="s">
        <v>69</v>
      </c>
      <c r="AY692" s="208" t="s">
        <v>145</v>
      </c>
    </row>
    <row r="693" spans="2:51" s="13" customFormat="1" ht="11.25">
      <c r="B693" s="197"/>
      <c r="C693" s="198"/>
      <c r="D693" s="199" t="s">
        <v>156</v>
      </c>
      <c r="E693" s="200" t="s">
        <v>19</v>
      </c>
      <c r="F693" s="201" t="s">
        <v>251</v>
      </c>
      <c r="G693" s="198"/>
      <c r="H693" s="202">
        <v>3.6</v>
      </c>
      <c r="I693" s="203"/>
      <c r="J693" s="198"/>
      <c r="K693" s="198"/>
      <c r="L693" s="204"/>
      <c r="M693" s="205"/>
      <c r="N693" s="206"/>
      <c r="O693" s="206"/>
      <c r="P693" s="206"/>
      <c r="Q693" s="206"/>
      <c r="R693" s="206"/>
      <c r="S693" s="206"/>
      <c r="T693" s="207"/>
      <c r="AT693" s="208" t="s">
        <v>156</v>
      </c>
      <c r="AU693" s="208" t="s">
        <v>79</v>
      </c>
      <c r="AV693" s="13" t="s">
        <v>79</v>
      </c>
      <c r="AW693" s="13" t="s">
        <v>31</v>
      </c>
      <c r="AX693" s="13" t="s">
        <v>69</v>
      </c>
      <c r="AY693" s="208" t="s">
        <v>145</v>
      </c>
    </row>
    <row r="694" spans="2:51" s="13" customFormat="1" ht="11.25">
      <c r="B694" s="197"/>
      <c r="C694" s="198"/>
      <c r="D694" s="199" t="s">
        <v>156</v>
      </c>
      <c r="E694" s="200" t="s">
        <v>19</v>
      </c>
      <c r="F694" s="201" t="s">
        <v>901</v>
      </c>
      <c r="G694" s="198"/>
      <c r="H694" s="202">
        <v>32.262</v>
      </c>
      <c r="I694" s="203"/>
      <c r="J694" s="198"/>
      <c r="K694" s="198"/>
      <c r="L694" s="204"/>
      <c r="M694" s="205"/>
      <c r="N694" s="206"/>
      <c r="O694" s="206"/>
      <c r="P694" s="206"/>
      <c r="Q694" s="206"/>
      <c r="R694" s="206"/>
      <c r="S694" s="206"/>
      <c r="T694" s="207"/>
      <c r="AT694" s="208" t="s">
        <v>156</v>
      </c>
      <c r="AU694" s="208" t="s">
        <v>79</v>
      </c>
      <c r="AV694" s="13" t="s">
        <v>79</v>
      </c>
      <c r="AW694" s="13" t="s">
        <v>31</v>
      </c>
      <c r="AX694" s="13" t="s">
        <v>69</v>
      </c>
      <c r="AY694" s="208" t="s">
        <v>145</v>
      </c>
    </row>
    <row r="695" spans="2:51" s="13" customFormat="1" ht="11.25">
      <c r="B695" s="197"/>
      <c r="C695" s="198"/>
      <c r="D695" s="199" t="s">
        <v>156</v>
      </c>
      <c r="E695" s="200" t="s">
        <v>19</v>
      </c>
      <c r="F695" s="201" t="s">
        <v>253</v>
      </c>
      <c r="G695" s="198"/>
      <c r="H695" s="202">
        <v>44.167999999999999</v>
      </c>
      <c r="I695" s="203"/>
      <c r="J695" s="198"/>
      <c r="K695" s="198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156</v>
      </c>
      <c r="AU695" s="208" t="s">
        <v>79</v>
      </c>
      <c r="AV695" s="13" t="s">
        <v>79</v>
      </c>
      <c r="AW695" s="13" t="s">
        <v>31</v>
      </c>
      <c r="AX695" s="13" t="s">
        <v>69</v>
      </c>
      <c r="AY695" s="208" t="s">
        <v>145</v>
      </c>
    </row>
    <row r="696" spans="2:51" s="13" customFormat="1" ht="11.25">
      <c r="B696" s="197"/>
      <c r="C696" s="198"/>
      <c r="D696" s="199" t="s">
        <v>156</v>
      </c>
      <c r="E696" s="200" t="s">
        <v>19</v>
      </c>
      <c r="F696" s="201" t="s">
        <v>902</v>
      </c>
      <c r="G696" s="198"/>
      <c r="H696" s="202">
        <v>70.432000000000002</v>
      </c>
      <c r="I696" s="203"/>
      <c r="J696" s="198"/>
      <c r="K696" s="198"/>
      <c r="L696" s="204"/>
      <c r="M696" s="205"/>
      <c r="N696" s="206"/>
      <c r="O696" s="206"/>
      <c r="P696" s="206"/>
      <c r="Q696" s="206"/>
      <c r="R696" s="206"/>
      <c r="S696" s="206"/>
      <c r="T696" s="207"/>
      <c r="AT696" s="208" t="s">
        <v>156</v>
      </c>
      <c r="AU696" s="208" t="s">
        <v>79</v>
      </c>
      <c r="AV696" s="13" t="s">
        <v>79</v>
      </c>
      <c r="AW696" s="13" t="s">
        <v>31</v>
      </c>
      <c r="AX696" s="13" t="s">
        <v>69</v>
      </c>
      <c r="AY696" s="208" t="s">
        <v>145</v>
      </c>
    </row>
    <row r="697" spans="2:51" s="13" customFormat="1" ht="11.25">
      <c r="B697" s="197"/>
      <c r="C697" s="198"/>
      <c r="D697" s="199" t="s">
        <v>156</v>
      </c>
      <c r="E697" s="200" t="s">
        <v>19</v>
      </c>
      <c r="F697" s="201" t="s">
        <v>255</v>
      </c>
      <c r="G697" s="198"/>
      <c r="H697" s="202">
        <v>5.9640000000000004</v>
      </c>
      <c r="I697" s="203"/>
      <c r="J697" s="198"/>
      <c r="K697" s="198"/>
      <c r="L697" s="204"/>
      <c r="M697" s="205"/>
      <c r="N697" s="206"/>
      <c r="O697" s="206"/>
      <c r="P697" s="206"/>
      <c r="Q697" s="206"/>
      <c r="R697" s="206"/>
      <c r="S697" s="206"/>
      <c r="T697" s="207"/>
      <c r="AT697" s="208" t="s">
        <v>156</v>
      </c>
      <c r="AU697" s="208" t="s">
        <v>79</v>
      </c>
      <c r="AV697" s="13" t="s">
        <v>79</v>
      </c>
      <c r="AW697" s="13" t="s">
        <v>31</v>
      </c>
      <c r="AX697" s="13" t="s">
        <v>69</v>
      </c>
      <c r="AY697" s="208" t="s">
        <v>145</v>
      </c>
    </row>
    <row r="698" spans="2:51" s="13" customFormat="1" ht="11.25">
      <c r="B698" s="197"/>
      <c r="C698" s="198"/>
      <c r="D698" s="199" t="s">
        <v>156</v>
      </c>
      <c r="E698" s="200" t="s">
        <v>19</v>
      </c>
      <c r="F698" s="201" t="s">
        <v>256</v>
      </c>
      <c r="G698" s="198"/>
      <c r="H698" s="202">
        <v>8.31</v>
      </c>
      <c r="I698" s="203"/>
      <c r="J698" s="198"/>
      <c r="K698" s="198"/>
      <c r="L698" s="204"/>
      <c r="M698" s="205"/>
      <c r="N698" s="206"/>
      <c r="O698" s="206"/>
      <c r="P698" s="206"/>
      <c r="Q698" s="206"/>
      <c r="R698" s="206"/>
      <c r="S698" s="206"/>
      <c r="T698" s="207"/>
      <c r="AT698" s="208" t="s">
        <v>156</v>
      </c>
      <c r="AU698" s="208" t="s">
        <v>79</v>
      </c>
      <c r="AV698" s="13" t="s">
        <v>79</v>
      </c>
      <c r="AW698" s="13" t="s">
        <v>31</v>
      </c>
      <c r="AX698" s="13" t="s">
        <v>69</v>
      </c>
      <c r="AY698" s="208" t="s">
        <v>145</v>
      </c>
    </row>
    <row r="699" spans="2:51" s="13" customFormat="1" ht="11.25">
      <c r="B699" s="197"/>
      <c r="C699" s="198"/>
      <c r="D699" s="199" t="s">
        <v>156</v>
      </c>
      <c r="E699" s="200" t="s">
        <v>19</v>
      </c>
      <c r="F699" s="201" t="s">
        <v>903</v>
      </c>
      <c r="G699" s="198"/>
      <c r="H699" s="202">
        <v>17.513999999999999</v>
      </c>
      <c r="I699" s="203"/>
      <c r="J699" s="198"/>
      <c r="K699" s="198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156</v>
      </c>
      <c r="AU699" s="208" t="s">
        <v>79</v>
      </c>
      <c r="AV699" s="13" t="s">
        <v>79</v>
      </c>
      <c r="AW699" s="13" t="s">
        <v>31</v>
      </c>
      <c r="AX699" s="13" t="s">
        <v>69</v>
      </c>
      <c r="AY699" s="208" t="s">
        <v>145</v>
      </c>
    </row>
    <row r="700" spans="2:51" s="13" customFormat="1" ht="11.25">
      <c r="B700" s="197"/>
      <c r="C700" s="198"/>
      <c r="D700" s="199" t="s">
        <v>156</v>
      </c>
      <c r="E700" s="200" t="s">
        <v>19</v>
      </c>
      <c r="F700" s="201" t="s">
        <v>904</v>
      </c>
      <c r="G700" s="198"/>
      <c r="H700" s="202">
        <v>30.215</v>
      </c>
      <c r="I700" s="203"/>
      <c r="J700" s="198"/>
      <c r="K700" s="198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156</v>
      </c>
      <c r="AU700" s="208" t="s">
        <v>79</v>
      </c>
      <c r="AV700" s="13" t="s">
        <v>79</v>
      </c>
      <c r="AW700" s="13" t="s">
        <v>31</v>
      </c>
      <c r="AX700" s="13" t="s">
        <v>69</v>
      </c>
      <c r="AY700" s="208" t="s">
        <v>145</v>
      </c>
    </row>
    <row r="701" spans="2:51" s="15" customFormat="1" ht="11.25">
      <c r="B701" s="220"/>
      <c r="C701" s="221"/>
      <c r="D701" s="199" t="s">
        <v>156</v>
      </c>
      <c r="E701" s="222" t="s">
        <v>19</v>
      </c>
      <c r="F701" s="223" t="s">
        <v>199</v>
      </c>
      <c r="G701" s="221"/>
      <c r="H701" s="222" t="s">
        <v>19</v>
      </c>
      <c r="I701" s="224"/>
      <c r="J701" s="221"/>
      <c r="K701" s="221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156</v>
      </c>
      <c r="AU701" s="229" t="s">
        <v>79</v>
      </c>
      <c r="AV701" s="15" t="s">
        <v>77</v>
      </c>
      <c r="AW701" s="15" t="s">
        <v>31</v>
      </c>
      <c r="AX701" s="15" t="s">
        <v>69</v>
      </c>
      <c r="AY701" s="229" t="s">
        <v>145</v>
      </c>
    </row>
    <row r="702" spans="2:51" s="13" customFormat="1" ht="11.25">
      <c r="B702" s="197"/>
      <c r="C702" s="198"/>
      <c r="D702" s="199" t="s">
        <v>156</v>
      </c>
      <c r="E702" s="200" t="s">
        <v>19</v>
      </c>
      <c r="F702" s="201" t="s">
        <v>228</v>
      </c>
      <c r="G702" s="198"/>
      <c r="H702" s="202">
        <v>183.23</v>
      </c>
      <c r="I702" s="203"/>
      <c r="J702" s="198"/>
      <c r="K702" s="198"/>
      <c r="L702" s="204"/>
      <c r="M702" s="205"/>
      <c r="N702" s="206"/>
      <c r="O702" s="206"/>
      <c r="P702" s="206"/>
      <c r="Q702" s="206"/>
      <c r="R702" s="206"/>
      <c r="S702" s="206"/>
      <c r="T702" s="207"/>
      <c r="AT702" s="208" t="s">
        <v>156</v>
      </c>
      <c r="AU702" s="208" t="s">
        <v>79</v>
      </c>
      <c r="AV702" s="13" t="s">
        <v>79</v>
      </c>
      <c r="AW702" s="13" t="s">
        <v>31</v>
      </c>
      <c r="AX702" s="13" t="s">
        <v>69</v>
      </c>
      <c r="AY702" s="208" t="s">
        <v>145</v>
      </c>
    </row>
    <row r="703" spans="2:51" s="15" customFormat="1" ht="11.25">
      <c r="B703" s="220"/>
      <c r="C703" s="221"/>
      <c r="D703" s="199" t="s">
        <v>156</v>
      </c>
      <c r="E703" s="222" t="s">
        <v>19</v>
      </c>
      <c r="F703" s="223" t="s">
        <v>235</v>
      </c>
      <c r="G703" s="221"/>
      <c r="H703" s="222" t="s">
        <v>19</v>
      </c>
      <c r="I703" s="224"/>
      <c r="J703" s="221"/>
      <c r="K703" s="221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156</v>
      </c>
      <c r="AU703" s="229" t="s">
        <v>79</v>
      </c>
      <c r="AV703" s="15" t="s">
        <v>77</v>
      </c>
      <c r="AW703" s="15" t="s">
        <v>31</v>
      </c>
      <c r="AX703" s="15" t="s">
        <v>69</v>
      </c>
      <c r="AY703" s="229" t="s">
        <v>145</v>
      </c>
    </row>
    <row r="704" spans="2:51" s="15" customFormat="1" ht="11.25">
      <c r="B704" s="220"/>
      <c r="C704" s="221"/>
      <c r="D704" s="199" t="s">
        <v>156</v>
      </c>
      <c r="E704" s="222" t="s">
        <v>19</v>
      </c>
      <c r="F704" s="223" t="s">
        <v>199</v>
      </c>
      <c r="G704" s="221"/>
      <c r="H704" s="222" t="s">
        <v>19</v>
      </c>
      <c r="I704" s="224"/>
      <c r="J704" s="221"/>
      <c r="K704" s="221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156</v>
      </c>
      <c r="AU704" s="229" t="s">
        <v>79</v>
      </c>
      <c r="AV704" s="15" t="s">
        <v>77</v>
      </c>
      <c r="AW704" s="15" t="s">
        <v>31</v>
      </c>
      <c r="AX704" s="15" t="s">
        <v>69</v>
      </c>
      <c r="AY704" s="229" t="s">
        <v>145</v>
      </c>
    </row>
    <row r="705" spans="1:65" s="13" customFormat="1" ht="11.25">
      <c r="B705" s="197"/>
      <c r="C705" s="198"/>
      <c r="D705" s="199" t="s">
        <v>156</v>
      </c>
      <c r="E705" s="200" t="s">
        <v>19</v>
      </c>
      <c r="F705" s="201" t="s">
        <v>236</v>
      </c>
      <c r="G705" s="198"/>
      <c r="H705" s="202">
        <v>285.07600000000002</v>
      </c>
      <c r="I705" s="203"/>
      <c r="J705" s="198"/>
      <c r="K705" s="198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156</v>
      </c>
      <c r="AU705" s="208" t="s">
        <v>79</v>
      </c>
      <c r="AV705" s="13" t="s">
        <v>79</v>
      </c>
      <c r="AW705" s="13" t="s">
        <v>31</v>
      </c>
      <c r="AX705" s="13" t="s">
        <v>69</v>
      </c>
      <c r="AY705" s="208" t="s">
        <v>145</v>
      </c>
    </row>
    <row r="706" spans="1:65" s="14" customFormat="1" ht="11.25">
      <c r="B706" s="209"/>
      <c r="C706" s="210"/>
      <c r="D706" s="199" t="s">
        <v>156</v>
      </c>
      <c r="E706" s="211" t="s">
        <v>19</v>
      </c>
      <c r="F706" s="212" t="s">
        <v>158</v>
      </c>
      <c r="G706" s="210"/>
      <c r="H706" s="213">
        <v>1180.5790000000002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156</v>
      </c>
      <c r="AU706" s="219" t="s">
        <v>79</v>
      </c>
      <c r="AV706" s="14" t="s">
        <v>153</v>
      </c>
      <c r="AW706" s="14" t="s">
        <v>31</v>
      </c>
      <c r="AX706" s="14" t="s">
        <v>77</v>
      </c>
      <c r="AY706" s="219" t="s">
        <v>145</v>
      </c>
    </row>
    <row r="707" spans="1:65" s="2" customFormat="1" ht="24.2" customHeight="1">
      <c r="A707" s="35"/>
      <c r="B707" s="36"/>
      <c r="C707" s="179" t="s">
        <v>905</v>
      </c>
      <c r="D707" s="179" t="s">
        <v>148</v>
      </c>
      <c r="E707" s="180" t="s">
        <v>906</v>
      </c>
      <c r="F707" s="181" t="s">
        <v>907</v>
      </c>
      <c r="G707" s="182" t="s">
        <v>196</v>
      </c>
      <c r="H707" s="183">
        <v>1307.779</v>
      </c>
      <c r="I707" s="184"/>
      <c r="J707" s="185">
        <f>ROUND(I707*H707,2)</f>
        <v>0</v>
      </c>
      <c r="K707" s="181" t="s">
        <v>152</v>
      </c>
      <c r="L707" s="40"/>
      <c r="M707" s="186" t="s">
        <v>19</v>
      </c>
      <c r="N707" s="187" t="s">
        <v>40</v>
      </c>
      <c r="O707" s="65"/>
      <c r="P707" s="188">
        <f>O707*H707</f>
        <v>0</v>
      </c>
      <c r="Q707" s="188">
        <v>2.7999999999999998E-4</v>
      </c>
      <c r="R707" s="188">
        <f>Q707*H707</f>
        <v>0.36617811999999994</v>
      </c>
      <c r="S707" s="188">
        <v>0</v>
      </c>
      <c r="T707" s="189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0" t="s">
        <v>197</v>
      </c>
      <c r="AT707" s="190" t="s">
        <v>148</v>
      </c>
      <c r="AU707" s="190" t="s">
        <v>79</v>
      </c>
      <c r="AY707" s="18" t="s">
        <v>145</v>
      </c>
      <c r="BE707" s="191">
        <f>IF(N707="základní",J707,0)</f>
        <v>0</v>
      </c>
      <c r="BF707" s="191">
        <f>IF(N707="snížená",J707,0)</f>
        <v>0</v>
      </c>
      <c r="BG707" s="191">
        <f>IF(N707="zákl. přenesená",J707,0)</f>
        <v>0</v>
      </c>
      <c r="BH707" s="191">
        <f>IF(N707="sníž. přenesená",J707,0)</f>
        <v>0</v>
      </c>
      <c r="BI707" s="191">
        <f>IF(N707="nulová",J707,0)</f>
        <v>0</v>
      </c>
      <c r="BJ707" s="18" t="s">
        <v>77</v>
      </c>
      <c r="BK707" s="191">
        <f>ROUND(I707*H707,2)</f>
        <v>0</v>
      </c>
      <c r="BL707" s="18" t="s">
        <v>197</v>
      </c>
      <c r="BM707" s="190" t="s">
        <v>908</v>
      </c>
    </row>
    <row r="708" spans="1:65" s="2" customFormat="1" ht="11.25">
      <c r="A708" s="35"/>
      <c r="B708" s="36"/>
      <c r="C708" s="37"/>
      <c r="D708" s="192" t="s">
        <v>154</v>
      </c>
      <c r="E708" s="37"/>
      <c r="F708" s="193" t="s">
        <v>909</v>
      </c>
      <c r="G708" s="37"/>
      <c r="H708" s="37"/>
      <c r="I708" s="194"/>
      <c r="J708" s="37"/>
      <c r="K708" s="37"/>
      <c r="L708" s="40"/>
      <c r="M708" s="195"/>
      <c r="N708" s="196"/>
      <c r="O708" s="65"/>
      <c r="P708" s="65"/>
      <c r="Q708" s="65"/>
      <c r="R708" s="65"/>
      <c r="S708" s="65"/>
      <c r="T708" s="66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8" t="s">
        <v>154</v>
      </c>
      <c r="AU708" s="18" t="s">
        <v>79</v>
      </c>
    </row>
    <row r="709" spans="1:65" s="13" customFormat="1" ht="11.25">
      <c r="B709" s="197"/>
      <c r="C709" s="198"/>
      <c r="D709" s="199" t="s">
        <v>156</v>
      </c>
      <c r="E709" s="200" t="s">
        <v>19</v>
      </c>
      <c r="F709" s="201" t="s">
        <v>910</v>
      </c>
      <c r="G709" s="198"/>
      <c r="H709" s="202">
        <v>1180.579</v>
      </c>
      <c r="I709" s="203"/>
      <c r="J709" s="198"/>
      <c r="K709" s="198"/>
      <c r="L709" s="204"/>
      <c r="M709" s="205"/>
      <c r="N709" s="206"/>
      <c r="O709" s="206"/>
      <c r="P709" s="206"/>
      <c r="Q709" s="206"/>
      <c r="R709" s="206"/>
      <c r="S709" s="206"/>
      <c r="T709" s="207"/>
      <c r="AT709" s="208" t="s">
        <v>156</v>
      </c>
      <c r="AU709" s="208" t="s">
        <v>79</v>
      </c>
      <c r="AV709" s="13" t="s">
        <v>79</v>
      </c>
      <c r="AW709" s="13" t="s">
        <v>31</v>
      </c>
      <c r="AX709" s="13" t="s">
        <v>69</v>
      </c>
      <c r="AY709" s="208" t="s">
        <v>145</v>
      </c>
    </row>
    <row r="710" spans="1:65" s="15" customFormat="1" ht="11.25">
      <c r="B710" s="220"/>
      <c r="C710" s="221"/>
      <c r="D710" s="199" t="s">
        <v>156</v>
      </c>
      <c r="E710" s="222" t="s">
        <v>19</v>
      </c>
      <c r="F710" s="223" t="s">
        <v>911</v>
      </c>
      <c r="G710" s="221"/>
      <c r="H710" s="222" t="s">
        <v>19</v>
      </c>
      <c r="I710" s="224"/>
      <c r="J710" s="221"/>
      <c r="K710" s="221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156</v>
      </c>
      <c r="AU710" s="229" t="s">
        <v>79</v>
      </c>
      <c r="AV710" s="15" t="s">
        <v>77</v>
      </c>
      <c r="AW710" s="15" t="s">
        <v>31</v>
      </c>
      <c r="AX710" s="15" t="s">
        <v>69</v>
      </c>
      <c r="AY710" s="229" t="s">
        <v>145</v>
      </c>
    </row>
    <row r="711" spans="1:65" s="15" customFormat="1" ht="11.25">
      <c r="B711" s="220"/>
      <c r="C711" s="221"/>
      <c r="D711" s="199" t="s">
        <v>156</v>
      </c>
      <c r="E711" s="222" t="s">
        <v>19</v>
      </c>
      <c r="F711" s="223" t="s">
        <v>199</v>
      </c>
      <c r="G711" s="221"/>
      <c r="H711" s="222" t="s">
        <v>19</v>
      </c>
      <c r="I711" s="224"/>
      <c r="J711" s="221"/>
      <c r="K711" s="221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156</v>
      </c>
      <c r="AU711" s="229" t="s">
        <v>79</v>
      </c>
      <c r="AV711" s="15" t="s">
        <v>77</v>
      </c>
      <c r="AW711" s="15" t="s">
        <v>31</v>
      </c>
      <c r="AX711" s="15" t="s">
        <v>69</v>
      </c>
      <c r="AY711" s="229" t="s">
        <v>145</v>
      </c>
    </row>
    <row r="712" spans="1:65" s="13" customFormat="1" ht="11.25">
      <c r="B712" s="197"/>
      <c r="C712" s="198"/>
      <c r="D712" s="199" t="s">
        <v>156</v>
      </c>
      <c r="E712" s="200" t="s">
        <v>19</v>
      </c>
      <c r="F712" s="201" t="s">
        <v>912</v>
      </c>
      <c r="G712" s="198"/>
      <c r="H712" s="202">
        <v>14.6</v>
      </c>
      <c r="I712" s="203"/>
      <c r="J712" s="198"/>
      <c r="K712" s="198"/>
      <c r="L712" s="204"/>
      <c r="M712" s="205"/>
      <c r="N712" s="206"/>
      <c r="O712" s="206"/>
      <c r="P712" s="206"/>
      <c r="Q712" s="206"/>
      <c r="R712" s="206"/>
      <c r="S712" s="206"/>
      <c r="T712" s="207"/>
      <c r="AT712" s="208" t="s">
        <v>156</v>
      </c>
      <c r="AU712" s="208" t="s">
        <v>79</v>
      </c>
      <c r="AV712" s="13" t="s">
        <v>79</v>
      </c>
      <c r="AW712" s="13" t="s">
        <v>31</v>
      </c>
      <c r="AX712" s="13" t="s">
        <v>69</v>
      </c>
      <c r="AY712" s="208" t="s">
        <v>145</v>
      </c>
    </row>
    <row r="713" spans="1:65" s="13" customFormat="1" ht="11.25">
      <c r="B713" s="197"/>
      <c r="C713" s="198"/>
      <c r="D713" s="199" t="s">
        <v>156</v>
      </c>
      <c r="E713" s="200" t="s">
        <v>19</v>
      </c>
      <c r="F713" s="201" t="s">
        <v>913</v>
      </c>
      <c r="G713" s="198"/>
      <c r="H713" s="202">
        <v>7.3</v>
      </c>
      <c r="I713" s="203"/>
      <c r="J713" s="198"/>
      <c r="K713" s="198"/>
      <c r="L713" s="204"/>
      <c r="M713" s="205"/>
      <c r="N713" s="206"/>
      <c r="O713" s="206"/>
      <c r="P713" s="206"/>
      <c r="Q713" s="206"/>
      <c r="R713" s="206"/>
      <c r="S713" s="206"/>
      <c r="T713" s="207"/>
      <c r="AT713" s="208" t="s">
        <v>156</v>
      </c>
      <c r="AU713" s="208" t="s">
        <v>79</v>
      </c>
      <c r="AV713" s="13" t="s">
        <v>79</v>
      </c>
      <c r="AW713" s="13" t="s">
        <v>31</v>
      </c>
      <c r="AX713" s="13" t="s">
        <v>69</v>
      </c>
      <c r="AY713" s="208" t="s">
        <v>145</v>
      </c>
    </row>
    <row r="714" spans="1:65" s="13" customFormat="1" ht="11.25">
      <c r="B714" s="197"/>
      <c r="C714" s="198"/>
      <c r="D714" s="199" t="s">
        <v>156</v>
      </c>
      <c r="E714" s="200" t="s">
        <v>19</v>
      </c>
      <c r="F714" s="201" t="s">
        <v>914</v>
      </c>
      <c r="G714" s="198"/>
      <c r="H714" s="202">
        <v>54</v>
      </c>
      <c r="I714" s="203"/>
      <c r="J714" s="198"/>
      <c r="K714" s="198"/>
      <c r="L714" s="204"/>
      <c r="M714" s="205"/>
      <c r="N714" s="206"/>
      <c r="O714" s="206"/>
      <c r="P714" s="206"/>
      <c r="Q714" s="206"/>
      <c r="R714" s="206"/>
      <c r="S714" s="206"/>
      <c r="T714" s="207"/>
      <c r="AT714" s="208" t="s">
        <v>156</v>
      </c>
      <c r="AU714" s="208" t="s">
        <v>79</v>
      </c>
      <c r="AV714" s="13" t="s">
        <v>79</v>
      </c>
      <c r="AW714" s="13" t="s">
        <v>31</v>
      </c>
      <c r="AX714" s="13" t="s">
        <v>69</v>
      </c>
      <c r="AY714" s="208" t="s">
        <v>145</v>
      </c>
    </row>
    <row r="715" spans="1:65" s="13" customFormat="1" ht="11.25">
      <c r="B715" s="197"/>
      <c r="C715" s="198"/>
      <c r="D715" s="199" t="s">
        <v>156</v>
      </c>
      <c r="E715" s="200" t="s">
        <v>19</v>
      </c>
      <c r="F715" s="201" t="s">
        <v>915</v>
      </c>
      <c r="G715" s="198"/>
      <c r="H715" s="202">
        <v>9.6</v>
      </c>
      <c r="I715" s="203"/>
      <c r="J715" s="198"/>
      <c r="K715" s="198"/>
      <c r="L715" s="204"/>
      <c r="M715" s="205"/>
      <c r="N715" s="206"/>
      <c r="O715" s="206"/>
      <c r="P715" s="206"/>
      <c r="Q715" s="206"/>
      <c r="R715" s="206"/>
      <c r="S715" s="206"/>
      <c r="T715" s="207"/>
      <c r="AT715" s="208" t="s">
        <v>156</v>
      </c>
      <c r="AU715" s="208" t="s">
        <v>79</v>
      </c>
      <c r="AV715" s="13" t="s">
        <v>79</v>
      </c>
      <c r="AW715" s="13" t="s">
        <v>31</v>
      </c>
      <c r="AX715" s="13" t="s">
        <v>69</v>
      </c>
      <c r="AY715" s="208" t="s">
        <v>145</v>
      </c>
    </row>
    <row r="716" spans="1:65" s="13" customFormat="1" ht="11.25">
      <c r="B716" s="197"/>
      <c r="C716" s="198"/>
      <c r="D716" s="199" t="s">
        <v>156</v>
      </c>
      <c r="E716" s="200" t="s">
        <v>19</v>
      </c>
      <c r="F716" s="201" t="s">
        <v>916</v>
      </c>
      <c r="G716" s="198"/>
      <c r="H716" s="202">
        <v>18.2</v>
      </c>
      <c r="I716" s="203"/>
      <c r="J716" s="198"/>
      <c r="K716" s="198"/>
      <c r="L716" s="204"/>
      <c r="M716" s="205"/>
      <c r="N716" s="206"/>
      <c r="O716" s="206"/>
      <c r="P716" s="206"/>
      <c r="Q716" s="206"/>
      <c r="R716" s="206"/>
      <c r="S716" s="206"/>
      <c r="T716" s="207"/>
      <c r="AT716" s="208" t="s">
        <v>156</v>
      </c>
      <c r="AU716" s="208" t="s">
        <v>79</v>
      </c>
      <c r="AV716" s="13" t="s">
        <v>79</v>
      </c>
      <c r="AW716" s="13" t="s">
        <v>31</v>
      </c>
      <c r="AX716" s="13" t="s">
        <v>69</v>
      </c>
      <c r="AY716" s="208" t="s">
        <v>145</v>
      </c>
    </row>
    <row r="717" spans="1:65" s="13" customFormat="1" ht="11.25">
      <c r="B717" s="197"/>
      <c r="C717" s="198"/>
      <c r="D717" s="199" t="s">
        <v>156</v>
      </c>
      <c r="E717" s="200" t="s">
        <v>19</v>
      </c>
      <c r="F717" s="201" t="s">
        <v>917</v>
      </c>
      <c r="G717" s="198"/>
      <c r="H717" s="202">
        <v>13</v>
      </c>
      <c r="I717" s="203"/>
      <c r="J717" s="198"/>
      <c r="K717" s="198"/>
      <c r="L717" s="204"/>
      <c r="M717" s="205"/>
      <c r="N717" s="206"/>
      <c r="O717" s="206"/>
      <c r="P717" s="206"/>
      <c r="Q717" s="206"/>
      <c r="R717" s="206"/>
      <c r="S717" s="206"/>
      <c r="T717" s="207"/>
      <c r="AT717" s="208" t="s">
        <v>156</v>
      </c>
      <c r="AU717" s="208" t="s">
        <v>79</v>
      </c>
      <c r="AV717" s="13" t="s">
        <v>79</v>
      </c>
      <c r="AW717" s="13" t="s">
        <v>31</v>
      </c>
      <c r="AX717" s="13" t="s">
        <v>69</v>
      </c>
      <c r="AY717" s="208" t="s">
        <v>145</v>
      </c>
    </row>
    <row r="718" spans="1:65" s="13" customFormat="1" ht="11.25">
      <c r="B718" s="197"/>
      <c r="C718" s="198"/>
      <c r="D718" s="199" t="s">
        <v>156</v>
      </c>
      <c r="E718" s="200" t="s">
        <v>19</v>
      </c>
      <c r="F718" s="201" t="s">
        <v>918</v>
      </c>
      <c r="G718" s="198"/>
      <c r="H718" s="202">
        <v>4.9000000000000004</v>
      </c>
      <c r="I718" s="203"/>
      <c r="J718" s="198"/>
      <c r="K718" s="198"/>
      <c r="L718" s="204"/>
      <c r="M718" s="205"/>
      <c r="N718" s="206"/>
      <c r="O718" s="206"/>
      <c r="P718" s="206"/>
      <c r="Q718" s="206"/>
      <c r="R718" s="206"/>
      <c r="S718" s="206"/>
      <c r="T718" s="207"/>
      <c r="AT718" s="208" t="s">
        <v>156</v>
      </c>
      <c r="AU718" s="208" t="s">
        <v>79</v>
      </c>
      <c r="AV718" s="13" t="s">
        <v>79</v>
      </c>
      <c r="AW718" s="13" t="s">
        <v>31</v>
      </c>
      <c r="AX718" s="13" t="s">
        <v>69</v>
      </c>
      <c r="AY718" s="208" t="s">
        <v>145</v>
      </c>
    </row>
    <row r="719" spans="1:65" s="15" customFormat="1" ht="11.25">
      <c r="B719" s="220"/>
      <c r="C719" s="221"/>
      <c r="D719" s="199" t="s">
        <v>156</v>
      </c>
      <c r="E719" s="222" t="s">
        <v>19</v>
      </c>
      <c r="F719" s="223" t="s">
        <v>919</v>
      </c>
      <c r="G719" s="221"/>
      <c r="H719" s="222" t="s">
        <v>19</v>
      </c>
      <c r="I719" s="224"/>
      <c r="J719" s="221"/>
      <c r="K719" s="221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156</v>
      </c>
      <c r="AU719" s="229" t="s">
        <v>79</v>
      </c>
      <c r="AV719" s="15" t="s">
        <v>77</v>
      </c>
      <c r="AW719" s="15" t="s">
        <v>31</v>
      </c>
      <c r="AX719" s="15" t="s">
        <v>69</v>
      </c>
      <c r="AY719" s="229" t="s">
        <v>145</v>
      </c>
    </row>
    <row r="720" spans="1:65" s="15" customFormat="1" ht="11.25">
      <c r="B720" s="220"/>
      <c r="C720" s="221"/>
      <c r="D720" s="199" t="s">
        <v>156</v>
      </c>
      <c r="E720" s="222" t="s">
        <v>19</v>
      </c>
      <c r="F720" s="223" t="s">
        <v>199</v>
      </c>
      <c r="G720" s="221"/>
      <c r="H720" s="222" t="s">
        <v>19</v>
      </c>
      <c r="I720" s="224"/>
      <c r="J720" s="221"/>
      <c r="K720" s="221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156</v>
      </c>
      <c r="AU720" s="229" t="s">
        <v>79</v>
      </c>
      <c r="AV720" s="15" t="s">
        <v>77</v>
      </c>
      <c r="AW720" s="15" t="s">
        <v>31</v>
      </c>
      <c r="AX720" s="15" t="s">
        <v>69</v>
      </c>
      <c r="AY720" s="229" t="s">
        <v>145</v>
      </c>
    </row>
    <row r="721" spans="1:65" s="13" customFormat="1" ht="11.25">
      <c r="B721" s="197"/>
      <c r="C721" s="198"/>
      <c r="D721" s="199" t="s">
        <v>156</v>
      </c>
      <c r="E721" s="200" t="s">
        <v>19</v>
      </c>
      <c r="F721" s="201" t="s">
        <v>920</v>
      </c>
      <c r="G721" s="198"/>
      <c r="H721" s="202">
        <v>1.2</v>
      </c>
      <c r="I721" s="203"/>
      <c r="J721" s="198"/>
      <c r="K721" s="198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156</v>
      </c>
      <c r="AU721" s="208" t="s">
        <v>79</v>
      </c>
      <c r="AV721" s="13" t="s">
        <v>79</v>
      </c>
      <c r="AW721" s="13" t="s">
        <v>31</v>
      </c>
      <c r="AX721" s="13" t="s">
        <v>69</v>
      </c>
      <c r="AY721" s="208" t="s">
        <v>145</v>
      </c>
    </row>
    <row r="722" spans="1:65" s="13" customFormat="1" ht="11.25">
      <c r="B722" s="197"/>
      <c r="C722" s="198"/>
      <c r="D722" s="199" t="s">
        <v>156</v>
      </c>
      <c r="E722" s="200" t="s">
        <v>19</v>
      </c>
      <c r="F722" s="201" t="s">
        <v>921</v>
      </c>
      <c r="G722" s="198"/>
      <c r="H722" s="202">
        <v>2.2000000000000002</v>
      </c>
      <c r="I722" s="203"/>
      <c r="J722" s="198"/>
      <c r="K722" s="198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156</v>
      </c>
      <c r="AU722" s="208" t="s">
        <v>79</v>
      </c>
      <c r="AV722" s="13" t="s">
        <v>79</v>
      </c>
      <c r="AW722" s="13" t="s">
        <v>31</v>
      </c>
      <c r="AX722" s="13" t="s">
        <v>69</v>
      </c>
      <c r="AY722" s="208" t="s">
        <v>145</v>
      </c>
    </row>
    <row r="723" spans="1:65" s="13" customFormat="1" ht="11.25">
      <c r="B723" s="197"/>
      <c r="C723" s="198"/>
      <c r="D723" s="199" t="s">
        <v>156</v>
      </c>
      <c r="E723" s="200" t="s">
        <v>19</v>
      </c>
      <c r="F723" s="201" t="s">
        <v>922</v>
      </c>
      <c r="G723" s="198"/>
      <c r="H723" s="202">
        <v>2.2000000000000002</v>
      </c>
      <c r="I723" s="203"/>
      <c r="J723" s="198"/>
      <c r="K723" s="198"/>
      <c r="L723" s="204"/>
      <c r="M723" s="205"/>
      <c r="N723" s="206"/>
      <c r="O723" s="206"/>
      <c r="P723" s="206"/>
      <c r="Q723" s="206"/>
      <c r="R723" s="206"/>
      <c r="S723" s="206"/>
      <c r="T723" s="207"/>
      <c r="AT723" s="208" t="s">
        <v>156</v>
      </c>
      <c r="AU723" s="208" t="s">
        <v>79</v>
      </c>
      <c r="AV723" s="13" t="s">
        <v>79</v>
      </c>
      <c r="AW723" s="13" t="s">
        <v>31</v>
      </c>
      <c r="AX723" s="13" t="s">
        <v>69</v>
      </c>
      <c r="AY723" s="208" t="s">
        <v>145</v>
      </c>
    </row>
    <row r="724" spans="1:65" s="14" customFormat="1" ht="11.25">
      <c r="B724" s="209"/>
      <c r="C724" s="210"/>
      <c r="D724" s="199" t="s">
        <v>156</v>
      </c>
      <c r="E724" s="211" t="s">
        <v>19</v>
      </c>
      <c r="F724" s="212" t="s">
        <v>158</v>
      </c>
      <c r="G724" s="210"/>
      <c r="H724" s="213">
        <v>1307.779</v>
      </c>
      <c r="I724" s="214"/>
      <c r="J724" s="210"/>
      <c r="K724" s="210"/>
      <c r="L724" s="215"/>
      <c r="M724" s="216"/>
      <c r="N724" s="217"/>
      <c r="O724" s="217"/>
      <c r="P724" s="217"/>
      <c r="Q724" s="217"/>
      <c r="R724" s="217"/>
      <c r="S724" s="217"/>
      <c r="T724" s="218"/>
      <c r="AT724" s="219" t="s">
        <v>156</v>
      </c>
      <c r="AU724" s="219" t="s">
        <v>79</v>
      </c>
      <c r="AV724" s="14" t="s">
        <v>153</v>
      </c>
      <c r="AW724" s="14" t="s">
        <v>31</v>
      </c>
      <c r="AX724" s="14" t="s">
        <v>77</v>
      </c>
      <c r="AY724" s="219" t="s">
        <v>145</v>
      </c>
    </row>
    <row r="725" spans="1:65" s="2" customFormat="1" ht="16.5" customHeight="1">
      <c r="A725" s="35"/>
      <c r="B725" s="36"/>
      <c r="C725" s="179" t="s">
        <v>923</v>
      </c>
      <c r="D725" s="179" t="s">
        <v>148</v>
      </c>
      <c r="E725" s="180" t="s">
        <v>924</v>
      </c>
      <c r="F725" s="181" t="s">
        <v>925</v>
      </c>
      <c r="G725" s="182" t="s">
        <v>196</v>
      </c>
      <c r="H725" s="183">
        <v>700</v>
      </c>
      <c r="I725" s="184"/>
      <c r="J725" s="185">
        <f>ROUND(I725*H725,2)</f>
        <v>0</v>
      </c>
      <c r="K725" s="181" t="s">
        <v>152</v>
      </c>
      <c r="L725" s="40"/>
      <c r="M725" s="186" t="s">
        <v>19</v>
      </c>
      <c r="N725" s="187" t="s">
        <v>40</v>
      </c>
      <c r="O725" s="65"/>
      <c r="P725" s="188">
        <f>O725*H725</f>
        <v>0</v>
      </c>
      <c r="Q725" s="188">
        <v>1E-3</v>
      </c>
      <c r="R725" s="188">
        <f>Q725*H725</f>
        <v>0.70000000000000007</v>
      </c>
      <c r="S725" s="188">
        <v>3.1E-4</v>
      </c>
      <c r="T725" s="189">
        <f>S725*H725</f>
        <v>0.217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0" t="s">
        <v>197</v>
      </c>
      <c r="AT725" s="190" t="s">
        <v>148</v>
      </c>
      <c r="AU725" s="190" t="s">
        <v>79</v>
      </c>
      <c r="AY725" s="18" t="s">
        <v>145</v>
      </c>
      <c r="BE725" s="191">
        <f>IF(N725="základní",J725,0)</f>
        <v>0</v>
      </c>
      <c r="BF725" s="191">
        <f>IF(N725="snížená",J725,0)</f>
        <v>0</v>
      </c>
      <c r="BG725" s="191">
        <f>IF(N725="zákl. přenesená",J725,0)</f>
        <v>0</v>
      </c>
      <c r="BH725" s="191">
        <f>IF(N725="sníž. přenesená",J725,0)</f>
        <v>0</v>
      </c>
      <c r="BI725" s="191">
        <f>IF(N725="nulová",J725,0)</f>
        <v>0</v>
      </c>
      <c r="BJ725" s="18" t="s">
        <v>77</v>
      </c>
      <c r="BK725" s="191">
        <f>ROUND(I725*H725,2)</f>
        <v>0</v>
      </c>
      <c r="BL725" s="18" t="s">
        <v>197</v>
      </c>
      <c r="BM725" s="190" t="s">
        <v>926</v>
      </c>
    </row>
    <row r="726" spans="1:65" s="2" customFormat="1" ht="11.25">
      <c r="A726" s="35"/>
      <c r="B726" s="36"/>
      <c r="C726" s="37"/>
      <c r="D726" s="192" t="s">
        <v>154</v>
      </c>
      <c r="E726" s="37"/>
      <c r="F726" s="193" t="s">
        <v>927</v>
      </c>
      <c r="G726" s="37"/>
      <c r="H726" s="37"/>
      <c r="I726" s="194"/>
      <c r="J726" s="37"/>
      <c r="K726" s="37"/>
      <c r="L726" s="40"/>
      <c r="M726" s="195"/>
      <c r="N726" s="196"/>
      <c r="O726" s="65"/>
      <c r="P726" s="65"/>
      <c r="Q726" s="65"/>
      <c r="R726" s="65"/>
      <c r="S726" s="65"/>
      <c r="T726" s="66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T726" s="18" t="s">
        <v>154</v>
      </c>
      <c r="AU726" s="18" t="s">
        <v>79</v>
      </c>
    </row>
    <row r="727" spans="1:65" s="2" customFormat="1" ht="16.5" customHeight="1">
      <c r="A727" s="35"/>
      <c r="B727" s="36"/>
      <c r="C727" s="179" t="s">
        <v>928</v>
      </c>
      <c r="D727" s="179" t="s">
        <v>148</v>
      </c>
      <c r="E727" s="180" t="s">
        <v>929</v>
      </c>
      <c r="F727" s="181" t="s">
        <v>930</v>
      </c>
      <c r="G727" s="182" t="s">
        <v>196</v>
      </c>
      <c r="H727" s="183">
        <v>700</v>
      </c>
      <c r="I727" s="184"/>
      <c r="J727" s="185">
        <f>ROUND(I727*H727,2)</f>
        <v>0</v>
      </c>
      <c r="K727" s="181" t="s">
        <v>152</v>
      </c>
      <c r="L727" s="40"/>
      <c r="M727" s="186" t="s">
        <v>19</v>
      </c>
      <c r="N727" s="187" t="s">
        <v>40</v>
      </c>
      <c r="O727" s="65"/>
      <c r="P727" s="188">
        <f>O727*H727</f>
        <v>0</v>
      </c>
      <c r="Q727" s="188">
        <v>0</v>
      </c>
      <c r="R727" s="188">
        <f>Q727*H727</f>
        <v>0</v>
      </c>
      <c r="S727" s="188">
        <v>0</v>
      </c>
      <c r="T727" s="189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0" t="s">
        <v>197</v>
      </c>
      <c r="AT727" s="190" t="s">
        <v>148</v>
      </c>
      <c r="AU727" s="190" t="s">
        <v>79</v>
      </c>
      <c r="AY727" s="18" t="s">
        <v>145</v>
      </c>
      <c r="BE727" s="191">
        <f>IF(N727="základní",J727,0)</f>
        <v>0</v>
      </c>
      <c r="BF727" s="191">
        <f>IF(N727="snížená",J727,0)</f>
        <v>0</v>
      </c>
      <c r="BG727" s="191">
        <f>IF(N727="zákl. přenesená",J727,0)</f>
        <v>0</v>
      </c>
      <c r="BH727" s="191">
        <f>IF(N727="sníž. přenesená",J727,0)</f>
        <v>0</v>
      </c>
      <c r="BI727" s="191">
        <f>IF(N727="nulová",J727,0)</f>
        <v>0</v>
      </c>
      <c r="BJ727" s="18" t="s">
        <v>77</v>
      </c>
      <c r="BK727" s="191">
        <f>ROUND(I727*H727,2)</f>
        <v>0</v>
      </c>
      <c r="BL727" s="18" t="s">
        <v>197</v>
      </c>
      <c r="BM727" s="190" t="s">
        <v>931</v>
      </c>
    </row>
    <row r="728" spans="1:65" s="2" customFormat="1" ht="11.25">
      <c r="A728" s="35"/>
      <c r="B728" s="36"/>
      <c r="C728" s="37"/>
      <c r="D728" s="192" t="s">
        <v>154</v>
      </c>
      <c r="E728" s="37"/>
      <c r="F728" s="193" t="s">
        <v>932</v>
      </c>
      <c r="G728" s="37"/>
      <c r="H728" s="37"/>
      <c r="I728" s="194"/>
      <c r="J728" s="37"/>
      <c r="K728" s="37"/>
      <c r="L728" s="40"/>
      <c r="M728" s="195"/>
      <c r="N728" s="196"/>
      <c r="O728" s="65"/>
      <c r="P728" s="65"/>
      <c r="Q728" s="65"/>
      <c r="R728" s="65"/>
      <c r="S728" s="65"/>
      <c r="T728" s="66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T728" s="18" t="s">
        <v>154</v>
      </c>
      <c r="AU728" s="18" t="s">
        <v>79</v>
      </c>
    </row>
    <row r="729" spans="1:65" s="12" customFormat="1" ht="22.9" customHeight="1">
      <c r="B729" s="163"/>
      <c r="C729" s="164"/>
      <c r="D729" s="165" t="s">
        <v>68</v>
      </c>
      <c r="E729" s="177" t="s">
        <v>933</v>
      </c>
      <c r="F729" s="177" t="s">
        <v>934</v>
      </c>
      <c r="G729" s="164"/>
      <c r="H729" s="164"/>
      <c r="I729" s="167"/>
      <c r="J729" s="178">
        <f>BK729</f>
        <v>0</v>
      </c>
      <c r="K729" s="164"/>
      <c r="L729" s="169"/>
      <c r="M729" s="170"/>
      <c r="N729" s="171"/>
      <c r="O729" s="171"/>
      <c r="P729" s="172">
        <f>SUM(P730:P742)</f>
        <v>0</v>
      </c>
      <c r="Q729" s="171"/>
      <c r="R729" s="172">
        <f>SUM(R730:R742)</f>
        <v>0</v>
      </c>
      <c r="S729" s="171"/>
      <c r="T729" s="173">
        <f>SUM(T730:T742)</f>
        <v>0</v>
      </c>
      <c r="AR729" s="174" t="s">
        <v>79</v>
      </c>
      <c r="AT729" s="175" t="s">
        <v>68</v>
      </c>
      <c r="AU729" s="175" t="s">
        <v>77</v>
      </c>
      <c r="AY729" s="174" t="s">
        <v>145</v>
      </c>
      <c r="BK729" s="176">
        <f>SUM(BK730:BK742)</f>
        <v>0</v>
      </c>
    </row>
    <row r="730" spans="1:65" s="2" customFormat="1" ht="16.5" customHeight="1">
      <c r="A730" s="35"/>
      <c r="B730" s="36"/>
      <c r="C730" s="179" t="s">
        <v>652</v>
      </c>
      <c r="D730" s="179" t="s">
        <v>148</v>
      </c>
      <c r="E730" s="180" t="s">
        <v>935</v>
      </c>
      <c r="F730" s="181" t="s">
        <v>936</v>
      </c>
      <c r="G730" s="182" t="s">
        <v>196</v>
      </c>
      <c r="H730" s="183">
        <v>40.716000000000001</v>
      </c>
      <c r="I730" s="184"/>
      <c r="J730" s="185">
        <f>ROUND(I730*H730,2)</f>
        <v>0</v>
      </c>
      <c r="K730" s="181" t="s">
        <v>19</v>
      </c>
      <c r="L730" s="40"/>
      <c r="M730" s="186" t="s">
        <v>19</v>
      </c>
      <c r="N730" s="187" t="s">
        <v>40</v>
      </c>
      <c r="O730" s="65"/>
      <c r="P730" s="188">
        <f>O730*H730</f>
        <v>0</v>
      </c>
      <c r="Q730" s="188">
        <v>0</v>
      </c>
      <c r="R730" s="188">
        <f>Q730*H730</f>
        <v>0</v>
      </c>
      <c r="S730" s="188">
        <v>0</v>
      </c>
      <c r="T730" s="189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0" t="s">
        <v>197</v>
      </c>
      <c r="AT730" s="190" t="s">
        <v>148</v>
      </c>
      <c r="AU730" s="190" t="s">
        <v>79</v>
      </c>
      <c r="AY730" s="18" t="s">
        <v>145</v>
      </c>
      <c r="BE730" s="191">
        <f>IF(N730="základní",J730,0)</f>
        <v>0</v>
      </c>
      <c r="BF730" s="191">
        <f>IF(N730="snížená",J730,0)</f>
        <v>0</v>
      </c>
      <c r="BG730" s="191">
        <f>IF(N730="zákl. přenesená",J730,0)</f>
        <v>0</v>
      </c>
      <c r="BH730" s="191">
        <f>IF(N730="sníž. přenesená",J730,0)</f>
        <v>0</v>
      </c>
      <c r="BI730" s="191">
        <f>IF(N730="nulová",J730,0)</f>
        <v>0</v>
      </c>
      <c r="BJ730" s="18" t="s">
        <v>77</v>
      </c>
      <c r="BK730" s="191">
        <f>ROUND(I730*H730,2)</f>
        <v>0</v>
      </c>
      <c r="BL730" s="18" t="s">
        <v>197</v>
      </c>
      <c r="BM730" s="190" t="s">
        <v>937</v>
      </c>
    </row>
    <row r="731" spans="1:65" s="15" customFormat="1" ht="11.25">
      <c r="B731" s="220"/>
      <c r="C731" s="221"/>
      <c r="D731" s="199" t="s">
        <v>156</v>
      </c>
      <c r="E731" s="222" t="s">
        <v>19</v>
      </c>
      <c r="F731" s="223" t="s">
        <v>938</v>
      </c>
      <c r="G731" s="221"/>
      <c r="H731" s="222" t="s">
        <v>19</v>
      </c>
      <c r="I731" s="224"/>
      <c r="J731" s="221"/>
      <c r="K731" s="221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156</v>
      </c>
      <c r="AU731" s="229" t="s">
        <v>79</v>
      </c>
      <c r="AV731" s="15" t="s">
        <v>77</v>
      </c>
      <c r="AW731" s="15" t="s">
        <v>31</v>
      </c>
      <c r="AX731" s="15" t="s">
        <v>69</v>
      </c>
      <c r="AY731" s="229" t="s">
        <v>145</v>
      </c>
    </row>
    <row r="732" spans="1:65" s="15" customFormat="1" ht="11.25">
      <c r="B732" s="220"/>
      <c r="C732" s="221"/>
      <c r="D732" s="199" t="s">
        <v>156</v>
      </c>
      <c r="E732" s="222" t="s">
        <v>19</v>
      </c>
      <c r="F732" s="223" t="s">
        <v>939</v>
      </c>
      <c r="G732" s="221"/>
      <c r="H732" s="222" t="s">
        <v>19</v>
      </c>
      <c r="I732" s="224"/>
      <c r="J732" s="221"/>
      <c r="K732" s="221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156</v>
      </c>
      <c r="AU732" s="229" t="s">
        <v>79</v>
      </c>
      <c r="AV732" s="15" t="s">
        <v>77</v>
      </c>
      <c r="AW732" s="15" t="s">
        <v>31</v>
      </c>
      <c r="AX732" s="15" t="s">
        <v>69</v>
      </c>
      <c r="AY732" s="229" t="s">
        <v>145</v>
      </c>
    </row>
    <row r="733" spans="1:65" s="15" customFormat="1" ht="11.25">
      <c r="B733" s="220"/>
      <c r="C733" s="221"/>
      <c r="D733" s="199" t="s">
        <v>156</v>
      </c>
      <c r="E733" s="222" t="s">
        <v>19</v>
      </c>
      <c r="F733" s="223" t="s">
        <v>940</v>
      </c>
      <c r="G733" s="221"/>
      <c r="H733" s="222" t="s">
        <v>19</v>
      </c>
      <c r="I733" s="224"/>
      <c r="J733" s="221"/>
      <c r="K733" s="221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156</v>
      </c>
      <c r="AU733" s="229" t="s">
        <v>79</v>
      </c>
      <c r="AV733" s="15" t="s">
        <v>77</v>
      </c>
      <c r="AW733" s="15" t="s">
        <v>31</v>
      </c>
      <c r="AX733" s="15" t="s">
        <v>69</v>
      </c>
      <c r="AY733" s="229" t="s">
        <v>145</v>
      </c>
    </row>
    <row r="734" spans="1:65" s="15" customFormat="1" ht="11.25">
      <c r="B734" s="220"/>
      <c r="C734" s="221"/>
      <c r="D734" s="199" t="s">
        <v>156</v>
      </c>
      <c r="E734" s="222" t="s">
        <v>19</v>
      </c>
      <c r="F734" s="223" t="s">
        <v>941</v>
      </c>
      <c r="G734" s="221"/>
      <c r="H734" s="222" t="s">
        <v>19</v>
      </c>
      <c r="I734" s="224"/>
      <c r="J734" s="221"/>
      <c r="K734" s="221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156</v>
      </c>
      <c r="AU734" s="229" t="s">
        <v>79</v>
      </c>
      <c r="AV734" s="15" t="s">
        <v>77</v>
      </c>
      <c r="AW734" s="15" t="s">
        <v>31</v>
      </c>
      <c r="AX734" s="15" t="s">
        <v>69</v>
      </c>
      <c r="AY734" s="229" t="s">
        <v>145</v>
      </c>
    </row>
    <row r="735" spans="1:65" s="15" customFormat="1" ht="11.25">
      <c r="B735" s="220"/>
      <c r="C735" s="221"/>
      <c r="D735" s="199" t="s">
        <v>156</v>
      </c>
      <c r="E735" s="222" t="s">
        <v>19</v>
      </c>
      <c r="F735" s="223" t="s">
        <v>942</v>
      </c>
      <c r="G735" s="221"/>
      <c r="H735" s="222" t="s">
        <v>19</v>
      </c>
      <c r="I735" s="224"/>
      <c r="J735" s="221"/>
      <c r="K735" s="221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156</v>
      </c>
      <c r="AU735" s="229" t="s">
        <v>79</v>
      </c>
      <c r="AV735" s="15" t="s">
        <v>77</v>
      </c>
      <c r="AW735" s="15" t="s">
        <v>31</v>
      </c>
      <c r="AX735" s="15" t="s">
        <v>69</v>
      </c>
      <c r="AY735" s="229" t="s">
        <v>145</v>
      </c>
    </row>
    <row r="736" spans="1:65" s="15" customFormat="1" ht="11.25">
      <c r="B736" s="220"/>
      <c r="C736" s="221"/>
      <c r="D736" s="199" t="s">
        <v>156</v>
      </c>
      <c r="E736" s="222" t="s">
        <v>19</v>
      </c>
      <c r="F736" s="223" t="s">
        <v>667</v>
      </c>
      <c r="G736" s="221"/>
      <c r="H736" s="222" t="s">
        <v>19</v>
      </c>
      <c r="I736" s="224"/>
      <c r="J736" s="221"/>
      <c r="K736" s="221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156</v>
      </c>
      <c r="AU736" s="229" t="s">
        <v>79</v>
      </c>
      <c r="AV736" s="15" t="s">
        <v>77</v>
      </c>
      <c r="AW736" s="15" t="s">
        <v>31</v>
      </c>
      <c r="AX736" s="15" t="s">
        <v>69</v>
      </c>
      <c r="AY736" s="229" t="s">
        <v>145</v>
      </c>
    </row>
    <row r="737" spans="1:65" s="13" customFormat="1" ht="11.25">
      <c r="B737" s="197"/>
      <c r="C737" s="198"/>
      <c r="D737" s="199" t="s">
        <v>156</v>
      </c>
      <c r="E737" s="200" t="s">
        <v>19</v>
      </c>
      <c r="F737" s="201" t="s">
        <v>943</v>
      </c>
      <c r="G737" s="198"/>
      <c r="H737" s="202">
        <v>20.123999999999999</v>
      </c>
      <c r="I737" s="203"/>
      <c r="J737" s="198"/>
      <c r="K737" s="198"/>
      <c r="L737" s="204"/>
      <c r="M737" s="205"/>
      <c r="N737" s="206"/>
      <c r="O737" s="206"/>
      <c r="P737" s="206"/>
      <c r="Q737" s="206"/>
      <c r="R737" s="206"/>
      <c r="S737" s="206"/>
      <c r="T737" s="207"/>
      <c r="AT737" s="208" t="s">
        <v>156</v>
      </c>
      <c r="AU737" s="208" t="s">
        <v>79</v>
      </c>
      <c r="AV737" s="13" t="s">
        <v>79</v>
      </c>
      <c r="AW737" s="13" t="s">
        <v>31</v>
      </c>
      <c r="AX737" s="13" t="s">
        <v>69</v>
      </c>
      <c r="AY737" s="208" t="s">
        <v>145</v>
      </c>
    </row>
    <row r="738" spans="1:65" s="13" customFormat="1" ht="11.25">
      <c r="B738" s="197"/>
      <c r="C738" s="198"/>
      <c r="D738" s="199" t="s">
        <v>156</v>
      </c>
      <c r="E738" s="200" t="s">
        <v>19</v>
      </c>
      <c r="F738" s="201" t="s">
        <v>944</v>
      </c>
      <c r="G738" s="198"/>
      <c r="H738" s="202">
        <v>20.591999999999999</v>
      </c>
      <c r="I738" s="203"/>
      <c r="J738" s="198"/>
      <c r="K738" s="198"/>
      <c r="L738" s="204"/>
      <c r="M738" s="205"/>
      <c r="N738" s="206"/>
      <c r="O738" s="206"/>
      <c r="P738" s="206"/>
      <c r="Q738" s="206"/>
      <c r="R738" s="206"/>
      <c r="S738" s="206"/>
      <c r="T738" s="207"/>
      <c r="AT738" s="208" t="s">
        <v>156</v>
      </c>
      <c r="AU738" s="208" t="s">
        <v>79</v>
      </c>
      <c r="AV738" s="13" t="s">
        <v>79</v>
      </c>
      <c r="AW738" s="13" t="s">
        <v>31</v>
      </c>
      <c r="AX738" s="13" t="s">
        <v>69</v>
      </c>
      <c r="AY738" s="208" t="s">
        <v>145</v>
      </c>
    </row>
    <row r="739" spans="1:65" s="14" customFormat="1" ht="11.25">
      <c r="B739" s="209"/>
      <c r="C739" s="210"/>
      <c r="D739" s="199" t="s">
        <v>156</v>
      </c>
      <c r="E739" s="211" t="s">
        <v>19</v>
      </c>
      <c r="F739" s="212" t="s">
        <v>158</v>
      </c>
      <c r="G739" s="210"/>
      <c r="H739" s="213">
        <v>40.715999999999994</v>
      </c>
      <c r="I739" s="214"/>
      <c r="J739" s="210"/>
      <c r="K739" s="210"/>
      <c r="L739" s="215"/>
      <c r="M739" s="216"/>
      <c r="N739" s="217"/>
      <c r="O739" s="217"/>
      <c r="P739" s="217"/>
      <c r="Q739" s="217"/>
      <c r="R739" s="217"/>
      <c r="S739" s="217"/>
      <c r="T739" s="218"/>
      <c r="AT739" s="219" t="s">
        <v>156</v>
      </c>
      <c r="AU739" s="219" t="s">
        <v>79</v>
      </c>
      <c r="AV739" s="14" t="s">
        <v>153</v>
      </c>
      <c r="AW739" s="14" t="s">
        <v>31</v>
      </c>
      <c r="AX739" s="14" t="s">
        <v>77</v>
      </c>
      <c r="AY739" s="219" t="s">
        <v>145</v>
      </c>
    </row>
    <row r="740" spans="1:65" s="2" customFormat="1" ht="24.2" customHeight="1">
      <c r="A740" s="35"/>
      <c r="B740" s="36"/>
      <c r="C740" s="179" t="s">
        <v>945</v>
      </c>
      <c r="D740" s="179" t="s">
        <v>148</v>
      </c>
      <c r="E740" s="180" t="s">
        <v>946</v>
      </c>
      <c r="F740" s="181" t="s">
        <v>947</v>
      </c>
      <c r="G740" s="182" t="s">
        <v>176</v>
      </c>
      <c r="H740" s="183">
        <v>1.018</v>
      </c>
      <c r="I740" s="184"/>
      <c r="J740" s="185">
        <f>ROUND(I740*H740,2)</f>
        <v>0</v>
      </c>
      <c r="K740" s="181" t="s">
        <v>152</v>
      </c>
      <c r="L740" s="40"/>
      <c r="M740" s="186" t="s">
        <v>19</v>
      </c>
      <c r="N740" s="187" t="s">
        <v>40</v>
      </c>
      <c r="O740" s="65"/>
      <c r="P740" s="188">
        <f>O740*H740</f>
        <v>0</v>
      </c>
      <c r="Q740" s="188">
        <v>0</v>
      </c>
      <c r="R740" s="188">
        <f>Q740*H740</f>
        <v>0</v>
      </c>
      <c r="S740" s="188">
        <v>0</v>
      </c>
      <c r="T740" s="189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0" t="s">
        <v>197</v>
      </c>
      <c r="AT740" s="190" t="s">
        <v>148</v>
      </c>
      <c r="AU740" s="190" t="s">
        <v>79</v>
      </c>
      <c r="AY740" s="18" t="s">
        <v>145</v>
      </c>
      <c r="BE740" s="191">
        <f>IF(N740="základní",J740,0)</f>
        <v>0</v>
      </c>
      <c r="BF740" s="191">
        <f>IF(N740="snížená",J740,0)</f>
        <v>0</v>
      </c>
      <c r="BG740" s="191">
        <f>IF(N740="zákl. přenesená",J740,0)</f>
        <v>0</v>
      </c>
      <c r="BH740" s="191">
        <f>IF(N740="sníž. přenesená",J740,0)</f>
        <v>0</v>
      </c>
      <c r="BI740" s="191">
        <f>IF(N740="nulová",J740,0)</f>
        <v>0</v>
      </c>
      <c r="BJ740" s="18" t="s">
        <v>77</v>
      </c>
      <c r="BK740" s="191">
        <f>ROUND(I740*H740,2)</f>
        <v>0</v>
      </c>
      <c r="BL740" s="18" t="s">
        <v>197</v>
      </c>
      <c r="BM740" s="190" t="s">
        <v>948</v>
      </c>
    </row>
    <row r="741" spans="1:65" s="2" customFormat="1" ht="11.25">
      <c r="A741" s="35"/>
      <c r="B741" s="36"/>
      <c r="C741" s="37"/>
      <c r="D741" s="192" t="s">
        <v>154</v>
      </c>
      <c r="E741" s="37"/>
      <c r="F741" s="193" t="s">
        <v>949</v>
      </c>
      <c r="G741" s="37"/>
      <c r="H741" s="37"/>
      <c r="I741" s="194"/>
      <c r="J741" s="37"/>
      <c r="K741" s="37"/>
      <c r="L741" s="40"/>
      <c r="M741" s="195"/>
      <c r="N741" s="196"/>
      <c r="O741" s="65"/>
      <c r="P741" s="65"/>
      <c r="Q741" s="65"/>
      <c r="R741" s="65"/>
      <c r="S741" s="65"/>
      <c r="T741" s="66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T741" s="18" t="s">
        <v>154</v>
      </c>
      <c r="AU741" s="18" t="s">
        <v>79</v>
      </c>
    </row>
    <row r="742" spans="1:65" s="13" customFormat="1" ht="11.25">
      <c r="B742" s="197"/>
      <c r="C742" s="198"/>
      <c r="D742" s="199" t="s">
        <v>156</v>
      </c>
      <c r="E742" s="200" t="s">
        <v>19</v>
      </c>
      <c r="F742" s="201" t="s">
        <v>950</v>
      </c>
      <c r="G742" s="198"/>
      <c r="H742" s="202">
        <v>1.018</v>
      </c>
      <c r="I742" s="203"/>
      <c r="J742" s="198"/>
      <c r="K742" s="198"/>
      <c r="L742" s="204"/>
      <c r="M742" s="205"/>
      <c r="N742" s="206"/>
      <c r="O742" s="206"/>
      <c r="P742" s="206"/>
      <c r="Q742" s="206"/>
      <c r="R742" s="206"/>
      <c r="S742" s="206"/>
      <c r="T742" s="207"/>
      <c r="AT742" s="208" t="s">
        <v>156</v>
      </c>
      <c r="AU742" s="208" t="s">
        <v>79</v>
      </c>
      <c r="AV742" s="13" t="s">
        <v>79</v>
      </c>
      <c r="AW742" s="13" t="s">
        <v>31</v>
      </c>
      <c r="AX742" s="13" t="s">
        <v>77</v>
      </c>
      <c r="AY742" s="208" t="s">
        <v>145</v>
      </c>
    </row>
    <row r="743" spans="1:65" s="12" customFormat="1" ht="25.9" customHeight="1">
      <c r="B743" s="163"/>
      <c r="C743" s="164"/>
      <c r="D743" s="165" t="s">
        <v>68</v>
      </c>
      <c r="E743" s="166" t="s">
        <v>951</v>
      </c>
      <c r="F743" s="166" t="s">
        <v>952</v>
      </c>
      <c r="G743" s="164"/>
      <c r="H743" s="164"/>
      <c r="I743" s="167"/>
      <c r="J743" s="168">
        <f>BK743</f>
        <v>0</v>
      </c>
      <c r="K743" s="164"/>
      <c r="L743" s="169"/>
      <c r="M743" s="170"/>
      <c r="N743" s="171"/>
      <c r="O743" s="171"/>
      <c r="P743" s="172">
        <f>SUM(P744:P745)</f>
        <v>0</v>
      </c>
      <c r="Q743" s="171"/>
      <c r="R743" s="172">
        <f>SUM(R744:R745)</f>
        <v>0</v>
      </c>
      <c r="S743" s="171"/>
      <c r="T743" s="173">
        <f>SUM(T744:T745)</f>
        <v>0</v>
      </c>
      <c r="AR743" s="174" t="s">
        <v>173</v>
      </c>
      <c r="AT743" s="175" t="s">
        <v>68</v>
      </c>
      <c r="AU743" s="175" t="s">
        <v>69</v>
      </c>
      <c r="AY743" s="174" t="s">
        <v>145</v>
      </c>
      <c r="BK743" s="176">
        <f>SUM(BK744:BK745)</f>
        <v>0</v>
      </c>
    </row>
    <row r="744" spans="1:65" s="2" customFormat="1" ht="16.5" customHeight="1">
      <c r="A744" s="35"/>
      <c r="B744" s="36"/>
      <c r="C744" s="179" t="s">
        <v>659</v>
      </c>
      <c r="D744" s="179" t="s">
        <v>148</v>
      </c>
      <c r="E744" s="180" t="s">
        <v>953</v>
      </c>
      <c r="F744" s="181" t="s">
        <v>954</v>
      </c>
      <c r="G744" s="182" t="s">
        <v>723</v>
      </c>
      <c r="H744" s="183">
        <v>1</v>
      </c>
      <c r="I744" s="184"/>
      <c r="J744" s="185">
        <f>ROUND(I744*H744,2)</f>
        <v>0</v>
      </c>
      <c r="K744" s="181" t="s">
        <v>152</v>
      </c>
      <c r="L744" s="40"/>
      <c r="M744" s="186" t="s">
        <v>19</v>
      </c>
      <c r="N744" s="187" t="s">
        <v>40</v>
      </c>
      <c r="O744" s="65"/>
      <c r="P744" s="188">
        <f>O744*H744</f>
        <v>0</v>
      </c>
      <c r="Q744" s="188">
        <v>0</v>
      </c>
      <c r="R744" s="188">
        <f>Q744*H744</f>
        <v>0</v>
      </c>
      <c r="S744" s="188">
        <v>0</v>
      </c>
      <c r="T744" s="189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90" t="s">
        <v>153</v>
      </c>
      <c r="AT744" s="190" t="s">
        <v>148</v>
      </c>
      <c r="AU744" s="190" t="s">
        <v>77</v>
      </c>
      <c r="AY744" s="18" t="s">
        <v>145</v>
      </c>
      <c r="BE744" s="191">
        <f>IF(N744="základní",J744,0)</f>
        <v>0</v>
      </c>
      <c r="BF744" s="191">
        <f>IF(N744="snížená",J744,0)</f>
        <v>0</v>
      </c>
      <c r="BG744" s="191">
        <f>IF(N744="zákl. přenesená",J744,0)</f>
        <v>0</v>
      </c>
      <c r="BH744" s="191">
        <f>IF(N744="sníž. přenesená",J744,0)</f>
        <v>0</v>
      </c>
      <c r="BI744" s="191">
        <f>IF(N744="nulová",J744,0)</f>
        <v>0</v>
      </c>
      <c r="BJ744" s="18" t="s">
        <v>77</v>
      </c>
      <c r="BK744" s="191">
        <f>ROUND(I744*H744,2)</f>
        <v>0</v>
      </c>
      <c r="BL744" s="18" t="s">
        <v>153</v>
      </c>
      <c r="BM744" s="190" t="s">
        <v>955</v>
      </c>
    </row>
    <row r="745" spans="1:65" s="2" customFormat="1" ht="11.25">
      <c r="A745" s="35"/>
      <c r="B745" s="36"/>
      <c r="C745" s="37"/>
      <c r="D745" s="192" t="s">
        <v>154</v>
      </c>
      <c r="E745" s="37"/>
      <c r="F745" s="193" t="s">
        <v>956</v>
      </c>
      <c r="G745" s="37"/>
      <c r="H745" s="37"/>
      <c r="I745" s="194"/>
      <c r="J745" s="37"/>
      <c r="K745" s="37"/>
      <c r="L745" s="40"/>
      <c r="M745" s="240"/>
      <c r="N745" s="241"/>
      <c r="O745" s="242"/>
      <c r="P745" s="242"/>
      <c r="Q745" s="242"/>
      <c r="R745" s="242"/>
      <c r="S745" s="242"/>
      <c r="T745" s="243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T745" s="18" t="s">
        <v>154</v>
      </c>
      <c r="AU745" s="18" t="s">
        <v>77</v>
      </c>
    </row>
    <row r="746" spans="1:65" s="2" customFormat="1" ht="6.95" customHeight="1">
      <c r="A746" s="35"/>
      <c r="B746" s="48"/>
      <c r="C746" s="49"/>
      <c r="D746" s="49"/>
      <c r="E746" s="49"/>
      <c r="F746" s="49"/>
      <c r="G746" s="49"/>
      <c r="H746" s="49"/>
      <c r="I746" s="49"/>
      <c r="J746" s="49"/>
      <c r="K746" s="49"/>
      <c r="L746" s="40"/>
      <c r="M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</row>
  </sheetData>
  <sheetProtection algorithmName="SHA-512" hashValue="lePqPmvEI4J6Ka/3UdjDbxx2L8Cbxq1k6ALiVdC+PbdSlMSeUG3pzdJbyrftlg70nSCm0ykw/YL/EDtN7/K0gg==" saltValue="Y/hu4riRbylQyQqHwCwIUV3b4cQT5cjqZyIDdXONeDuzvDcwJYkg9CbBnkZvSCMMW0Dp7UiamlNxa3JZY9zoeg==" spinCount="100000" sheet="1" objects="1" scenarios="1" formatColumns="0" formatRows="0" autoFilter="0"/>
  <autoFilter ref="C102:K745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7" r:id="rId1"/>
    <hyperlink ref="F111" r:id="rId2"/>
    <hyperlink ref="F115" r:id="rId3"/>
    <hyperlink ref="F119" r:id="rId4"/>
    <hyperlink ref="F123" r:id="rId5"/>
    <hyperlink ref="F127" r:id="rId6"/>
    <hyperlink ref="F131" r:id="rId7"/>
    <hyperlink ref="F133" r:id="rId8"/>
    <hyperlink ref="F139" r:id="rId9"/>
    <hyperlink ref="F145" r:id="rId10"/>
    <hyperlink ref="F151" r:id="rId11"/>
    <hyperlink ref="F155" r:id="rId12"/>
    <hyperlink ref="F162" r:id="rId13"/>
    <hyperlink ref="F169" r:id="rId14"/>
    <hyperlink ref="F176" r:id="rId15"/>
    <hyperlink ref="F192" r:id="rId16"/>
    <hyperlink ref="F196" r:id="rId17"/>
    <hyperlink ref="F201" r:id="rId18"/>
    <hyperlink ref="F206" r:id="rId19"/>
    <hyperlink ref="F213" r:id="rId20"/>
    <hyperlink ref="F218" r:id="rId21"/>
    <hyperlink ref="F225" r:id="rId22"/>
    <hyperlink ref="F230" r:id="rId23"/>
    <hyperlink ref="F237" r:id="rId24"/>
    <hyperlink ref="F242" r:id="rId25"/>
    <hyperlink ref="F244" r:id="rId26"/>
    <hyperlink ref="F246" r:id="rId27"/>
    <hyperlink ref="F248" r:id="rId28"/>
    <hyperlink ref="F250" r:id="rId29"/>
    <hyperlink ref="F255" r:id="rId30"/>
    <hyperlink ref="F265" r:id="rId31"/>
    <hyperlink ref="F271" r:id="rId32"/>
    <hyperlink ref="F275" r:id="rId33"/>
    <hyperlink ref="F280" r:id="rId34"/>
    <hyperlink ref="F282" r:id="rId35"/>
    <hyperlink ref="F288" r:id="rId36"/>
    <hyperlink ref="F292" r:id="rId37"/>
    <hyperlink ref="F296" r:id="rId38"/>
    <hyperlink ref="F310" r:id="rId39"/>
    <hyperlink ref="F315" r:id="rId40"/>
    <hyperlink ref="F320" r:id="rId41"/>
    <hyperlink ref="F351" r:id="rId42"/>
    <hyperlink ref="F355" r:id="rId43"/>
    <hyperlink ref="F359" r:id="rId44"/>
    <hyperlink ref="F364" r:id="rId45"/>
    <hyperlink ref="F366" r:id="rId46"/>
    <hyperlink ref="F368" r:id="rId47"/>
    <hyperlink ref="F372" r:id="rId48"/>
    <hyperlink ref="F375" r:id="rId49"/>
    <hyperlink ref="F381" r:id="rId50"/>
    <hyperlink ref="F390" r:id="rId51"/>
    <hyperlink ref="F393" r:id="rId52"/>
    <hyperlink ref="F395" r:id="rId53"/>
    <hyperlink ref="F398" r:id="rId54"/>
    <hyperlink ref="F400" r:id="rId55"/>
    <hyperlink ref="F403" r:id="rId56"/>
    <hyperlink ref="F405" r:id="rId57"/>
    <hyperlink ref="F407" r:id="rId58"/>
    <hyperlink ref="F411" r:id="rId59"/>
    <hyperlink ref="F413" r:id="rId60"/>
    <hyperlink ref="F416" r:id="rId61"/>
    <hyperlink ref="F439" r:id="rId62"/>
    <hyperlink ref="F445" r:id="rId63"/>
    <hyperlink ref="F450" r:id="rId64"/>
    <hyperlink ref="F460" r:id="rId65"/>
    <hyperlink ref="F464" r:id="rId66"/>
    <hyperlink ref="F468" r:id="rId67"/>
    <hyperlink ref="F474" r:id="rId68"/>
    <hyperlink ref="F476" r:id="rId69"/>
    <hyperlink ref="F562" r:id="rId70"/>
    <hyperlink ref="F616" r:id="rId71"/>
    <hyperlink ref="F618" r:id="rId72"/>
    <hyperlink ref="F621" r:id="rId73"/>
    <hyperlink ref="F626" r:id="rId74"/>
    <hyperlink ref="F628" r:id="rId75"/>
    <hyperlink ref="F630" r:id="rId76"/>
    <hyperlink ref="F632" r:id="rId77"/>
    <hyperlink ref="F635" r:id="rId78"/>
    <hyperlink ref="F637" r:id="rId79"/>
    <hyperlink ref="F645" r:id="rId80"/>
    <hyperlink ref="F648" r:id="rId81"/>
    <hyperlink ref="F653" r:id="rId82"/>
    <hyperlink ref="F657" r:id="rId83"/>
    <hyperlink ref="F659" r:id="rId84"/>
    <hyperlink ref="F662" r:id="rId85"/>
    <hyperlink ref="F668" r:id="rId86"/>
    <hyperlink ref="F673" r:id="rId87"/>
    <hyperlink ref="F676" r:id="rId88"/>
    <hyperlink ref="F708" r:id="rId89"/>
    <hyperlink ref="F726" r:id="rId90"/>
    <hyperlink ref="F728" r:id="rId91"/>
    <hyperlink ref="F741" r:id="rId92"/>
    <hyperlink ref="F745" r:id="rId9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2" customFormat="1" ht="12" customHeight="1">
      <c r="A8" s="35"/>
      <c r="B8" s="40"/>
      <c r="C8" s="35"/>
      <c r="D8" s="113" t="s">
        <v>100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957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958</v>
      </c>
      <c r="G12" s="35"/>
      <c r="H12" s="35"/>
      <c r="I12" s="113" t="s">
        <v>23</v>
      </c>
      <c r="J12" s="115" t="str">
        <f>'Rekapitulace stavby'!AN8</f>
        <v>16. 11. 2020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959</v>
      </c>
      <c r="F15" s="35"/>
      <c r="G15" s="35"/>
      <c r="H15" s="35"/>
      <c r="I15" s="113" t="s">
        <v>27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9" t="str">
        <f>'Rekapitulace stavby'!E14</f>
        <v>Vyplň údaj</v>
      </c>
      <c r="F18" s="380"/>
      <c r="G18" s="380"/>
      <c r="H18" s="380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960</v>
      </c>
      <c r="F21" s="35"/>
      <c r="G21" s="35"/>
      <c r="H21" s="35"/>
      <c r="I21" s="113" t="s">
        <v>27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961</v>
      </c>
      <c r="F24" s="35"/>
      <c r="G24" s="35"/>
      <c r="H24" s="35"/>
      <c r="I24" s="113" t="s">
        <v>27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1" t="s">
        <v>19</v>
      </c>
      <c r="F27" s="381"/>
      <c r="G27" s="381"/>
      <c r="H27" s="38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ROUND(J84,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ROUND((SUM(BE84:BE147)),  2)</f>
        <v>0</v>
      </c>
      <c r="G33" s="35"/>
      <c r="H33" s="35"/>
      <c r="I33" s="125">
        <v>0.21</v>
      </c>
      <c r="J33" s="124">
        <f>ROUND(((SUM(BE84:BE147))*I33),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ROUND((SUM(BF84:BF147)),  2)</f>
        <v>0</v>
      </c>
      <c r="G34" s="35"/>
      <c r="H34" s="35"/>
      <c r="I34" s="125">
        <v>0.15</v>
      </c>
      <c r="J34" s="124">
        <f>ROUND(((SUM(BF84:BF147))*I34),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ROUND((SUM(BG84:BG147)),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ROUND((SUM(BH84:BH147)),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ROUND((SUM(BI84:BI147)),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Zelivskeho 52, Bilina - stavebni upravy objektu - rozpocet 1NP</v>
      </c>
      <c r="F48" s="383"/>
      <c r="G48" s="383"/>
      <c r="H48" s="383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02 - Ústřední vytápění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Bílina</v>
      </c>
      <c r="G52" s="37"/>
      <c r="H52" s="37"/>
      <c r="I52" s="30" t="s">
        <v>23</v>
      </c>
      <c r="J52" s="60" t="str">
        <f>IF(J12="","",J12)</f>
        <v>16. 11. 2020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Město Bílina, Břežanská 50/4, 418 31 Bílina</v>
      </c>
      <c r="G54" s="37"/>
      <c r="H54" s="37"/>
      <c r="I54" s="30" t="s">
        <v>30</v>
      </c>
      <c r="J54" s="33" t="str">
        <f>E21</f>
        <v>ENIMA PRO a.s.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J.Seidl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103</v>
      </c>
      <c r="D57" s="138"/>
      <c r="E57" s="138"/>
      <c r="F57" s="138"/>
      <c r="G57" s="138"/>
      <c r="H57" s="138"/>
      <c r="I57" s="138"/>
      <c r="J57" s="139" t="s">
        <v>104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41"/>
      <c r="C60" s="142"/>
      <c r="D60" s="143" t="s">
        <v>116</v>
      </c>
      <c r="E60" s="144"/>
      <c r="F60" s="144"/>
      <c r="G60" s="144"/>
      <c r="H60" s="144"/>
      <c r="I60" s="144"/>
      <c r="J60" s="145">
        <f>J85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962</v>
      </c>
      <c r="E61" s="149"/>
      <c r="F61" s="149"/>
      <c r="G61" s="149"/>
      <c r="H61" s="149"/>
      <c r="I61" s="149"/>
      <c r="J61" s="150">
        <f>J86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963</v>
      </c>
      <c r="E62" s="149"/>
      <c r="F62" s="149"/>
      <c r="G62" s="149"/>
      <c r="H62" s="149"/>
      <c r="I62" s="149"/>
      <c r="J62" s="150">
        <f>J113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964</v>
      </c>
      <c r="E63" s="149"/>
      <c r="F63" s="149"/>
      <c r="G63" s="149"/>
      <c r="H63" s="149"/>
      <c r="I63" s="149"/>
      <c r="J63" s="150">
        <f>J128</f>
        <v>0</v>
      </c>
      <c r="K63" s="98"/>
      <c r="L63" s="151"/>
    </row>
    <row r="64" spans="1:47" s="9" customFormat="1" ht="24.95" customHeight="1">
      <c r="B64" s="141"/>
      <c r="C64" s="142"/>
      <c r="D64" s="143" t="s">
        <v>965</v>
      </c>
      <c r="E64" s="144"/>
      <c r="F64" s="144"/>
      <c r="G64" s="144"/>
      <c r="H64" s="144"/>
      <c r="I64" s="144"/>
      <c r="J64" s="145">
        <f>J143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130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82" t="str">
        <f>E7</f>
        <v>Zelivskeho 52, Bilina - stavebni upravy objektu - rozpocet 1NP</v>
      </c>
      <c r="F74" s="383"/>
      <c r="G74" s="383"/>
      <c r="H74" s="383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100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1" t="str">
        <f>E9</f>
        <v>02 - Ústřední vytápění</v>
      </c>
      <c r="F76" s="384"/>
      <c r="G76" s="384"/>
      <c r="H76" s="384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Bílina</v>
      </c>
      <c r="G78" s="37"/>
      <c r="H78" s="37"/>
      <c r="I78" s="30" t="s">
        <v>23</v>
      </c>
      <c r="J78" s="60" t="str">
        <f>IF(J12="","",J12)</f>
        <v>16. 11. 2020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Město Bílina, Břežanská 50/4, 418 31 Bílina</v>
      </c>
      <c r="G80" s="37"/>
      <c r="H80" s="37"/>
      <c r="I80" s="30" t="s">
        <v>30</v>
      </c>
      <c r="J80" s="33" t="str">
        <f>E21</f>
        <v>ENIMA PRO a.s.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28</v>
      </c>
      <c r="D81" s="37"/>
      <c r="E81" s="37"/>
      <c r="F81" s="28" t="str">
        <f>IF(E18="","",E18)</f>
        <v>Vyplň údaj</v>
      </c>
      <c r="G81" s="37"/>
      <c r="H81" s="37"/>
      <c r="I81" s="30" t="s">
        <v>32</v>
      </c>
      <c r="J81" s="33" t="str">
        <f>E24</f>
        <v>J.Seidl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52"/>
      <c r="B83" s="153"/>
      <c r="C83" s="154" t="s">
        <v>131</v>
      </c>
      <c r="D83" s="155" t="s">
        <v>54</v>
      </c>
      <c r="E83" s="155" t="s">
        <v>50</v>
      </c>
      <c r="F83" s="155" t="s">
        <v>51</v>
      </c>
      <c r="G83" s="155" t="s">
        <v>132</v>
      </c>
      <c r="H83" s="155" t="s">
        <v>133</v>
      </c>
      <c r="I83" s="155" t="s">
        <v>134</v>
      </c>
      <c r="J83" s="155" t="s">
        <v>104</v>
      </c>
      <c r="K83" s="156" t="s">
        <v>135</v>
      </c>
      <c r="L83" s="157"/>
      <c r="M83" s="69" t="s">
        <v>19</v>
      </c>
      <c r="N83" s="70" t="s">
        <v>39</v>
      </c>
      <c r="O83" s="70" t="s">
        <v>136</v>
      </c>
      <c r="P83" s="70" t="s">
        <v>137</v>
      </c>
      <c r="Q83" s="70" t="s">
        <v>138</v>
      </c>
      <c r="R83" s="70" t="s">
        <v>139</v>
      </c>
      <c r="S83" s="70" t="s">
        <v>140</v>
      </c>
      <c r="T83" s="71" t="s">
        <v>141</v>
      </c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</row>
    <row r="84" spans="1:65" s="2" customFormat="1" ht="22.9" customHeight="1">
      <c r="A84" s="35"/>
      <c r="B84" s="36"/>
      <c r="C84" s="76" t="s">
        <v>142</v>
      </c>
      <c r="D84" s="37"/>
      <c r="E84" s="37"/>
      <c r="F84" s="37"/>
      <c r="G84" s="37"/>
      <c r="H84" s="37"/>
      <c r="I84" s="37"/>
      <c r="J84" s="158">
        <f>BK84</f>
        <v>0</v>
      </c>
      <c r="K84" s="37"/>
      <c r="L84" s="40"/>
      <c r="M84" s="72"/>
      <c r="N84" s="159"/>
      <c r="O84" s="73"/>
      <c r="P84" s="160">
        <f>P85+P143</f>
        <v>0</v>
      </c>
      <c r="Q84" s="73"/>
      <c r="R84" s="160">
        <f>R85+R143</f>
        <v>0.18455656040000001</v>
      </c>
      <c r="S84" s="73"/>
      <c r="T84" s="161">
        <f>T85+T143</f>
        <v>0.29908000000000001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68</v>
      </c>
      <c r="AU84" s="18" t="s">
        <v>105</v>
      </c>
      <c r="BK84" s="162">
        <f>BK85+BK143</f>
        <v>0</v>
      </c>
    </row>
    <row r="85" spans="1:65" s="12" customFormat="1" ht="25.9" customHeight="1">
      <c r="B85" s="163"/>
      <c r="C85" s="164"/>
      <c r="D85" s="165" t="s">
        <v>68</v>
      </c>
      <c r="E85" s="166" t="s">
        <v>488</v>
      </c>
      <c r="F85" s="166" t="s">
        <v>489</v>
      </c>
      <c r="G85" s="164"/>
      <c r="H85" s="164"/>
      <c r="I85" s="167"/>
      <c r="J85" s="168">
        <f>BK85</f>
        <v>0</v>
      </c>
      <c r="K85" s="164"/>
      <c r="L85" s="169"/>
      <c r="M85" s="170"/>
      <c r="N85" s="171"/>
      <c r="O85" s="171"/>
      <c r="P85" s="172">
        <f>P86+P113+P128</f>
        <v>0</v>
      </c>
      <c r="Q85" s="171"/>
      <c r="R85" s="172">
        <f>R86+R113+R128</f>
        <v>0.18455656040000001</v>
      </c>
      <c r="S85" s="171"/>
      <c r="T85" s="173">
        <f>T86+T113+T128</f>
        <v>0.29908000000000001</v>
      </c>
      <c r="AR85" s="174" t="s">
        <v>79</v>
      </c>
      <c r="AT85" s="175" t="s">
        <v>68</v>
      </c>
      <c r="AU85" s="175" t="s">
        <v>69</v>
      </c>
      <c r="AY85" s="174" t="s">
        <v>145</v>
      </c>
      <c r="BK85" s="176">
        <f>BK86+BK113+BK128</f>
        <v>0</v>
      </c>
    </row>
    <row r="86" spans="1:65" s="12" customFormat="1" ht="22.9" customHeight="1">
      <c r="B86" s="163"/>
      <c r="C86" s="164"/>
      <c r="D86" s="165" t="s">
        <v>68</v>
      </c>
      <c r="E86" s="177" t="s">
        <v>966</v>
      </c>
      <c r="F86" s="177" t="s">
        <v>967</v>
      </c>
      <c r="G86" s="164"/>
      <c r="H86" s="164"/>
      <c r="I86" s="167"/>
      <c r="J86" s="178">
        <f>BK86</f>
        <v>0</v>
      </c>
      <c r="K86" s="164"/>
      <c r="L86" s="169"/>
      <c r="M86" s="170"/>
      <c r="N86" s="171"/>
      <c r="O86" s="171"/>
      <c r="P86" s="172">
        <f>SUM(P87:P112)</f>
        <v>0</v>
      </c>
      <c r="Q86" s="171"/>
      <c r="R86" s="172">
        <f>SUM(R87:R112)</f>
        <v>9.7109139999999997E-2</v>
      </c>
      <c r="S86" s="171"/>
      <c r="T86" s="173">
        <f>SUM(T87:T112)</f>
        <v>7.8640000000000002E-2</v>
      </c>
      <c r="AR86" s="174" t="s">
        <v>79</v>
      </c>
      <c r="AT86" s="175" t="s">
        <v>68</v>
      </c>
      <c r="AU86" s="175" t="s">
        <v>77</v>
      </c>
      <c r="AY86" s="174" t="s">
        <v>145</v>
      </c>
      <c r="BK86" s="176">
        <f>SUM(BK87:BK112)</f>
        <v>0</v>
      </c>
    </row>
    <row r="87" spans="1:65" s="2" customFormat="1" ht="16.5" customHeight="1">
      <c r="A87" s="35"/>
      <c r="B87" s="36"/>
      <c r="C87" s="179" t="s">
        <v>77</v>
      </c>
      <c r="D87" s="179" t="s">
        <v>148</v>
      </c>
      <c r="E87" s="180" t="s">
        <v>968</v>
      </c>
      <c r="F87" s="181" t="s">
        <v>969</v>
      </c>
      <c r="G87" s="182" t="s">
        <v>400</v>
      </c>
      <c r="H87" s="183">
        <v>40</v>
      </c>
      <c r="I87" s="184"/>
      <c r="J87" s="185">
        <f>ROUND(I87*H87,2)</f>
        <v>0</v>
      </c>
      <c r="K87" s="181" t="s">
        <v>152</v>
      </c>
      <c r="L87" s="40"/>
      <c r="M87" s="186" t="s">
        <v>19</v>
      </c>
      <c r="N87" s="187" t="s">
        <v>40</v>
      </c>
      <c r="O87" s="65"/>
      <c r="P87" s="188">
        <f>O87*H87</f>
        <v>0</v>
      </c>
      <c r="Q87" s="188">
        <v>4.8387000000000001E-4</v>
      </c>
      <c r="R87" s="188">
        <f>Q87*H87</f>
        <v>1.9354800000000002E-2</v>
      </c>
      <c r="S87" s="188">
        <v>0</v>
      </c>
      <c r="T87" s="18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0" t="s">
        <v>197</v>
      </c>
      <c r="AT87" s="190" t="s">
        <v>148</v>
      </c>
      <c r="AU87" s="190" t="s">
        <v>79</v>
      </c>
      <c r="AY87" s="18" t="s">
        <v>145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8" t="s">
        <v>77</v>
      </c>
      <c r="BK87" s="191">
        <f>ROUND(I87*H87,2)</f>
        <v>0</v>
      </c>
      <c r="BL87" s="18" t="s">
        <v>197</v>
      </c>
      <c r="BM87" s="190" t="s">
        <v>970</v>
      </c>
    </row>
    <row r="88" spans="1:65" s="2" customFormat="1" ht="11.25">
      <c r="A88" s="35"/>
      <c r="B88" s="36"/>
      <c r="C88" s="37"/>
      <c r="D88" s="192" t="s">
        <v>154</v>
      </c>
      <c r="E88" s="37"/>
      <c r="F88" s="193" t="s">
        <v>971</v>
      </c>
      <c r="G88" s="37"/>
      <c r="H88" s="37"/>
      <c r="I88" s="194"/>
      <c r="J88" s="37"/>
      <c r="K88" s="37"/>
      <c r="L88" s="40"/>
      <c r="M88" s="195"/>
      <c r="N88" s="19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154</v>
      </c>
      <c r="AU88" s="18" t="s">
        <v>79</v>
      </c>
    </row>
    <row r="89" spans="1:65" s="2" customFormat="1" ht="16.5" customHeight="1">
      <c r="A89" s="35"/>
      <c r="B89" s="36"/>
      <c r="C89" s="179" t="s">
        <v>79</v>
      </c>
      <c r="D89" s="179" t="s">
        <v>148</v>
      </c>
      <c r="E89" s="180" t="s">
        <v>972</v>
      </c>
      <c r="F89" s="181" t="s">
        <v>973</v>
      </c>
      <c r="G89" s="182" t="s">
        <v>400</v>
      </c>
      <c r="H89" s="183">
        <v>10</v>
      </c>
      <c r="I89" s="184"/>
      <c r="J89" s="185">
        <f>ROUND(I89*H89,2)</f>
        <v>0</v>
      </c>
      <c r="K89" s="181" t="s">
        <v>152</v>
      </c>
      <c r="L89" s="40"/>
      <c r="M89" s="186" t="s">
        <v>19</v>
      </c>
      <c r="N89" s="187" t="s">
        <v>40</v>
      </c>
      <c r="O89" s="65"/>
      <c r="P89" s="188">
        <f>O89*H89</f>
        <v>0</v>
      </c>
      <c r="Q89" s="188">
        <v>5.9148499999999999E-4</v>
      </c>
      <c r="R89" s="188">
        <f>Q89*H89</f>
        <v>5.9148500000000001E-3</v>
      </c>
      <c r="S89" s="188">
        <v>0</v>
      </c>
      <c r="T89" s="18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0" t="s">
        <v>197</v>
      </c>
      <c r="AT89" s="190" t="s">
        <v>148</v>
      </c>
      <c r="AU89" s="190" t="s">
        <v>79</v>
      </c>
      <c r="AY89" s="18" t="s">
        <v>145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8" t="s">
        <v>77</v>
      </c>
      <c r="BK89" s="191">
        <f>ROUND(I89*H89,2)</f>
        <v>0</v>
      </c>
      <c r="BL89" s="18" t="s">
        <v>197</v>
      </c>
      <c r="BM89" s="190" t="s">
        <v>974</v>
      </c>
    </row>
    <row r="90" spans="1:65" s="2" customFormat="1" ht="11.25">
      <c r="A90" s="35"/>
      <c r="B90" s="36"/>
      <c r="C90" s="37"/>
      <c r="D90" s="192" t="s">
        <v>154</v>
      </c>
      <c r="E90" s="37"/>
      <c r="F90" s="193" t="s">
        <v>975</v>
      </c>
      <c r="G90" s="37"/>
      <c r="H90" s="37"/>
      <c r="I90" s="194"/>
      <c r="J90" s="37"/>
      <c r="K90" s="37"/>
      <c r="L90" s="40"/>
      <c r="M90" s="195"/>
      <c r="N90" s="19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154</v>
      </c>
      <c r="AU90" s="18" t="s">
        <v>79</v>
      </c>
    </row>
    <row r="91" spans="1:65" s="2" customFormat="1" ht="16.5" customHeight="1">
      <c r="A91" s="35"/>
      <c r="B91" s="36"/>
      <c r="C91" s="179" t="s">
        <v>146</v>
      </c>
      <c r="D91" s="179" t="s">
        <v>148</v>
      </c>
      <c r="E91" s="180" t="s">
        <v>976</v>
      </c>
      <c r="F91" s="181" t="s">
        <v>977</v>
      </c>
      <c r="G91" s="182" t="s">
        <v>400</v>
      </c>
      <c r="H91" s="183">
        <v>30</v>
      </c>
      <c r="I91" s="184"/>
      <c r="J91" s="185">
        <f>ROUND(I91*H91,2)</f>
        <v>0</v>
      </c>
      <c r="K91" s="181" t="s">
        <v>152</v>
      </c>
      <c r="L91" s="40"/>
      <c r="M91" s="186" t="s">
        <v>19</v>
      </c>
      <c r="N91" s="187" t="s">
        <v>40</v>
      </c>
      <c r="O91" s="65"/>
      <c r="P91" s="188">
        <f>O91*H91</f>
        <v>0</v>
      </c>
      <c r="Q91" s="188">
        <v>7.49565E-4</v>
      </c>
      <c r="R91" s="188">
        <f>Q91*H91</f>
        <v>2.2486949999999999E-2</v>
      </c>
      <c r="S91" s="188">
        <v>0</v>
      </c>
      <c r="T91" s="18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197</v>
      </c>
      <c r="AT91" s="190" t="s">
        <v>148</v>
      </c>
      <c r="AU91" s="190" t="s">
        <v>79</v>
      </c>
      <c r="AY91" s="18" t="s">
        <v>145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8" t="s">
        <v>77</v>
      </c>
      <c r="BK91" s="191">
        <f>ROUND(I91*H91,2)</f>
        <v>0</v>
      </c>
      <c r="BL91" s="18" t="s">
        <v>197</v>
      </c>
      <c r="BM91" s="190" t="s">
        <v>978</v>
      </c>
    </row>
    <row r="92" spans="1:65" s="2" customFormat="1" ht="11.25">
      <c r="A92" s="35"/>
      <c r="B92" s="36"/>
      <c r="C92" s="37"/>
      <c r="D92" s="192" t="s">
        <v>154</v>
      </c>
      <c r="E92" s="37"/>
      <c r="F92" s="193" t="s">
        <v>979</v>
      </c>
      <c r="G92" s="37"/>
      <c r="H92" s="37"/>
      <c r="I92" s="194"/>
      <c r="J92" s="37"/>
      <c r="K92" s="37"/>
      <c r="L92" s="40"/>
      <c r="M92" s="195"/>
      <c r="N92" s="19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79</v>
      </c>
    </row>
    <row r="93" spans="1:65" s="2" customFormat="1" ht="16.5" customHeight="1">
      <c r="A93" s="35"/>
      <c r="B93" s="36"/>
      <c r="C93" s="179" t="s">
        <v>153</v>
      </c>
      <c r="D93" s="179" t="s">
        <v>148</v>
      </c>
      <c r="E93" s="180" t="s">
        <v>980</v>
      </c>
      <c r="F93" s="181" t="s">
        <v>981</v>
      </c>
      <c r="G93" s="182" t="s">
        <v>400</v>
      </c>
      <c r="H93" s="183">
        <v>38</v>
      </c>
      <c r="I93" s="184"/>
      <c r="J93" s="185">
        <f>ROUND(I93*H93,2)</f>
        <v>0</v>
      </c>
      <c r="K93" s="181" t="s">
        <v>152</v>
      </c>
      <c r="L93" s="40"/>
      <c r="M93" s="186" t="s">
        <v>19</v>
      </c>
      <c r="N93" s="187" t="s">
        <v>40</v>
      </c>
      <c r="O93" s="65"/>
      <c r="P93" s="188">
        <f>O93*H93</f>
        <v>0</v>
      </c>
      <c r="Q93" s="188">
        <v>1.2879300000000001E-3</v>
      </c>
      <c r="R93" s="188">
        <f>Q93*H93</f>
        <v>4.894134E-2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197</v>
      </c>
      <c r="AT93" s="190" t="s">
        <v>148</v>
      </c>
      <c r="AU93" s="190" t="s">
        <v>79</v>
      </c>
      <c r="AY93" s="18" t="s">
        <v>145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77</v>
      </c>
      <c r="BK93" s="191">
        <f>ROUND(I93*H93,2)</f>
        <v>0</v>
      </c>
      <c r="BL93" s="18" t="s">
        <v>197</v>
      </c>
      <c r="BM93" s="190" t="s">
        <v>982</v>
      </c>
    </row>
    <row r="94" spans="1:65" s="2" customFormat="1" ht="11.25">
      <c r="A94" s="35"/>
      <c r="B94" s="36"/>
      <c r="C94" s="37"/>
      <c r="D94" s="192" t="s">
        <v>154</v>
      </c>
      <c r="E94" s="37"/>
      <c r="F94" s="193" t="s">
        <v>983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79</v>
      </c>
    </row>
    <row r="95" spans="1:65" s="2" customFormat="1" ht="16.5" customHeight="1">
      <c r="A95" s="35"/>
      <c r="B95" s="36"/>
      <c r="C95" s="179" t="s">
        <v>173</v>
      </c>
      <c r="D95" s="179" t="s">
        <v>148</v>
      </c>
      <c r="E95" s="180" t="s">
        <v>984</v>
      </c>
      <c r="F95" s="181" t="s">
        <v>985</v>
      </c>
      <c r="G95" s="182" t="s">
        <v>151</v>
      </c>
      <c r="H95" s="183">
        <v>14</v>
      </c>
      <c r="I95" s="184"/>
      <c r="J95" s="185">
        <f>ROUND(I95*H95,2)</f>
        <v>0</v>
      </c>
      <c r="K95" s="181" t="s">
        <v>152</v>
      </c>
      <c r="L95" s="40"/>
      <c r="M95" s="186" t="s">
        <v>19</v>
      </c>
      <c r="N95" s="187" t="s">
        <v>40</v>
      </c>
      <c r="O95" s="65"/>
      <c r="P95" s="188">
        <f>O95*H95</f>
        <v>0</v>
      </c>
      <c r="Q95" s="188">
        <v>1.22E-5</v>
      </c>
      <c r="R95" s="188">
        <f>Q95*H95</f>
        <v>1.708E-4</v>
      </c>
      <c r="S95" s="188">
        <v>0</v>
      </c>
      <c r="T95" s="18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197</v>
      </c>
      <c r="AT95" s="190" t="s">
        <v>148</v>
      </c>
      <c r="AU95" s="190" t="s">
        <v>79</v>
      </c>
      <c r="AY95" s="18" t="s">
        <v>145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8" t="s">
        <v>77</v>
      </c>
      <c r="BK95" s="191">
        <f>ROUND(I95*H95,2)</f>
        <v>0</v>
      </c>
      <c r="BL95" s="18" t="s">
        <v>197</v>
      </c>
      <c r="BM95" s="190" t="s">
        <v>986</v>
      </c>
    </row>
    <row r="96" spans="1:65" s="2" customFormat="1" ht="11.25">
      <c r="A96" s="35"/>
      <c r="B96" s="36"/>
      <c r="C96" s="37"/>
      <c r="D96" s="192" t="s">
        <v>154</v>
      </c>
      <c r="E96" s="37"/>
      <c r="F96" s="193" t="s">
        <v>987</v>
      </c>
      <c r="G96" s="37"/>
      <c r="H96" s="37"/>
      <c r="I96" s="194"/>
      <c r="J96" s="37"/>
      <c r="K96" s="37"/>
      <c r="L96" s="40"/>
      <c r="M96" s="195"/>
      <c r="N96" s="19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154</v>
      </c>
      <c r="AU96" s="18" t="s">
        <v>79</v>
      </c>
    </row>
    <row r="97" spans="1:65" s="2" customFormat="1" ht="16.5" customHeight="1">
      <c r="A97" s="35"/>
      <c r="B97" s="36"/>
      <c r="C97" s="179" t="s">
        <v>165</v>
      </c>
      <c r="D97" s="179" t="s">
        <v>148</v>
      </c>
      <c r="E97" s="180" t="s">
        <v>988</v>
      </c>
      <c r="F97" s="181" t="s">
        <v>989</v>
      </c>
      <c r="G97" s="182" t="s">
        <v>151</v>
      </c>
      <c r="H97" s="183">
        <v>2</v>
      </c>
      <c r="I97" s="184"/>
      <c r="J97" s="185">
        <f>ROUND(I97*H97,2)</f>
        <v>0</v>
      </c>
      <c r="K97" s="181" t="s">
        <v>152</v>
      </c>
      <c r="L97" s="40"/>
      <c r="M97" s="186" t="s">
        <v>19</v>
      </c>
      <c r="N97" s="187" t="s">
        <v>40</v>
      </c>
      <c r="O97" s="65"/>
      <c r="P97" s="188">
        <f>O97*H97</f>
        <v>0</v>
      </c>
      <c r="Q97" s="188">
        <v>3.4100000000000002E-5</v>
      </c>
      <c r="R97" s="188">
        <f>Q97*H97</f>
        <v>6.8200000000000004E-5</v>
      </c>
      <c r="S97" s="188">
        <v>0</v>
      </c>
      <c r="T97" s="18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197</v>
      </c>
      <c r="AT97" s="190" t="s">
        <v>148</v>
      </c>
      <c r="AU97" s="190" t="s">
        <v>79</v>
      </c>
      <c r="AY97" s="18" t="s">
        <v>145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" t="s">
        <v>77</v>
      </c>
      <c r="BK97" s="191">
        <f>ROUND(I97*H97,2)</f>
        <v>0</v>
      </c>
      <c r="BL97" s="18" t="s">
        <v>197</v>
      </c>
      <c r="BM97" s="190" t="s">
        <v>990</v>
      </c>
    </row>
    <row r="98" spans="1:65" s="2" customFormat="1" ht="11.25">
      <c r="A98" s="35"/>
      <c r="B98" s="36"/>
      <c r="C98" s="37"/>
      <c r="D98" s="192" t="s">
        <v>154</v>
      </c>
      <c r="E98" s="37"/>
      <c r="F98" s="193" t="s">
        <v>991</v>
      </c>
      <c r="G98" s="37"/>
      <c r="H98" s="37"/>
      <c r="I98" s="194"/>
      <c r="J98" s="37"/>
      <c r="K98" s="37"/>
      <c r="L98" s="40"/>
      <c r="M98" s="195"/>
      <c r="N98" s="19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154</v>
      </c>
      <c r="AU98" s="18" t="s">
        <v>79</v>
      </c>
    </row>
    <row r="99" spans="1:65" s="2" customFormat="1" ht="16.5" customHeight="1">
      <c r="A99" s="35"/>
      <c r="B99" s="36"/>
      <c r="C99" s="179" t="s">
        <v>188</v>
      </c>
      <c r="D99" s="179" t="s">
        <v>148</v>
      </c>
      <c r="E99" s="180" t="s">
        <v>992</v>
      </c>
      <c r="F99" s="181" t="s">
        <v>993</v>
      </c>
      <c r="G99" s="182" t="s">
        <v>151</v>
      </c>
      <c r="H99" s="183">
        <v>2</v>
      </c>
      <c r="I99" s="184"/>
      <c r="J99" s="185">
        <f>ROUND(I99*H99,2)</f>
        <v>0</v>
      </c>
      <c r="K99" s="181" t="s">
        <v>152</v>
      </c>
      <c r="L99" s="40"/>
      <c r="M99" s="186" t="s">
        <v>19</v>
      </c>
      <c r="N99" s="187" t="s">
        <v>40</v>
      </c>
      <c r="O99" s="65"/>
      <c r="P99" s="188">
        <f>O99*H99</f>
        <v>0</v>
      </c>
      <c r="Q99" s="188">
        <v>5.24E-5</v>
      </c>
      <c r="R99" s="188">
        <f>Q99*H99</f>
        <v>1.048E-4</v>
      </c>
      <c r="S99" s="188">
        <v>0</v>
      </c>
      <c r="T99" s="18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197</v>
      </c>
      <c r="AT99" s="190" t="s">
        <v>148</v>
      </c>
      <c r="AU99" s="190" t="s">
        <v>79</v>
      </c>
      <c r="AY99" s="18" t="s">
        <v>145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8" t="s">
        <v>77</v>
      </c>
      <c r="BK99" s="191">
        <f>ROUND(I99*H99,2)</f>
        <v>0</v>
      </c>
      <c r="BL99" s="18" t="s">
        <v>197</v>
      </c>
      <c r="BM99" s="190" t="s">
        <v>994</v>
      </c>
    </row>
    <row r="100" spans="1:65" s="2" customFormat="1" ht="11.25">
      <c r="A100" s="35"/>
      <c r="B100" s="36"/>
      <c r="C100" s="37"/>
      <c r="D100" s="192" t="s">
        <v>154</v>
      </c>
      <c r="E100" s="37"/>
      <c r="F100" s="193" t="s">
        <v>995</v>
      </c>
      <c r="G100" s="37"/>
      <c r="H100" s="37"/>
      <c r="I100" s="194"/>
      <c r="J100" s="37"/>
      <c r="K100" s="37"/>
      <c r="L100" s="40"/>
      <c r="M100" s="195"/>
      <c r="N100" s="19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79</v>
      </c>
    </row>
    <row r="101" spans="1:65" s="2" customFormat="1" ht="16.5" customHeight="1">
      <c r="A101" s="35"/>
      <c r="B101" s="36"/>
      <c r="C101" s="179" t="s">
        <v>170</v>
      </c>
      <c r="D101" s="179" t="s">
        <v>148</v>
      </c>
      <c r="E101" s="180" t="s">
        <v>996</v>
      </c>
      <c r="F101" s="181" t="s">
        <v>997</v>
      </c>
      <c r="G101" s="182" t="s">
        <v>400</v>
      </c>
      <c r="H101" s="183">
        <v>118</v>
      </c>
      <c r="I101" s="184"/>
      <c r="J101" s="185">
        <f>ROUND(I101*H101,2)</f>
        <v>0</v>
      </c>
      <c r="K101" s="181" t="s">
        <v>152</v>
      </c>
      <c r="L101" s="40"/>
      <c r="M101" s="186" t="s">
        <v>19</v>
      </c>
      <c r="N101" s="187" t="s">
        <v>40</v>
      </c>
      <c r="O101" s="65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197</v>
      </c>
      <c r="AT101" s="190" t="s">
        <v>148</v>
      </c>
      <c r="AU101" s="190" t="s">
        <v>79</v>
      </c>
      <c r="AY101" s="18" t="s">
        <v>145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77</v>
      </c>
      <c r="BK101" s="191">
        <f>ROUND(I101*H101,2)</f>
        <v>0</v>
      </c>
      <c r="BL101" s="18" t="s">
        <v>197</v>
      </c>
      <c r="BM101" s="190" t="s">
        <v>998</v>
      </c>
    </row>
    <row r="102" spans="1:65" s="2" customFormat="1" ht="11.25">
      <c r="A102" s="35"/>
      <c r="B102" s="36"/>
      <c r="C102" s="37"/>
      <c r="D102" s="192" t="s">
        <v>154</v>
      </c>
      <c r="E102" s="37"/>
      <c r="F102" s="193" t="s">
        <v>999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154</v>
      </c>
      <c r="AU102" s="18" t="s">
        <v>79</v>
      </c>
    </row>
    <row r="103" spans="1:65" s="2" customFormat="1" ht="16.5" customHeight="1">
      <c r="A103" s="35"/>
      <c r="B103" s="36"/>
      <c r="C103" s="179" t="s">
        <v>202</v>
      </c>
      <c r="D103" s="179" t="s">
        <v>148</v>
      </c>
      <c r="E103" s="180" t="s">
        <v>1000</v>
      </c>
      <c r="F103" s="181" t="s">
        <v>1001</v>
      </c>
      <c r="G103" s="182" t="s">
        <v>400</v>
      </c>
      <c r="H103" s="183">
        <v>60</v>
      </c>
      <c r="I103" s="184"/>
      <c r="J103" s="185">
        <f>ROUND(I103*H103,2)</f>
        <v>0</v>
      </c>
      <c r="K103" s="181" t="s">
        <v>152</v>
      </c>
      <c r="L103" s="40"/>
      <c r="M103" s="186" t="s">
        <v>19</v>
      </c>
      <c r="N103" s="187" t="s">
        <v>40</v>
      </c>
      <c r="O103" s="65"/>
      <c r="P103" s="188">
        <f>O103*H103</f>
        <v>0</v>
      </c>
      <c r="Q103" s="188">
        <v>0</v>
      </c>
      <c r="R103" s="188">
        <f>Q103*H103</f>
        <v>0</v>
      </c>
      <c r="S103" s="188">
        <v>5.0000000000000001E-4</v>
      </c>
      <c r="T103" s="189">
        <f>S103*H103</f>
        <v>0.03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197</v>
      </c>
      <c r="AT103" s="190" t="s">
        <v>148</v>
      </c>
      <c r="AU103" s="190" t="s">
        <v>79</v>
      </c>
      <c r="AY103" s="18" t="s">
        <v>145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8" t="s">
        <v>77</v>
      </c>
      <c r="BK103" s="191">
        <f>ROUND(I103*H103,2)</f>
        <v>0</v>
      </c>
      <c r="BL103" s="18" t="s">
        <v>197</v>
      </c>
      <c r="BM103" s="190" t="s">
        <v>1002</v>
      </c>
    </row>
    <row r="104" spans="1:65" s="2" customFormat="1" ht="11.25">
      <c r="A104" s="35"/>
      <c r="B104" s="36"/>
      <c r="C104" s="37"/>
      <c r="D104" s="192" t="s">
        <v>154</v>
      </c>
      <c r="E104" s="37"/>
      <c r="F104" s="193" t="s">
        <v>1003</v>
      </c>
      <c r="G104" s="37"/>
      <c r="H104" s="37"/>
      <c r="I104" s="194"/>
      <c r="J104" s="37"/>
      <c r="K104" s="37"/>
      <c r="L104" s="40"/>
      <c r="M104" s="195"/>
      <c r="N104" s="19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79</v>
      </c>
    </row>
    <row r="105" spans="1:65" s="2" customFormat="1" ht="16.5" customHeight="1">
      <c r="A105" s="35"/>
      <c r="B105" s="36"/>
      <c r="C105" s="179" t="s">
        <v>177</v>
      </c>
      <c r="D105" s="179" t="s">
        <v>148</v>
      </c>
      <c r="E105" s="180" t="s">
        <v>1004</v>
      </c>
      <c r="F105" s="181" t="s">
        <v>1005</v>
      </c>
      <c r="G105" s="182" t="s">
        <v>400</v>
      </c>
      <c r="H105" s="183">
        <v>32</v>
      </c>
      <c r="I105" s="184"/>
      <c r="J105" s="185">
        <f>ROUND(I105*H105,2)</f>
        <v>0</v>
      </c>
      <c r="K105" s="181" t="s">
        <v>152</v>
      </c>
      <c r="L105" s="40"/>
      <c r="M105" s="186" t="s">
        <v>19</v>
      </c>
      <c r="N105" s="187" t="s">
        <v>40</v>
      </c>
      <c r="O105" s="65"/>
      <c r="P105" s="188">
        <f>O105*H105</f>
        <v>0</v>
      </c>
      <c r="Q105" s="188">
        <v>0</v>
      </c>
      <c r="R105" s="188">
        <f>Q105*H105</f>
        <v>0</v>
      </c>
      <c r="S105" s="188">
        <v>1.5200000000000001E-3</v>
      </c>
      <c r="T105" s="189">
        <f>S105*H105</f>
        <v>4.8640000000000003E-2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197</v>
      </c>
      <c r="AT105" s="190" t="s">
        <v>148</v>
      </c>
      <c r="AU105" s="190" t="s">
        <v>79</v>
      </c>
      <c r="AY105" s="18" t="s">
        <v>145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8" t="s">
        <v>77</v>
      </c>
      <c r="BK105" s="191">
        <f>ROUND(I105*H105,2)</f>
        <v>0</v>
      </c>
      <c r="BL105" s="18" t="s">
        <v>197</v>
      </c>
      <c r="BM105" s="190" t="s">
        <v>1006</v>
      </c>
    </row>
    <row r="106" spans="1:65" s="2" customFormat="1" ht="11.25">
      <c r="A106" s="35"/>
      <c r="B106" s="36"/>
      <c r="C106" s="37"/>
      <c r="D106" s="192" t="s">
        <v>154</v>
      </c>
      <c r="E106" s="37"/>
      <c r="F106" s="193" t="s">
        <v>1007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79</v>
      </c>
    </row>
    <row r="107" spans="1:65" s="2" customFormat="1" ht="33" customHeight="1">
      <c r="A107" s="35"/>
      <c r="B107" s="36"/>
      <c r="C107" s="179" t="s">
        <v>216</v>
      </c>
      <c r="D107" s="179" t="s">
        <v>148</v>
      </c>
      <c r="E107" s="180" t="s">
        <v>1008</v>
      </c>
      <c r="F107" s="181" t="s">
        <v>1009</v>
      </c>
      <c r="G107" s="182" t="s">
        <v>400</v>
      </c>
      <c r="H107" s="183">
        <v>1</v>
      </c>
      <c r="I107" s="184"/>
      <c r="J107" s="185">
        <f>ROUND(I107*H107,2)</f>
        <v>0</v>
      </c>
      <c r="K107" s="181" t="s">
        <v>152</v>
      </c>
      <c r="L107" s="40"/>
      <c r="M107" s="186" t="s">
        <v>19</v>
      </c>
      <c r="N107" s="187" t="s">
        <v>40</v>
      </c>
      <c r="O107" s="65"/>
      <c r="P107" s="188">
        <f>O107*H107</f>
        <v>0</v>
      </c>
      <c r="Q107" s="188">
        <v>6.7399999999999998E-5</v>
      </c>
      <c r="R107" s="188">
        <f>Q107*H107</f>
        <v>6.7399999999999998E-5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197</v>
      </c>
      <c r="AT107" s="190" t="s">
        <v>148</v>
      </c>
      <c r="AU107" s="190" t="s">
        <v>79</v>
      </c>
      <c r="AY107" s="18" t="s">
        <v>145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77</v>
      </c>
      <c r="BK107" s="191">
        <f>ROUND(I107*H107,2)</f>
        <v>0</v>
      </c>
      <c r="BL107" s="18" t="s">
        <v>197</v>
      </c>
      <c r="BM107" s="190" t="s">
        <v>1010</v>
      </c>
    </row>
    <row r="108" spans="1:65" s="2" customFormat="1" ht="11.25">
      <c r="A108" s="35"/>
      <c r="B108" s="36"/>
      <c r="C108" s="37"/>
      <c r="D108" s="192" t="s">
        <v>154</v>
      </c>
      <c r="E108" s="37"/>
      <c r="F108" s="193" t="s">
        <v>1011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154</v>
      </c>
      <c r="AU108" s="18" t="s">
        <v>79</v>
      </c>
    </row>
    <row r="109" spans="1:65" s="2" customFormat="1" ht="24.2" customHeight="1">
      <c r="A109" s="35"/>
      <c r="B109" s="36"/>
      <c r="C109" s="179" t="s">
        <v>222</v>
      </c>
      <c r="D109" s="179" t="s">
        <v>148</v>
      </c>
      <c r="E109" s="180" t="s">
        <v>1012</v>
      </c>
      <c r="F109" s="181" t="s">
        <v>1013</v>
      </c>
      <c r="G109" s="182" t="s">
        <v>176</v>
      </c>
      <c r="H109" s="183">
        <v>7.9000000000000001E-2</v>
      </c>
      <c r="I109" s="184"/>
      <c r="J109" s="185">
        <f>ROUND(I109*H109,2)</f>
        <v>0</v>
      </c>
      <c r="K109" s="181" t="s">
        <v>152</v>
      </c>
      <c r="L109" s="40"/>
      <c r="M109" s="186" t="s">
        <v>19</v>
      </c>
      <c r="N109" s="187" t="s">
        <v>40</v>
      </c>
      <c r="O109" s="65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197</v>
      </c>
      <c r="AT109" s="190" t="s">
        <v>148</v>
      </c>
      <c r="AU109" s="190" t="s">
        <v>79</v>
      </c>
      <c r="AY109" s="18" t="s">
        <v>145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77</v>
      </c>
      <c r="BK109" s="191">
        <f>ROUND(I109*H109,2)</f>
        <v>0</v>
      </c>
      <c r="BL109" s="18" t="s">
        <v>197</v>
      </c>
      <c r="BM109" s="190" t="s">
        <v>1014</v>
      </c>
    </row>
    <row r="110" spans="1:65" s="2" customFormat="1" ht="11.25">
      <c r="A110" s="35"/>
      <c r="B110" s="36"/>
      <c r="C110" s="37"/>
      <c r="D110" s="192" t="s">
        <v>154</v>
      </c>
      <c r="E110" s="37"/>
      <c r="F110" s="193" t="s">
        <v>1015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79</v>
      </c>
    </row>
    <row r="111" spans="1:65" s="2" customFormat="1" ht="24.2" customHeight="1">
      <c r="A111" s="35"/>
      <c r="B111" s="36"/>
      <c r="C111" s="179" t="s">
        <v>230</v>
      </c>
      <c r="D111" s="179" t="s">
        <v>148</v>
      </c>
      <c r="E111" s="180" t="s">
        <v>1016</v>
      </c>
      <c r="F111" s="181" t="s">
        <v>1017</v>
      </c>
      <c r="G111" s="182" t="s">
        <v>176</v>
      </c>
      <c r="H111" s="183">
        <v>9.7000000000000003E-2</v>
      </c>
      <c r="I111" s="184"/>
      <c r="J111" s="185">
        <f>ROUND(I111*H111,2)</f>
        <v>0</v>
      </c>
      <c r="K111" s="181" t="s">
        <v>152</v>
      </c>
      <c r="L111" s="40"/>
      <c r="M111" s="186" t="s">
        <v>19</v>
      </c>
      <c r="N111" s="187" t="s">
        <v>40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197</v>
      </c>
      <c r="AT111" s="190" t="s">
        <v>148</v>
      </c>
      <c r="AU111" s="190" t="s">
        <v>79</v>
      </c>
      <c r="AY111" s="18" t="s">
        <v>145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77</v>
      </c>
      <c r="BK111" s="191">
        <f>ROUND(I111*H111,2)</f>
        <v>0</v>
      </c>
      <c r="BL111" s="18" t="s">
        <v>197</v>
      </c>
      <c r="BM111" s="190" t="s">
        <v>1018</v>
      </c>
    </row>
    <row r="112" spans="1:65" s="2" customFormat="1" ht="11.25">
      <c r="A112" s="35"/>
      <c r="B112" s="36"/>
      <c r="C112" s="37"/>
      <c r="D112" s="192" t="s">
        <v>154</v>
      </c>
      <c r="E112" s="37"/>
      <c r="F112" s="193" t="s">
        <v>1019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79</v>
      </c>
    </row>
    <row r="113" spans="1:65" s="12" customFormat="1" ht="22.9" customHeight="1">
      <c r="B113" s="163"/>
      <c r="C113" s="164"/>
      <c r="D113" s="165" t="s">
        <v>68</v>
      </c>
      <c r="E113" s="177" t="s">
        <v>1020</v>
      </c>
      <c r="F113" s="177" t="s">
        <v>1021</v>
      </c>
      <c r="G113" s="164"/>
      <c r="H113" s="164"/>
      <c r="I113" s="167"/>
      <c r="J113" s="178">
        <f>BK113</f>
        <v>0</v>
      </c>
      <c r="K113" s="164"/>
      <c r="L113" s="169"/>
      <c r="M113" s="170"/>
      <c r="N113" s="171"/>
      <c r="O113" s="171"/>
      <c r="P113" s="172">
        <f>SUM(P114:P127)</f>
        <v>0</v>
      </c>
      <c r="Q113" s="171"/>
      <c r="R113" s="172">
        <f>SUM(R114:R127)</f>
        <v>6.4914203999999996E-3</v>
      </c>
      <c r="S113" s="171"/>
      <c r="T113" s="173">
        <f>SUM(T114:T127)</f>
        <v>5.4000000000000003E-3</v>
      </c>
      <c r="AR113" s="174" t="s">
        <v>79</v>
      </c>
      <c r="AT113" s="175" t="s">
        <v>68</v>
      </c>
      <c r="AU113" s="175" t="s">
        <v>77</v>
      </c>
      <c r="AY113" s="174" t="s">
        <v>145</v>
      </c>
      <c r="BK113" s="176">
        <f>SUM(BK114:BK127)</f>
        <v>0</v>
      </c>
    </row>
    <row r="114" spans="1:65" s="2" customFormat="1" ht="16.5" customHeight="1">
      <c r="A114" s="35"/>
      <c r="B114" s="36"/>
      <c r="C114" s="179" t="s">
        <v>192</v>
      </c>
      <c r="D114" s="179" t="s">
        <v>148</v>
      </c>
      <c r="E114" s="180" t="s">
        <v>1022</v>
      </c>
      <c r="F114" s="181" t="s">
        <v>1023</v>
      </c>
      <c r="G114" s="182" t="s">
        <v>151</v>
      </c>
      <c r="H114" s="183">
        <v>12</v>
      </c>
      <c r="I114" s="184"/>
      <c r="J114" s="185">
        <f>ROUND(I114*H114,2)</f>
        <v>0</v>
      </c>
      <c r="K114" s="181" t="s">
        <v>152</v>
      </c>
      <c r="L114" s="40"/>
      <c r="M114" s="186" t="s">
        <v>19</v>
      </c>
      <c r="N114" s="187" t="s">
        <v>40</v>
      </c>
      <c r="O114" s="65"/>
      <c r="P114" s="188">
        <f>O114*H114</f>
        <v>0</v>
      </c>
      <c r="Q114" s="188">
        <v>9.1199999999999994E-5</v>
      </c>
      <c r="R114" s="188">
        <f>Q114*H114</f>
        <v>1.0943999999999999E-3</v>
      </c>
      <c r="S114" s="188">
        <v>4.4999999999999999E-4</v>
      </c>
      <c r="T114" s="189">
        <f>S114*H114</f>
        <v>5.4000000000000003E-3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197</v>
      </c>
      <c r="AT114" s="190" t="s">
        <v>148</v>
      </c>
      <c r="AU114" s="190" t="s">
        <v>79</v>
      </c>
      <c r="AY114" s="18" t="s">
        <v>145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77</v>
      </c>
      <c r="BK114" s="191">
        <f>ROUND(I114*H114,2)</f>
        <v>0</v>
      </c>
      <c r="BL114" s="18" t="s">
        <v>197</v>
      </c>
      <c r="BM114" s="190" t="s">
        <v>1024</v>
      </c>
    </row>
    <row r="115" spans="1:65" s="2" customFormat="1" ht="11.25">
      <c r="A115" s="35"/>
      <c r="B115" s="36"/>
      <c r="C115" s="37"/>
      <c r="D115" s="192" t="s">
        <v>154</v>
      </c>
      <c r="E115" s="37"/>
      <c r="F115" s="193" t="s">
        <v>1025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79</v>
      </c>
    </row>
    <row r="116" spans="1:65" s="2" customFormat="1" ht="16.5" customHeight="1">
      <c r="A116" s="35"/>
      <c r="B116" s="36"/>
      <c r="C116" s="179" t="s">
        <v>8</v>
      </c>
      <c r="D116" s="179" t="s">
        <v>148</v>
      </c>
      <c r="E116" s="180" t="s">
        <v>1026</v>
      </c>
      <c r="F116" s="181" t="s">
        <v>1027</v>
      </c>
      <c r="G116" s="182" t="s">
        <v>151</v>
      </c>
      <c r="H116" s="183">
        <v>2</v>
      </c>
      <c r="I116" s="184"/>
      <c r="J116" s="185">
        <f>ROUND(I116*H116,2)</f>
        <v>0</v>
      </c>
      <c r="K116" s="181" t="s">
        <v>152</v>
      </c>
      <c r="L116" s="40"/>
      <c r="M116" s="186" t="s">
        <v>19</v>
      </c>
      <c r="N116" s="187" t="s">
        <v>40</v>
      </c>
      <c r="O116" s="65"/>
      <c r="P116" s="188">
        <f>O116*H116</f>
        <v>0</v>
      </c>
      <c r="Q116" s="188">
        <v>2.6931319999999999E-4</v>
      </c>
      <c r="R116" s="188">
        <f>Q116*H116</f>
        <v>5.3862639999999998E-4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197</v>
      </c>
      <c r="AT116" s="190" t="s">
        <v>148</v>
      </c>
      <c r="AU116" s="190" t="s">
        <v>79</v>
      </c>
      <c r="AY116" s="18" t="s">
        <v>145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77</v>
      </c>
      <c r="BK116" s="191">
        <f>ROUND(I116*H116,2)</f>
        <v>0</v>
      </c>
      <c r="BL116" s="18" t="s">
        <v>197</v>
      </c>
      <c r="BM116" s="190" t="s">
        <v>1028</v>
      </c>
    </row>
    <row r="117" spans="1:65" s="2" customFormat="1" ht="11.25">
      <c r="A117" s="35"/>
      <c r="B117" s="36"/>
      <c r="C117" s="37"/>
      <c r="D117" s="192" t="s">
        <v>154</v>
      </c>
      <c r="E117" s="37"/>
      <c r="F117" s="193" t="s">
        <v>1029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79</v>
      </c>
    </row>
    <row r="118" spans="1:65" s="2" customFormat="1" ht="24.2" customHeight="1">
      <c r="A118" s="35"/>
      <c r="B118" s="36"/>
      <c r="C118" s="179" t="s">
        <v>197</v>
      </c>
      <c r="D118" s="179" t="s">
        <v>148</v>
      </c>
      <c r="E118" s="180" t="s">
        <v>1030</v>
      </c>
      <c r="F118" s="181" t="s">
        <v>1031</v>
      </c>
      <c r="G118" s="182" t="s">
        <v>151</v>
      </c>
      <c r="H118" s="183">
        <v>5</v>
      </c>
      <c r="I118" s="184"/>
      <c r="J118" s="185">
        <f>ROUND(I118*H118,2)</f>
        <v>0</v>
      </c>
      <c r="K118" s="181" t="s">
        <v>152</v>
      </c>
      <c r="L118" s="40"/>
      <c r="M118" s="186" t="s">
        <v>19</v>
      </c>
      <c r="N118" s="187" t="s">
        <v>40</v>
      </c>
      <c r="O118" s="65"/>
      <c r="P118" s="188">
        <f>O118*H118</f>
        <v>0</v>
      </c>
      <c r="Q118" s="188">
        <v>1.3999999999999999E-4</v>
      </c>
      <c r="R118" s="188">
        <f>Q118*H118</f>
        <v>6.9999999999999988E-4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197</v>
      </c>
      <c r="AT118" s="190" t="s">
        <v>148</v>
      </c>
      <c r="AU118" s="190" t="s">
        <v>79</v>
      </c>
      <c r="AY118" s="18" t="s">
        <v>145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77</v>
      </c>
      <c r="BK118" s="191">
        <f>ROUND(I118*H118,2)</f>
        <v>0</v>
      </c>
      <c r="BL118" s="18" t="s">
        <v>197</v>
      </c>
      <c r="BM118" s="190" t="s">
        <v>1032</v>
      </c>
    </row>
    <row r="119" spans="1:65" s="2" customFormat="1" ht="11.25">
      <c r="A119" s="35"/>
      <c r="B119" s="36"/>
      <c r="C119" s="37"/>
      <c r="D119" s="192" t="s">
        <v>154</v>
      </c>
      <c r="E119" s="37"/>
      <c r="F119" s="193" t="s">
        <v>1033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154</v>
      </c>
      <c r="AU119" s="18" t="s">
        <v>79</v>
      </c>
    </row>
    <row r="120" spans="1:65" s="2" customFormat="1" ht="21.75" customHeight="1">
      <c r="A120" s="35"/>
      <c r="B120" s="36"/>
      <c r="C120" s="179" t="s">
        <v>258</v>
      </c>
      <c r="D120" s="179" t="s">
        <v>148</v>
      </c>
      <c r="E120" s="180" t="s">
        <v>1034</v>
      </c>
      <c r="F120" s="181" t="s">
        <v>1035</v>
      </c>
      <c r="G120" s="182" t="s">
        <v>151</v>
      </c>
      <c r="H120" s="183">
        <v>5</v>
      </c>
      <c r="I120" s="184"/>
      <c r="J120" s="185">
        <f>ROUND(I120*H120,2)</f>
        <v>0</v>
      </c>
      <c r="K120" s="181" t="s">
        <v>152</v>
      </c>
      <c r="L120" s="40"/>
      <c r="M120" s="186" t="s">
        <v>19</v>
      </c>
      <c r="N120" s="187" t="s">
        <v>40</v>
      </c>
      <c r="O120" s="65"/>
      <c r="P120" s="188">
        <f>O120*H120</f>
        <v>0</v>
      </c>
      <c r="Q120" s="188">
        <v>7.5985080000000001E-4</v>
      </c>
      <c r="R120" s="188">
        <f>Q120*H120</f>
        <v>3.7992540000000002E-3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197</v>
      </c>
      <c r="AT120" s="190" t="s">
        <v>148</v>
      </c>
      <c r="AU120" s="190" t="s">
        <v>79</v>
      </c>
      <c r="AY120" s="18" t="s">
        <v>145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77</v>
      </c>
      <c r="BK120" s="191">
        <f>ROUND(I120*H120,2)</f>
        <v>0</v>
      </c>
      <c r="BL120" s="18" t="s">
        <v>197</v>
      </c>
      <c r="BM120" s="190" t="s">
        <v>1036</v>
      </c>
    </row>
    <row r="121" spans="1:65" s="2" customFormat="1" ht="11.25">
      <c r="A121" s="35"/>
      <c r="B121" s="36"/>
      <c r="C121" s="37"/>
      <c r="D121" s="192" t="s">
        <v>154</v>
      </c>
      <c r="E121" s="37"/>
      <c r="F121" s="193" t="s">
        <v>1037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79</v>
      </c>
    </row>
    <row r="122" spans="1:65" s="2" customFormat="1" ht="16.5" customHeight="1">
      <c r="A122" s="35"/>
      <c r="B122" s="36"/>
      <c r="C122" s="179" t="s">
        <v>205</v>
      </c>
      <c r="D122" s="179" t="s">
        <v>148</v>
      </c>
      <c r="E122" s="180" t="s">
        <v>1038</v>
      </c>
      <c r="F122" s="181" t="s">
        <v>1039</v>
      </c>
      <c r="G122" s="182" t="s">
        <v>151</v>
      </c>
      <c r="H122" s="183">
        <v>2</v>
      </c>
      <c r="I122" s="184"/>
      <c r="J122" s="185">
        <f>ROUND(I122*H122,2)</f>
        <v>0</v>
      </c>
      <c r="K122" s="181" t="s">
        <v>152</v>
      </c>
      <c r="L122" s="40"/>
      <c r="M122" s="186" t="s">
        <v>19</v>
      </c>
      <c r="N122" s="187" t="s">
        <v>40</v>
      </c>
      <c r="O122" s="65"/>
      <c r="P122" s="188">
        <f>O122*H122</f>
        <v>0</v>
      </c>
      <c r="Q122" s="188">
        <v>1.7956999999999999E-4</v>
      </c>
      <c r="R122" s="188">
        <f>Q122*H122</f>
        <v>3.5913999999999998E-4</v>
      </c>
      <c r="S122" s="188">
        <v>0</v>
      </c>
      <c r="T122" s="18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197</v>
      </c>
      <c r="AT122" s="190" t="s">
        <v>148</v>
      </c>
      <c r="AU122" s="190" t="s">
        <v>79</v>
      </c>
      <c r="AY122" s="18" t="s">
        <v>145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77</v>
      </c>
      <c r="BK122" s="191">
        <f>ROUND(I122*H122,2)</f>
        <v>0</v>
      </c>
      <c r="BL122" s="18" t="s">
        <v>197</v>
      </c>
      <c r="BM122" s="190" t="s">
        <v>1040</v>
      </c>
    </row>
    <row r="123" spans="1:65" s="2" customFormat="1" ht="11.25">
      <c r="A123" s="35"/>
      <c r="B123" s="36"/>
      <c r="C123" s="37"/>
      <c r="D123" s="192" t="s">
        <v>154</v>
      </c>
      <c r="E123" s="37"/>
      <c r="F123" s="193" t="s">
        <v>1041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154</v>
      </c>
      <c r="AU123" s="18" t="s">
        <v>79</v>
      </c>
    </row>
    <row r="124" spans="1:65" s="2" customFormat="1" ht="24.2" customHeight="1">
      <c r="A124" s="35"/>
      <c r="B124" s="36"/>
      <c r="C124" s="179" t="s">
        <v>270</v>
      </c>
      <c r="D124" s="179" t="s">
        <v>148</v>
      </c>
      <c r="E124" s="180" t="s">
        <v>1042</v>
      </c>
      <c r="F124" s="181" t="s">
        <v>1043</v>
      </c>
      <c r="G124" s="182" t="s">
        <v>176</v>
      </c>
      <c r="H124" s="183">
        <v>5.0000000000000001E-3</v>
      </c>
      <c r="I124" s="184"/>
      <c r="J124" s="185">
        <f>ROUND(I124*H124,2)</f>
        <v>0</v>
      </c>
      <c r="K124" s="181" t="s">
        <v>152</v>
      </c>
      <c r="L124" s="40"/>
      <c r="M124" s="186" t="s">
        <v>19</v>
      </c>
      <c r="N124" s="187" t="s">
        <v>40</v>
      </c>
      <c r="O124" s="65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197</v>
      </c>
      <c r="AT124" s="190" t="s">
        <v>148</v>
      </c>
      <c r="AU124" s="190" t="s">
        <v>79</v>
      </c>
      <c r="AY124" s="18" t="s">
        <v>145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77</v>
      </c>
      <c r="BK124" s="191">
        <f>ROUND(I124*H124,2)</f>
        <v>0</v>
      </c>
      <c r="BL124" s="18" t="s">
        <v>197</v>
      </c>
      <c r="BM124" s="190" t="s">
        <v>1044</v>
      </c>
    </row>
    <row r="125" spans="1:65" s="2" customFormat="1" ht="11.25">
      <c r="A125" s="35"/>
      <c r="B125" s="36"/>
      <c r="C125" s="37"/>
      <c r="D125" s="192" t="s">
        <v>154</v>
      </c>
      <c r="E125" s="37"/>
      <c r="F125" s="193" t="s">
        <v>1045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154</v>
      </c>
      <c r="AU125" s="18" t="s">
        <v>79</v>
      </c>
    </row>
    <row r="126" spans="1:65" s="2" customFormat="1" ht="24.2" customHeight="1">
      <c r="A126" s="35"/>
      <c r="B126" s="36"/>
      <c r="C126" s="179" t="s">
        <v>211</v>
      </c>
      <c r="D126" s="179" t="s">
        <v>148</v>
      </c>
      <c r="E126" s="180" t="s">
        <v>1046</v>
      </c>
      <c r="F126" s="181" t="s">
        <v>1047</v>
      </c>
      <c r="G126" s="182" t="s">
        <v>176</v>
      </c>
      <c r="H126" s="183">
        <v>6.0000000000000001E-3</v>
      </c>
      <c r="I126" s="184"/>
      <c r="J126" s="185">
        <f>ROUND(I126*H126,2)</f>
        <v>0</v>
      </c>
      <c r="K126" s="181" t="s">
        <v>152</v>
      </c>
      <c r="L126" s="40"/>
      <c r="M126" s="186" t="s">
        <v>19</v>
      </c>
      <c r="N126" s="187" t="s">
        <v>40</v>
      </c>
      <c r="O126" s="65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197</v>
      </c>
      <c r="AT126" s="190" t="s">
        <v>148</v>
      </c>
      <c r="AU126" s="190" t="s">
        <v>79</v>
      </c>
      <c r="AY126" s="18" t="s">
        <v>145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77</v>
      </c>
      <c r="BK126" s="191">
        <f>ROUND(I126*H126,2)</f>
        <v>0</v>
      </c>
      <c r="BL126" s="18" t="s">
        <v>197</v>
      </c>
      <c r="BM126" s="190" t="s">
        <v>1048</v>
      </c>
    </row>
    <row r="127" spans="1:65" s="2" customFormat="1" ht="11.25">
      <c r="A127" s="35"/>
      <c r="B127" s="36"/>
      <c r="C127" s="37"/>
      <c r="D127" s="192" t="s">
        <v>154</v>
      </c>
      <c r="E127" s="37"/>
      <c r="F127" s="193" t="s">
        <v>1049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79</v>
      </c>
    </row>
    <row r="128" spans="1:65" s="12" customFormat="1" ht="22.9" customHeight="1">
      <c r="B128" s="163"/>
      <c r="C128" s="164"/>
      <c r="D128" s="165" t="s">
        <v>68</v>
      </c>
      <c r="E128" s="177" t="s">
        <v>1050</v>
      </c>
      <c r="F128" s="177" t="s">
        <v>1051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SUM(P129:P142)</f>
        <v>0</v>
      </c>
      <c r="Q128" s="171"/>
      <c r="R128" s="172">
        <f>SUM(R129:R142)</f>
        <v>8.0956E-2</v>
      </c>
      <c r="S128" s="171"/>
      <c r="T128" s="173">
        <f>SUM(T129:T142)</f>
        <v>0.21503999999999998</v>
      </c>
      <c r="AR128" s="174" t="s">
        <v>79</v>
      </c>
      <c r="AT128" s="175" t="s">
        <v>68</v>
      </c>
      <c r="AU128" s="175" t="s">
        <v>77</v>
      </c>
      <c r="AY128" s="174" t="s">
        <v>145</v>
      </c>
      <c r="BK128" s="176">
        <f>SUM(BK129:BK142)</f>
        <v>0</v>
      </c>
    </row>
    <row r="129" spans="1:65" s="2" customFormat="1" ht="16.5" customHeight="1">
      <c r="A129" s="35"/>
      <c r="B129" s="36"/>
      <c r="C129" s="179" t="s">
        <v>7</v>
      </c>
      <c r="D129" s="179" t="s">
        <v>148</v>
      </c>
      <c r="E129" s="180" t="s">
        <v>1052</v>
      </c>
      <c r="F129" s="181" t="s">
        <v>1053</v>
      </c>
      <c r="G129" s="182" t="s">
        <v>151</v>
      </c>
      <c r="H129" s="183">
        <v>3</v>
      </c>
      <c r="I129" s="184"/>
      <c r="J129" s="185">
        <f>ROUND(I129*H129,2)</f>
        <v>0</v>
      </c>
      <c r="K129" s="181" t="s">
        <v>152</v>
      </c>
      <c r="L129" s="40"/>
      <c r="M129" s="186" t="s">
        <v>19</v>
      </c>
      <c r="N129" s="187" t="s">
        <v>40</v>
      </c>
      <c r="O129" s="65"/>
      <c r="P129" s="188">
        <f>O129*H129</f>
        <v>0</v>
      </c>
      <c r="Q129" s="188">
        <v>7.6000000000000004E-5</v>
      </c>
      <c r="R129" s="188">
        <f>Q129*H129</f>
        <v>2.2800000000000001E-4</v>
      </c>
      <c r="S129" s="188">
        <v>2.4930000000000001E-2</v>
      </c>
      <c r="T129" s="189">
        <f>S129*H129</f>
        <v>7.4789999999999995E-2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197</v>
      </c>
      <c r="AT129" s="190" t="s">
        <v>148</v>
      </c>
      <c r="AU129" s="190" t="s">
        <v>79</v>
      </c>
      <c r="AY129" s="18" t="s">
        <v>145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77</v>
      </c>
      <c r="BK129" s="191">
        <f>ROUND(I129*H129,2)</f>
        <v>0</v>
      </c>
      <c r="BL129" s="18" t="s">
        <v>197</v>
      </c>
      <c r="BM129" s="190" t="s">
        <v>1054</v>
      </c>
    </row>
    <row r="130" spans="1:65" s="2" customFormat="1" ht="11.25">
      <c r="A130" s="35"/>
      <c r="B130" s="36"/>
      <c r="C130" s="37"/>
      <c r="D130" s="192" t="s">
        <v>154</v>
      </c>
      <c r="E130" s="37"/>
      <c r="F130" s="193" t="s">
        <v>1055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154</v>
      </c>
      <c r="AU130" s="18" t="s">
        <v>79</v>
      </c>
    </row>
    <row r="131" spans="1:65" s="2" customFormat="1" ht="16.5" customHeight="1">
      <c r="A131" s="35"/>
      <c r="B131" s="36"/>
      <c r="C131" s="179" t="s">
        <v>219</v>
      </c>
      <c r="D131" s="179" t="s">
        <v>148</v>
      </c>
      <c r="E131" s="180" t="s">
        <v>1056</v>
      </c>
      <c r="F131" s="181" t="s">
        <v>1057</v>
      </c>
      <c r="G131" s="182" t="s">
        <v>151</v>
      </c>
      <c r="H131" s="183">
        <v>3</v>
      </c>
      <c r="I131" s="184"/>
      <c r="J131" s="185">
        <f>ROUND(I131*H131,2)</f>
        <v>0</v>
      </c>
      <c r="K131" s="181" t="s">
        <v>152</v>
      </c>
      <c r="L131" s="40"/>
      <c r="M131" s="186" t="s">
        <v>19</v>
      </c>
      <c r="N131" s="187" t="s">
        <v>40</v>
      </c>
      <c r="O131" s="65"/>
      <c r="P131" s="188">
        <f>O131*H131</f>
        <v>0</v>
      </c>
      <c r="Q131" s="188">
        <v>7.6000000000000004E-5</v>
      </c>
      <c r="R131" s="188">
        <f>Q131*H131</f>
        <v>2.2800000000000001E-4</v>
      </c>
      <c r="S131" s="188">
        <v>4.675E-2</v>
      </c>
      <c r="T131" s="189">
        <f>S131*H131</f>
        <v>0.14024999999999999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197</v>
      </c>
      <c r="AT131" s="190" t="s">
        <v>148</v>
      </c>
      <c r="AU131" s="190" t="s">
        <v>79</v>
      </c>
      <c r="AY131" s="18" t="s">
        <v>145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77</v>
      </c>
      <c r="BK131" s="191">
        <f>ROUND(I131*H131,2)</f>
        <v>0</v>
      </c>
      <c r="BL131" s="18" t="s">
        <v>197</v>
      </c>
      <c r="BM131" s="190" t="s">
        <v>1058</v>
      </c>
    </row>
    <row r="132" spans="1:65" s="2" customFormat="1" ht="11.25">
      <c r="A132" s="35"/>
      <c r="B132" s="36"/>
      <c r="C132" s="37"/>
      <c r="D132" s="192" t="s">
        <v>154</v>
      </c>
      <c r="E132" s="37"/>
      <c r="F132" s="193" t="s">
        <v>1059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154</v>
      </c>
      <c r="AU132" s="18" t="s">
        <v>79</v>
      </c>
    </row>
    <row r="133" spans="1:65" s="2" customFormat="1" ht="24.2" customHeight="1">
      <c r="A133" s="35"/>
      <c r="B133" s="36"/>
      <c r="C133" s="179" t="s">
        <v>298</v>
      </c>
      <c r="D133" s="179" t="s">
        <v>148</v>
      </c>
      <c r="E133" s="180" t="s">
        <v>1060</v>
      </c>
      <c r="F133" s="181" t="s">
        <v>1061</v>
      </c>
      <c r="G133" s="182" t="s">
        <v>151</v>
      </c>
      <c r="H133" s="183">
        <v>1</v>
      </c>
      <c r="I133" s="184"/>
      <c r="J133" s="185">
        <f>ROUND(I133*H133,2)</f>
        <v>0</v>
      </c>
      <c r="K133" s="181" t="s">
        <v>19</v>
      </c>
      <c r="L133" s="40"/>
      <c r="M133" s="186" t="s">
        <v>19</v>
      </c>
      <c r="N133" s="187" t="s">
        <v>40</v>
      </c>
      <c r="O133" s="65"/>
      <c r="P133" s="188">
        <f>O133*H133</f>
        <v>0</v>
      </c>
      <c r="Q133" s="188">
        <v>1.8499999999999999E-2</v>
      </c>
      <c r="R133" s="188">
        <f>Q133*H133</f>
        <v>1.8499999999999999E-2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197</v>
      </c>
      <c r="AT133" s="190" t="s">
        <v>148</v>
      </c>
      <c r="AU133" s="190" t="s">
        <v>79</v>
      </c>
      <c r="AY133" s="18" t="s">
        <v>145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77</v>
      </c>
      <c r="BK133" s="191">
        <f>ROUND(I133*H133,2)</f>
        <v>0</v>
      </c>
      <c r="BL133" s="18" t="s">
        <v>197</v>
      </c>
      <c r="BM133" s="190" t="s">
        <v>1062</v>
      </c>
    </row>
    <row r="134" spans="1:65" s="2" customFormat="1" ht="24.2" customHeight="1">
      <c r="A134" s="35"/>
      <c r="B134" s="36"/>
      <c r="C134" s="179" t="s">
        <v>225</v>
      </c>
      <c r="D134" s="179" t="s">
        <v>148</v>
      </c>
      <c r="E134" s="180" t="s">
        <v>1063</v>
      </c>
      <c r="F134" s="181" t="s">
        <v>1064</v>
      </c>
      <c r="G134" s="182" t="s">
        <v>151</v>
      </c>
      <c r="H134" s="183">
        <v>1</v>
      </c>
      <c r="I134" s="184"/>
      <c r="J134" s="185">
        <f>ROUND(I134*H134,2)</f>
        <v>0</v>
      </c>
      <c r="K134" s="181" t="s">
        <v>19</v>
      </c>
      <c r="L134" s="40"/>
      <c r="M134" s="186" t="s">
        <v>19</v>
      </c>
      <c r="N134" s="187" t="s">
        <v>40</v>
      </c>
      <c r="O134" s="65"/>
      <c r="P134" s="188">
        <f>O134*H134</f>
        <v>0</v>
      </c>
      <c r="Q134" s="188">
        <v>6.2E-2</v>
      </c>
      <c r="R134" s="188">
        <f>Q134*H134</f>
        <v>6.2E-2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197</v>
      </c>
      <c r="AT134" s="190" t="s">
        <v>148</v>
      </c>
      <c r="AU134" s="190" t="s">
        <v>79</v>
      </c>
      <c r="AY134" s="18" t="s">
        <v>145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77</v>
      </c>
      <c r="BK134" s="191">
        <f>ROUND(I134*H134,2)</f>
        <v>0</v>
      </c>
      <c r="BL134" s="18" t="s">
        <v>197</v>
      </c>
      <c r="BM134" s="190" t="s">
        <v>1065</v>
      </c>
    </row>
    <row r="135" spans="1:65" s="2" customFormat="1" ht="16.5" customHeight="1">
      <c r="A135" s="35"/>
      <c r="B135" s="36"/>
      <c r="C135" s="179" t="s">
        <v>311</v>
      </c>
      <c r="D135" s="179" t="s">
        <v>148</v>
      </c>
      <c r="E135" s="180" t="s">
        <v>1066</v>
      </c>
      <c r="F135" s="181" t="s">
        <v>1067</v>
      </c>
      <c r="G135" s="182" t="s">
        <v>151</v>
      </c>
      <c r="H135" s="183">
        <v>1</v>
      </c>
      <c r="I135" s="184"/>
      <c r="J135" s="185">
        <f>ROUND(I135*H135,2)</f>
        <v>0</v>
      </c>
      <c r="K135" s="181" t="s">
        <v>152</v>
      </c>
      <c r="L135" s="40"/>
      <c r="M135" s="186" t="s">
        <v>19</v>
      </c>
      <c r="N135" s="187" t="s">
        <v>40</v>
      </c>
      <c r="O135" s="65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197</v>
      </c>
      <c r="AT135" s="190" t="s">
        <v>148</v>
      </c>
      <c r="AU135" s="190" t="s">
        <v>79</v>
      </c>
      <c r="AY135" s="18" t="s">
        <v>145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77</v>
      </c>
      <c r="BK135" s="191">
        <f>ROUND(I135*H135,2)</f>
        <v>0</v>
      </c>
      <c r="BL135" s="18" t="s">
        <v>197</v>
      </c>
      <c r="BM135" s="190" t="s">
        <v>1068</v>
      </c>
    </row>
    <row r="136" spans="1:65" s="2" customFormat="1" ht="11.25">
      <c r="A136" s="35"/>
      <c r="B136" s="36"/>
      <c r="C136" s="37"/>
      <c r="D136" s="192" t="s">
        <v>154</v>
      </c>
      <c r="E136" s="37"/>
      <c r="F136" s="193" t="s">
        <v>1069</v>
      </c>
      <c r="G136" s="37"/>
      <c r="H136" s="37"/>
      <c r="I136" s="194"/>
      <c r="J136" s="37"/>
      <c r="K136" s="37"/>
      <c r="L136" s="40"/>
      <c r="M136" s="195"/>
      <c r="N136" s="196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154</v>
      </c>
      <c r="AU136" s="18" t="s">
        <v>79</v>
      </c>
    </row>
    <row r="137" spans="1:65" s="2" customFormat="1" ht="16.5" customHeight="1">
      <c r="A137" s="35"/>
      <c r="B137" s="36"/>
      <c r="C137" s="179" t="s">
        <v>233</v>
      </c>
      <c r="D137" s="179" t="s">
        <v>148</v>
      </c>
      <c r="E137" s="180" t="s">
        <v>1070</v>
      </c>
      <c r="F137" s="181" t="s">
        <v>1071</v>
      </c>
      <c r="G137" s="182" t="s">
        <v>151</v>
      </c>
      <c r="H137" s="183">
        <v>4</v>
      </c>
      <c r="I137" s="184"/>
      <c r="J137" s="185">
        <f>ROUND(I137*H137,2)</f>
        <v>0</v>
      </c>
      <c r="K137" s="181" t="s">
        <v>152</v>
      </c>
      <c r="L137" s="40"/>
      <c r="M137" s="186" t="s">
        <v>19</v>
      </c>
      <c r="N137" s="187" t="s">
        <v>40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197</v>
      </c>
      <c r="AT137" s="190" t="s">
        <v>148</v>
      </c>
      <c r="AU137" s="190" t="s">
        <v>79</v>
      </c>
      <c r="AY137" s="18" t="s">
        <v>145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77</v>
      </c>
      <c r="BK137" s="191">
        <f>ROUND(I137*H137,2)</f>
        <v>0</v>
      </c>
      <c r="BL137" s="18" t="s">
        <v>197</v>
      </c>
      <c r="BM137" s="190" t="s">
        <v>1072</v>
      </c>
    </row>
    <row r="138" spans="1:65" s="2" customFormat="1" ht="11.25">
      <c r="A138" s="35"/>
      <c r="B138" s="36"/>
      <c r="C138" s="37"/>
      <c r="D138" s="192" t="s">
        <v>154</v>
      </c>
      <c r="E138" s="37"/>
      <c r="F138" s="193" t="s">
        <v>1073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154</v>
      </c>
      <c r="AU138" s="18" t="s">
        <v>79</v>
      </c>
    </row>
    <row r="139" spans="1:65" s="2" customFormat="1" ht="24.2" customHeight="1">
      <c r="A139" s="35"/>
      <c r="B139" s="36"/>
      <c r="C139" s="179" t="s">
        <v>358</v>
      </c>
      <c r="D139" s="179" t="s">
        <v>148</v>
      </c>
      <c r="E139" s="180" t="s">
        <v>1074</v>
      </c>
      <c r="F139" s="181" t="s">
        <v>1075</v>
      </c>
      <c r="G139" s="182" t="s">
        <v>176</v>
      </c>
      <c r="H139" s="183">
        <v>0.215</v>
      </c>
      <c r="I139" s="184"/>
      <c r="J139" s="185">
        <f>ROUND(I139*H139,2)</f>
        <v>0</v>
      </c>
      <c r="K139" s="181" t="s">
        <v>152</v>
      </c>
      <c r="L139" s="40"/>
      <c r="M139" s="186" t="s">
        <v>19</v>
      </c>
      <c r="N139" s="187" t="s">
        <v>40</v>
      </c>
      <c r="O139" s="65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197</v>
      </c>
      <c r="AT139" s="190" t="s">
        <v>148</v>
      </c>
      <c r="AU139" s="190" t="s">
        <v>79</v>
      </c>
      <c r="AY139" s="18" t="s">
        <v>145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77</v>
      </c>
      <c r="BK139" s="191">
        <f>ROUND(I139*H139,2)</f>
        <v>0</v>
      </c>
      <c r="BL139" s="18" t="s">
        <v>197</v>
      </c>
      <c r="BM139" s="190" t="s">
        <v>1076</v>
      </c>
    </row>
    <row r="140" spans="1:65" s="2" customFormat="1" ht="11.25">
      <c r="A140" s="35"/>
      <c r="B140" s="36"/>
      <c r="C140" s="37"/>
      <c r="D140" s="192" t="s">
        <v>154</v>
      </c>
      <c r="E140" s="37"/>
      <c r="F140" s="193" t="s">
        <v>1077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154</v>
      </c>
      <c r="AU140" s="18" t="s">
        <v>79</v>
      </c>
    </row>
    <row r="141" spans="1:65" s="2" customFormat="1" ht="24.2" customHeight="1">
      <c r="A141" s="35"/>
      <c r="B141" s="36"/>
      <c r="C141" s="179" t="s">
        <v>240</v>
      </c>
      <c r="D141" s="179" t="s">
        <v>148</v>
      </c>
      <c r="E141" s="180" t="s">
        <v>1078</v>
      </c>
      <c r="F141" s="181" t="s">
        <v>1079</v>
      </c>
      <c r="G141" s="182" t="s">
        <v>176</v>
      </c>
      <c r="H141" s="183">
        <v>8.1000000000000003E-2</v>
      </c>
      <c r="I141" s="184"/>
      <c r="J141" s="185">
        <f>ROUND(I141*H141,2)</f>
        <v>0</v>
      </c>
      <c r="K141" s="181" t="s">
        <v>152</v>
      </c>
      <c r="L141" s="40"/>
      <c r="M141" s="186" t="s">
        <v>19</v>
      </c>
      <c r="N141" s="187" t="s">
        <v>40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197</v>
      </c>
      <c r="AT141" s="190" t="s">
        <v>148</v>
      </c>
      <c r="AU141" s="190" t="s">
        <v>79</v>
      </c>
      <c r="AY141" s="18" t="s">
        <v>145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77</v>
      </c>
      <c r="BK141" s="191">
        <f>ROUND(I141*H141,2)</f>
        <v>0</v>
      </c>
      <c r="BL141" s="18" t="s">
        <v>197</v>
      </c>
      <c r="BM141" s="190" t="s">
        <v>1080</v>
      </c>
    </row>
    <row r="142" spans="1:65" s="2" customFormat="1" ht="11.25">
      <c r="A142" s="35"/>
      <c r="B142" s="36"/>
      <c r="C142" s="37"/>
      <c r="D142" s="192" t="s">
        <v>154</v>
      </c>
      <c r="E142" s="37"/>
      <c r="F142" s="193" t="s">
        <v>1081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154</v>
      </c>
      <c r="AU142" s="18" t="s">
        <v>79</v>
      </c>
    </row>
    <row r="143" spans="1:65" s="12" customFormat="1" ht="25.9" customHeight="1">
      <c r="B143" s="163"/>
      <c r="C143" s="164"/>
      <c r="D143" s="165" t="s">
        <v>68</v>
      </c>
      <c r="E143" s="166" t="s">
        <v>1082</v>
      </c>
      <c r="F143" s="166" t="s">
        <v>1083</v>
      </c>
      <c r="G143" s="164"/>
      <c r="H143" s="164"/>
      <c r="I143" s="167"/>
      <c r="J143" s="168">
        <f>BK143</f>
        <v>0</v>
      </c>
      <c r="K143" s="164"/>
      <c r="L143" s="169"/>
      <c r="M143" s="170"/>
      <c r="N143" s="171"/>
      <c r="O143" s="171"/>
      <c r="P143" s="172">
        <f>SUM(P144:P147)</f>
        <v>0</v>
      </c>
      <c r="Q143" s="171"/>
      <c r="R143" s="172">
        <f>SUM(R144:R147)</f>
        <v>0</v>
      </c>
      <c r="S143" s="171"/>
      <c r="T143" s="173">
        <f>SUM(T144:T147)</f>
        <v>0</v>
      </c>
      <c r="AR143" s="174" t="s">
        <v>153</v>
      </c>
      <c r="AT143" s="175" t="s">
        <v>68</v>
      </c>
      <c r="AU143" s="175" t="s">
        <v>69</v>
      </c>
      <c r="AY143" s="174" t="s">
        <v>145</v>
      </c>
      <c r="BK143" s="176">
        <f>SUM(BK144:BK147)</f>
        <v>0</v>
      </c>
    </row>
    <row r="144" spans="1:65" s="2" customFormat="1" ht="16.5" customHeight="1">
      <c r="A144" s="35"/>
      <c r="B144" s="36"/>
      <c r="C144" s="230" t="s">
        <v>1084</v>
      </c>
      <c r="D144" s="230" t="s">
        <v>182</v>
      </c>
      <c r="E144" s="231" t="s">
        <v>1085</v>
      </c>
      <c r="F144" s="232" t="s">
        <v>1086</v>
      </c>
      <c r="G144" s="233" t="s">
        <v>723</v>
      </c>
      <c r="H144" s="234">
        <v>1</v>
      </c>
      <c r="I144" s="235"/>
      <c r="J144" s="236">
        <f>ROUND(I144*H144,2)</f>
        <v>0</v>
      </c>
      <c r="K144" s="232" t="s">
        <v>19</v>
      </c>
      <c r="L144" s="237"/>
      <c r="M144" s="238" t="s">
        <v>19</v>
      </c>
      <c r="N144" s="239" t="s">
        <v>40</v>
      </c>
      <c r="O144" s="65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1087</v>
      </c>
      <c r="AT144" s="190" t="s">
        <v>182</v>
      </c>
      <c r="AU144" s="190" t="s">
        <v>77</v>
      </c>
      <c r="AY144" s="18" t="s">
        <v>145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77</v>
      </c>
      <c r="BK144" s="191">
        <f>ROUND(I144*H144,2)</f>
        <v>0</v>
      </c>
      <c r="BL144" s="18" t="s">
        <v>1087</v>
      </c>
      <c r="BM144" s="190" t="s">
        <v>1088</v>
      </c>
    </row>
    <row r="145" spans="1:65" s="2" customFormat="1" ht="16.5" customHeight="1">
      <c r="A145" s="35"/>
      <c r="B145" s="36"/>
      <c r="C145" s="230" t="s">
        <v>1089</v>
      </c>
      <c r="D145" s="230" t="s">
        <v>182</v>
      </c>
      <c r="E145" s="231" t="s">
        <v>1090</v>
      </c>
      <c r="F145" s="232" t="s">
        <v>1091</v>
      </c>
      <c r="G145" s="233" t="s">
        <v>723</v>
      </c>
      <c r="H145" s="234">
        <v>8</v>
      </c>
      <c r="I145" s="235"/>
      <c r="J145" s="236">
        <f>ROUND(I145*H145,2)</f>
        <v>0</v>
      </c>
      <c r="K145" s="232" t="s">
        <v>19</v>
      </c>
      <c r="L145" s="237"/>
      <c r="M145" s="238" t="s">
        <v>19</v>
      </c>
      <c r="N145" s="239" t="s">
        <v>40</v>
      </c>
      <c r="O145" s="65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1087</v>
      </c>
      <c r="AT145" s="190" t="s">
        <v>182</v>
      </c>
      <c r="AU145" s="190" t="s">
        <v>77</v>
      </c>
      <c r="AY145" s="18" t="s">
        <v>145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77</v>
      </c>
      <c r="BK145" s="191">
        <f>ROUND(I145*H145,2)</f>
        <v>0</v>
      </c>
      <c r="BL145" s="18" t="s">
        <v>1087</v>
      </c>
      <c r="BM145" s="190" t="s">
        <v>1092</v>
      </c>
    </row>
    <row r="146" spans="1:65" s="2" customFormat="1" ht="16.5" customHeight="1">
      <c r="A146" s="35"/>
      <c r="B146" s="36"/>
      <c r="C146" s="230" t="s">
        <v>1093</v>
      </c>
      <c r="D146" s="230" t="s">
        <v>182</v>
      </c>
      <c r="E146" s="231" t="s">
        <v>1094</v>
      </c>
      <c r="F146" s="232" t="s">
        <v>1095</v>
      </c>
      <c r="G146" s="233" t="s">
        <v>1096</v>
      </c>
      <c r="H146" s="234">
        <v>24</v>
      </c>
      <c r="I146" s="235"/>
      <c r="J146" s="236">
        <f>ROUND(I146*H146,2)</f>
        <v>0</v>
      </c>
      <c r="K146" s="232" t="s">
        <v>19</v>
      </c>
      <c r="L146" s="237"/>
      <c r="M146" s="238" t="s">
        <v>19</v>
      </c>
      <c r="N146" s="239" t="s">
        <v>40</v>
      </c>
      <c r="O146" s="65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1087</v>
      </c>
      <c r="AT146" s="190" t="s">
        <v>182</v>
      </c>
      <c r="AU146" s="190" t="s">
        <v>77</v>
      </c>
      <c r="AY146" s="18" t="s">
        <v>145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77</v>
      </c>
      <c r="BK146" s="191">
        <f>ROUND(I146*H146,2)</f>
        <v>0</v>
      </c>
      <c r="BL146" s="18" t="s">
        <v>1087</v>
      </c>
      <c r="BM146" s="190" t="s">
        <v>1097</v>
      </c>
    </row>
    <row r="147" spans="1:65" s="2" customFormat="1" ht="16.5" customHeight="1">
      <c r="A147" s="35"/>
      <c r="B147" s="36"/>
      <c r="C147" s="230" t="s">
        <v>244</v>
      </c>
      <c r="D147" s="230" t="s">
        <v>182</v>
      </c>
      <c r="E147" s="231" t="s">
        <v>1098</v>
      </c>
      <c r="F147" s="232" t="s">
        <v>1099</v>
      </c>
      <c r="G147" s="233" t="s">
        <v>723</v>
      </c>
      <c r="H147" s="234">
        <v>1</v>
      </c>
      <c r="I147" s="235"/>
      <c r="J147" s="236">
        <f>ROUND(I147*H147,2)</f>
        <v>0</v>
      </c>
      <c r="K147" s="232" t="s">
        <v>19</v>
      </c>
      <c r="L147" s="237"/>
      <c r="M147" s="244" t="s">
        <v>19</v>
      </c>
      <c r="N147" s="245" t="s">
        <v>40</v>
      </c>
      <c r="O147" s="242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1087</v>
      </c>
      <c r="AT147" s="190" t="s">
        <v>182</v>
      </c>
      <c r="AU147" s="190" t="s">
        <v>77</v>
      </c>
      <c r="AY147" s="18" t="s">
        <v>145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77</v>
      </c>
      <c r="BK147" s="191">
        <f>ROUND(I147*H147,2)</f>
        <v>0</v>
      </c>
      <c r="BL147" s="18" t="s">
        <v>1087</v>
      </c>
      <c r="BM147" s="190" t="s">
        <v>1100</v>
      </c>
    </row>
    <row r="148" spans="1:65" s="2" customFormat="1" ht="6.95" customHeight="1">
      <c r="A148" s="35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P3t3lzmRFN17vi42sezPrugVNA+7NnRtzM+MDG0+2jT9LWBrS5+rClxOzTta3WrKym4hf5n24RKVDSZQdNdR0w==" saltValue="ykNagVEHsIsXY3OMMrTWgLcgM5kTPEMk9YAXAQojdarVyUNHa0XSug4fEzwCe/qInm2Br7A2uw2c5nZoYZD3gQ==" spinCount="100000" sheet="1" objects="1" scenarios="1" formatColumns="0" formatRows="0" autoFilter="0"/>
  <autoFilter ref="C83:K14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2" r:id="rId3"/>
    <hyperlink ref="F94" r:id="rId4"/>
    <hyperlink ref="F96" r:id="rId5"/>
    <hyperlink ref="F98" r:id="rId6"/>
    <hyperlink ref="F100" r:id="rId7"/>
    <hyperlink ref="F102" r:id="rId8"/>
    <hyperlink ref="F104" r:id="rId9"/>
    <hyperlink ref="F106" r:id="rId10"/>
    <hyperlink ref="F108" r:id="rId11"/>
    <hyperlink ref="F110" r:id="rId12"/>
    <hyperlink ref="F112" r:id="rId13"/>
    <hyperlink ref="F115" r:id="rId14"/>
    <hyperlink ref="F117" r:id="rId15"/>
    <hyperlink ref="F119" r:id="rId16"/>
    <hyperlink ref="F121" r:id="rId17"/>
    <hyperlink ref="F123" r:id="rId18"/>
    <hyperlink ref="F125" r:id="rId19"/>
    <hyperlink ref="F127" r:id="rId20"/>
    <hyperlink ref="F130" r:id="rId21"/>
    <hyperlink ref="F132" r:id="rId22"/>
    <hyperlink ref="F136" r:id="rId23"/>
    <hyperlink ref="F138" r:id="rId24"/>
    <hyperlink ref="F140" r:id="rId25"/>
    <hyperlink ref="F142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1" customFormat="1" ht="12" customHeight="1">
      <c r="B8" s="21"/>
      <c r="D8" s="113" t="s">
        <v>100</v>
      </c>
      <c r="L8" s="21"/>
    </row>
    <row r="9" spans="1:46" s="2" customFormat="1" ht="16.5" customHeight="1">
      <c r="A9" s="35"/>
      <c r="B9" s="40"/>
      <c r="C9" s="35"/>
      <c r="D9" s="35"/>
      <c r="E9" s="375" t="s">
        <v>1101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1102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1103</v>
      </c>
      <c r="F11" s="378"/>
      <c r="G11" s="378"/>
      <c r="H11" s="378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16. 11. 2020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 </v>
      </c>
      <c r="F17" s="35"/>
      <c r="G17" s="35"/>
      <c r="H17" s="35"/>
      <c r="I17" s="113" t="s">
        <v>27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28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9" t="str">
        <f>'Rekapitulace stavby'!E14</f>
        <v>Vyplň údaj</v>
      </c>
      <c r="F20" s="380"/>
      <c r="G20" s="380"/>
      <c r="H20" s="380"/>
      <c r="I20" s="113" t="s">
        <v>27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30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27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32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27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33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1" t="s">
        <v>19</v>
      </c>
      <c r="F29" s="381"/>
      <c r="G29" s="381"/>
      <c r="H29" s="381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35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37</v>
      </c>
      <c r="G34" s="35"/>
      <c r="H34" s="35"/>
      <c r="I34" s="122" t="s">
        <v>36</v>
      </c>
      <c r="J34" s="122" t="s">
        <v>38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39</v>
      </c>
      <c r="E35" s="113" t="s">
        <v>40</v>
      </c>
      <c r="F35" s="124">
        <f>ROUND((SUM(BE90:BE180)),  2)</f>
        <v>0</v>
      </c>
      <c r="G35" s="35"/>
      <c r="H35" s="35"/>
      <c r="I35" s="125">
        <v>0.21</v>
      </c>
      <c r="J35" s="124">
        <f>ROUND(((SUM(BE90:BE180))*I35),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41</v>
      </c>
      <c r="F36" s="124">
        <f>ROUND((SUM(BF90:BF180)),  2)</f>
        <v>0</v>
      </c>
      <c r="G36" s="35"/>
      <c r="H36" s="35"/>
      <c r="I36" s="125">
        <v>0.15</v>
      </c>
      <c r="J36" s="124">
        <f>ROUND(((SUM(BF90:BF180))*I36),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ROUND((SUM(BG90:BG180)),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43</v>
      </c>
      <c r="F38" s="124">
        <f>ROUND((SUM(BH90:BH180)),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44</v>
      </c>
      <c r="F39" s="124">
        <f>ROUND((SUM(BI90:BI180)),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45</v>
      </c>
      <c r="E41" s="128"/>
      <c r="F41" s="128"/>
      <c r="G41" s="129" t="s">
        <v>46</v>
      </c>
      <c r="H41" s="130" t="s">
        <v>47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102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2" t="str">
        <f>E7</f>
        <v>Zelivskeho 52, Bilina - stavebni upravy objektu - rozpocet 1NP</v>
      </c>
      <c r="F50" s="383"/>
      <c r="G50" s="383"/>
      <c r="H50" s="38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2" t="s">
        <v>1101</v>
      </c>
      <c r="F52" s="384"/>
      <c r="G52" s="384"/>
      <c r="H52" s="384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1102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1" t="str">
        <f>E11</f>
        <v>001 - VZT dodávka</v>
      </c>
      <c r="F54" s="384"/>
      <c r="G54" s="384"/>
      <c r="H54" s="384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16. 11. 2020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 </v>
      </c>
      <c r="G58" s="37"/>
      <c r="H58" s="37"/>
      <c r="I58" s="30" t="s">
        <v>30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28</v>
      </c>
      <c r="D59" s="37"/>
      <c r="E59" s="37"/>
      <c r="F59" s="28" t="str">
        <f>IF(E20="","",E20)</f>
        <v>Vyplň údaj</v>
      </c>
      <c r="G59" s="37"/>
      <c r="H59" s="37"/>
      <c r="I59" s="30" t="s">
        <v>32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103</v>
      </c>
      <c r="D61" s="138"/>
      <c r="E61" s="138"/>
      <c r="F61" s="138"/>
      <c r="G61" s="138"/>
      <c r="H61" s="138"/>
      <c r="I61" s="138"/>
      <c r="J61" s="139" t="s">
        <v>104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67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105</v>
      </c>
    </row>
    <row r="64" spans="1:47" s="9" customFormat="1" ht="24.95" customHeight="1">
      <c r="B64" s="141"/>
      <c r="C64" s="142"/>
      <c r="D64" s="143" t="s">
        <v>1104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9" customFormat="1" ht="24.95" customHeight="1">
      <c r="B65" s="141"/>
      <c r="C65" s="142"/>
      <c r="D65" s="143" t="s">
        <v>1105</v>
      </c>
      <c r="E65" s="144"/>
      <c r="F65" s="144"/>
      <c r="G65" s="144"/>
      <c r="H65" s="144"/>
      <c r="I65" s="144"/>
      <c r="J65" s="145">
        <f>J128</f>
        <v>0</v>
      </c>
      <c r="K65" s="142"/>
      <c r="L65" s="146"/>
    </row>
    <row r="66" spans="1:31" s="9" customFormat="1" ht="24.95" customHeight="1">
      <c r="B66" s="141"/>
      <c r="C66" s="142"/>
      <c r="D66" s="143" t="s">
        <v>1106</v>
      </c>
      <c r="E66" s="144"/>
      <c r="F66" s="144"/>
      <c r="G66" s="144"/>
      <c r="H66" s="144"/>
      <c r="I66" s="144"/>
      <c r="J66" s="145">
        <f>J142</f>
        <v>0</v>
      </c>
      <c r="K66" s="142"/>
      <c r="L66" s="146"/>
    </row>
    <row r="67" spans="1:31" s="9" customFormat="1" ht="24.95" customHeight="1">
      <c r="B67" s="141"/>
      <c r="C67" s="142"/>
      <c r="D67" s="143" t="s">
        <v>1107</v>
      </c>
      <c r="E67" s="144"/>
      <c r="F67" s="144"/>
      <c r="G67" s="144"/>
      <c r="H67" s="144"/>
      <c r="I67" s="144"/>
      <c r="J67" s="145">
        <f>J160</f>
        <v>0</v>
      </c>
      <c r="K67" s="142"/>
      <c r="L67" s="146"/>
    </row>
    <row r="68" spans="1:31" s="9" customFormat="1" ht="24.95" customHeight="1">
      <c r="B68" s="141"/>
      <c r="C68" s="142"/>
      <c r="D68" s="143" t="s">
        <v>1108</v>
      </c>
      <c r="E68" s="144"/>
      <c r="F68" s="144"/>
      <c r="G68" s="144"/>
      <c r="H68" s="144"/>
      <c r="I68" s="144"/>
      <c r="J68" s="145">
        <f>J178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130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Zelivskeho 52, Bilina - stavebni upravy objektu - rozpocet 1NP</v>
      </c>
      <c r="F78" s="383"/>
      <c r="G78" s="383"/>
      <c r="H78" s="383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100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2" t="s">
        <v>1101</v>
      </c>
      <c r="F80" s="384"/>
      <c r="G80" s="384"/>
      <c r="H80" s="384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1102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1" t="str">
        <f>E11</f>
        <v>001 - VZT dodávka</v>
      </c>
      <c r="F82" s="384"/>
      <c r="G82" s="384"/>
      <c r="H82" s="384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 xml:space="preserve"> </v>
      </c>
      <c r="G84" s="37"/>
      <c r="H84" s="37"/>
      <c r="I84" s="30" t="s">
        <v>23</v>
      </c>
      <c r="J84" s="60" t="str">
        <f>IF(J14="","",J14)</f>
        <v>16. 11. 2020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 xml:space="preserve"> </v>
      </c>
      <c r="G86" s="37"/>
      <c r="H86" s="37"/>
      <c r="I86" s="30" t="s">
        <v>30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28</v>
      </c>
      <c r="D87" s="37"/>
      <c r="E87" s="37"/>
      <c r="F87" s="28" t="str">
        <f>IF(E20="","",E20)</f>
        <v>Vyplň údaj</v>
      </c>
      <c r="G87" s="37"/>
      <c r="H87" s="37"/>
      <c r="I87" s="30" t="s">
        <v>32</v>
      </c>
      <c r="J87" s="33" t="str">
        <f>E26</f>
        <v xml:space="preserve">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131</v>
      </c>
      <c r="D89" s="155" t="s">
        <v>54</v>
      </c>
      <c r="E89" s="155" t="s">
        <v>50</v>
      </c>
      <c r="F89" s="155" t="s">
        <v>51</v>
      </c>
      <c r="G89" s="155" t="s">
        <v>132</v>
      </c>
      <c r="H89" s="155" t="s">
        <v>133</v>
      </c>
      <c r="I89" s="155" t="s">
        <v>134</v>
      </c>
      <c r="J89" s="155" t="s">
        <v>104</v>
      </c>
      <c r="K89" s="156" t="s">
        <v>135</v>
      </c>
      <c r="L89" s="157"/>
      <c r="M89" s="69" t="s">
        <v>19</v>
      </c>
      <c r="N89" s="70" t="s">
        <v>39</v>
      </c>
      <c r="O89" s="70" t="s">
        <v>136</v>
      </c>
      <c r="P89" s="70" t="s">
        <v>137</v>
      </c>
      <c r="Q89" s="70" t="s">
        <v>138</v>
      </c>
      <c r="R89" s="70" t="s">
        <v>139</v>
      </c>
      <c r="S89" s="70" t="s">
        <v>140</v>
      </c>
      <c r="T89" s="71" t="s">
        <v>141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142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P91+P128+P142+P160+P178</f>
        <v>0</v>
      </c>
      <c r="Q90" s="73"/>
      <c r="R90" s="160">
        <f>R91+R128+R142+R160+R178</f>
        <v>0</v>
      </c>
      <c r="S90" s="73"/>
      <c r="T90" s="161">
        <f>T91+T128+T142+T160+T178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68</v>
      </c>
      <c r="AU90" s="18" t="s">
        <v>105</v>
      </c>
      <c r="BK90" s="162">
        <f>BK91+BK128+BK142+BK160+BK178</f>
        <v>0</v>
      </c>
    </row>
    <row r="91" spans="1:65" s="12" customFormat="1" ht="25.9" customHeight="1">
      <c r="B91" s="163"/>
      <c r="C91" s="164"/>
      <c r="D91" s="165" t="s">
        <v>68</v>
      </c>
      <c r="E91" s="166" t="s">
        <v>77</v>
      </c>
      <c r="F91" s="166" t="s">
        <v>1109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SUM(P92:P127)</f>
        <v>0</v>
      </c>
      <c r="Q91" s="171"/>
      <c r="R91" s="172">
        <f>SUM(R92:R127)</f>
        <v>0</v>
      </c>
      <c r="S91" s="171"/>
      <c r="T91" s="173">
        <f>SUM(T92:T127)</f>
        <v>0</v>
      </c>
      <c r="AR91" s="174" t="s">
        <v>77</v>
      </c>
      <c r="AT91" s="175" t="s">
        <v>68</v>
      </c>
      <c r="AU91" s="175" t="s">
        <v>69</v>
      </c>
      <c r="AY91" s="174" t="s">
        <v>145</v>
      </c>
      <c r="BK91" s="176">
        <f>SUM(BK92:BK127)</f>
        <v>0</v>
      </c>
    </row>
    <row r="92" spans="1:65" s="2" customFormat="1" ht="16.5" customHeight="1">
      <c r="A92" s="35"/>
      <c r="B92" s="36"/>
      <c r="C92" s="179" t="s">
        <v>69</v>
      </c>
      <c r="D92" s="179" t="s">
        <v>148</v>
      </c>
      <c r="E92" s="180" t="s">
        <v>1110</v>
      </c>
      <c r="F92" s="181" t="s">
        <v>1111</v>
      </c>
      <c r="G92" s="182" t="s">
        <v>643</v>
      </c>
      <c r="H92" s="183">
        <v>1</v>
      </c>
      <c r="I92" s="184"/>
      <c r="J92" s="185">
        <f t="shared" ref="J92:J127" si="0">ROUND(I92*H92,2)</f>
        <v>0</v>
      </c>
      <c r="K92" s="181" t="s">
        <v>19</v>
      </c>
      <c r="L92" s="40"/>
      <c r="M92" s="186" t="s">
        <v>19</v>
      </c>
      <c r="N92" s="187" t="s">
        <v>40</v>
      </c>
      <c r="O92" s="65"/>
      <c r="P92" s="188">
        <f t="shared" ref="P92:P127" si="1">O92*H92</f>
        <v>0</v>
      </c>
      <c r="Q92" s="188">
        <v>0</v>
      </c>
      <c r="R92" s="188">
        <f t="shared" ref="R92:R127" si="2">Q92*H92</f>
        <v>0</v>
      </c>
      <c r="S92" s="188">
        <v>0</v>
      </c>
      <c r="T92" s="189">
        <f t="shared" ref="T92:T127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153</v>
      </c>
      <c r="AT92" s="190" t="s">
        <v>148</v>
      </c>
      <c r="AU92" s="190" t="s">
        <v>77</v>
      </c>
      <c r="AY92" s="18" t="s">
        <v>145</v>
      </c>
      <c r="BE92" s="191">
        <f t="shared" ref="BE92:BE127" si="4">IF(N92="základní",J92,0)</f>
        <v>0</v>
      </c>
      <c r="BF92" s="191">
        <f t="shared" ref="BF92:BF127" si="5">IF(N92="snížená",J92,0)</f>
        <v>0</v>
      </c>
      <c r="BG92" s="191">
        <f t="shared" ref="BG92:BG127" si="6">IF(N92="zákl. přenesená",J92,0)</f>
        <v>0</v>
      </c>
      <c r="BH92" s="191">
        <f t="shared" ref="BH92:BH127" si="7">IF(N92="sníž. přenesená",J92,0)</f>
        <v>0</v>
      </c>
      <c r="BI92" s="191">
        <f t="shared" ref="BI92:BI127" si="8">IF(N92="nulová",J92,0)</f>
        <v>0</v>
      </c>
      <c r="BJ92" s="18" t="s">
        <v>77</v>
      </c>
      <c r="BK92" s="191">
        <f t="shared" ref="BK92:BK127" si="9">ROUND(I92*H92,2)</f>
        <v>0</v>
      </c>
      <c r="BL92" s="18" t="s">
        <v>153</v>
      </c>
      <c r="BM92" s="190" t="s">
        <v>79</v>
      </c>
    </row>
    <row r="93" spans="1:65" s="2" customFormat="1" ht="16.5" customHeight="1">
      <c r="A93" s="35"/>
      <c r="B93" s="36"/>
      <c r="C93" s="179" t="s">
        <v>69</v>
      </c>
      <c r="D93" s="179" t="s">
        <v>148</v>
      </c>
      <c r="E93" s="180" t="s">
        <v>1112</v>
      </c>
      <c r="F93" s="181" t="s">
        <v>1113</v>
      </c>
      <c r="G93" s="182" t="s">
        <v>643</v>
      </c>
      <c r="H93" s="183">
        <v>1</v>
      </c>
      <c r="I93" s="184"/>
      <c r="J93" s="185">
        <f t="shared" si="0"/>
        <v>0</v>
      </c>
      <c r="K93" s="181" t="s">
        <v>19</v>
      </c>
      <c r="L93" s="40"/>
      <c r="M93" s="186" t="s">
        <v>19</v>
      </c>
      <c r="N93" s="187" t="s">
        <v>40</v>
      </c>
      <c r="O93" s="65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153</v>
      </c>
      <c r="AT93" s="190" t="s">
        <v>148</v>
      </c>
      <c r="AU93" s="190" t="s">
        <v>77</v>
      </c>
      <c r="AY93" s="18" t="s">
        <v>145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77</v>
      </c>
      <c r="BK93" s="191">
        <f t="shared" si="9"/>
        <v>0</v>
      </c>
      <c r="BL93" s="18" t="s">
        <v>153</v>
      </c>
      <c r="BM93" s="190" t="s">
        <v>153</v>
      </c>
    </row>
    <row r="94" spans="1:65" s="2" customFormat="1" ht="16.5" customHeight="1">
      <c r="A94" s="35"/>
      <c r="B94" s="36"/>
      <c r="C94" s="179" t="s">
        <v>69</v>
      </c>
      <c r="D94" s="179" t="s">
        <v>148</v>
      </c>
      <c r="E94" s="180" t="s">
        <v>1114</v>
      </c>
      <c r="F94" s="181" t="s">
        <v>1115</v>
      </c>
      <c r="G94" s="182" t="s">
        <v>643</v>
      </c>
      <c r="H94" s="183">
        <v>1</v>
      </c>
      <c r="I94" s="184"/>
      <c r="J94" s="185">
        <f t="shared" si="0"/>
        <v>0</v>
      </c>
      <c r="K94" s="181" t="s">
        <v>19</v>
      </c>
      <c r="L94" s="40"/>
      <c r="M94" s="186" t="s">
        <v>19</v>
      </c>
      <c r="N94" s="187" t="s">
        <v>40</v>
      </c>
      <c r="O94" s="65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153</v>
      </c>
      <c r="AT94" s="190" t="s">
        <v>148</v>
      </c>
      <c r="AU94" s="190" t="s">
        <v>77</v>
      </c>
      <c r="AY94" s="18" t="s">
        <v>145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77</v>
      </c>
      <c r="BK94" s="191">
        <f t="shared" si="9"/>
        <v>0</v>
      </c>
      <c r="BL94" s="18" t="s">
        <v>153</v>
      </c>
      <c r="BM94" s="190" t="s">
        <v>165</v>
      </c>
    </row>
    <row r="95" spans="1:65" s="2" customFormat="1" ht="16.5" customHeight="1">
      <c r="A95" s="35"/>
      <c r="B95" s="36"/>
      <c r="C95" s="179" t="s">
        <v>69</v>
      </c>
      <c r="D95" s="179" t="s">
        <v>148</v>
      </c>
      <c r="E95" s="180" t="s">
        <v>1116</v>
      </c>
      <c r="F95" s="181" t="s">
        <v>1117</v>
      </c>
      <c r="G95" s="182" t="s">
        <v>643</v>
      </c>
      <c r="H95" s="183">
        <v>8</v>
      </c>
      <c r="I95" s="184"/>
      <c r="J95" s="185">
        <f t="shared" si="0"/>
        <v>0</v>
      </c>
      <c r="K95" s="181" t="s">
        <v>19</v>
      </c>
      <c r="L95" s="40"/>
      <c r="M95" s="186" t="s">
        <v>19</v>
      </c>
      <c r="N95" s="187" t="s">
        <v>40</v>
      </c>
      <c r="O95" s="65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153</v>
      </c>
      <c r="AT95" s="190" t="s">
        <v>148</v>
      </c>
      <c r="AU95" s="190" t="s">
        <v>77</v>
      </c>
      <c r="AY95" s="18" t="s">
        <v>145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77</v>
      </c>
      <c r="BK95" s="191">
        <f t="shared" si="9"/>
        <v>0</v>
      </c>
      <c r="BL95" s="18" t="s">
        <v>153</v>
      </c>
      <c r="BM95" s="190" t="s">
        <v>170</v>
      </c>
    </row>
    <row r="96" spans="1:65" s="2" customFormat="1" ht="16.5" customHeight="1">
      <c r="A96" s="35"/>
      <c r="B96" s="36"/>
      <c r="C96" s="179" t="s">
        <v>69</v>
      </c>
      <c r="D96" s="179" t="s">
        <v>148</v>
      </c>
      <c r="E96" s="180" t="s">
        <v>1118</v>
      </c>
      <c r="F96" s="181" t="s">
        <v>1117</v>
      </c>
      <c r="G96" s="182" t="s">
        <v>643</v>
      </c>
      <c r="H96" s="183">
        <v>6</v>
      </c>
      <c r="I96" s="184"/>
      <c r="J96" s="185">
        <f t="shared" si="0"/>
        <v>0</v>
      </c>
      <c r="K96" s="181" t="s">
        <v>19</v>
      </c>
      <c r="L96" s="40"/>
      <c r="M96" s="186" t="s">
        <v>19</v>
      </c>
      <c r="N96" s="187" t="s">
        <v>40</v>
      </c>
      <c r="O96" s="65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153</v>
      </c>
      <c r="AT96" s="190" t="s">
        <v>148</v>
      </c>
      <c r="AU96" s="190" t="s">
        <v>77</v>
      </c>
      <c r="AY96" s="18" t="s">
        <v>145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77</v>
      </c>
      <c r="BK96" s="191">
        <f t="shared" si="9"/>
        <v>0</v>
      </c>
      <c r="BL96" s="18" t="s">
        <v>153</v>
      </c>
      <c r="BM96" s="190" t="s">
        <v>177</v>
      </c>
    </row>
    <row r="97" spans="1:65" s="2" customFormat="1" ht="16.5" customHeight="1">
      <c r="A97" s="35"/>
      <c r="B97" s="36"/>
      <c r="C97" s="179" t="s">
        <v>69</v>
      </c>
      <c r="D97" s="179" t="s">
        <v>148</v>
      </c>
      <c r="E97" s="180" t="s">
        <v>1119</v>
      </c>
      <c r="F97" s="181" t="s">
        <v>1120</v>
      </c>
      <c r="G97" s="182" t="s">
        <v>643</v>
      </c>
      <c r="H97" s="183">
        <v>6</v>
      </c>
      <c r="I97" s="184"/>
      <c r="J97" s="185">
        <f t="shared" si="0"/>
        <v>0</v>
      </c>
      <c r="K97" s="181" t="s">
        <v>19</v>
      </c>
      <c r="L97" s="40"/>
      <c r="M97" s="186" t="s">
        <v>19</v>
      </c>
      <c r="N97" s="187" t="s">
        <v>40</v>
      </c>
      <c r="O97" s="65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153</v>
      </c>
      <c r="AT97" s="190" t="s">
        <v>148</v>
      </c>
      <c r="AU97" s="190" t="s">
        <v>77</v>
      </c>
      <c r="AY97" s="18" t="s">
        <v>145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77</v>
      </c>
      <c r="BK97" s="191">
        <f t="shared" si="9"/>
        <v>0</v>
      </c>
      <c r="BL97" s="18" t="s">
        <v>153</v>
      </c>
      <c r="BM97" s="190" t="s">
        <v>222</v>
      </c>
    </row>
    <row r="98" spans="1:65" s="2" customFormat="1" ht="16.5" customHeight="1">
      <c r="A98" s="35"/>
      <c r="B98" s="36"/>
      <c r="C98" s="179" t="s">
        <v>69</v>
      </c>
      <c r="D98" s="179" t="s">
        <v>148</v>
      </c>
      <c r="E98" s="180" t="s">
        <v>1121</v>
      </c>
      <c r="F98" s="181" t="s">
        <v>1122</v>
      </c>
      <c r="G98" s="182" t="s">
        <v>643</v>
      </c>
      <c r="H98" s="183">
        <v>6</v>
      </c>
      <c r="I98" s="184"/>
      <c r="J98" s="185">
        <f t="shared" si="0"/>
        <v>0</v>
      </c>
      <c r="K98" s="181" t="s">
        <v>19</v>
      </c>
      <c r="L98" s="40"/>
      <c r="M98" s="186" t="s">
        <v>19</v>
      </c>
      <c r="N98" s="187" t="s">
        <v>40</v>
      </c>
      <c r="O98" s="65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153</v>
      </c>
      <c r="AT98" s="190" t="s">
        <v>148</v>
      </c>
      <c r="AU98" s="190" t="s">
        <v>77</v>
      </c>
      <c r="AY98" s="18" t="s">
        <v>145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8" t="s">
        <v>77</v>
      </c>
      <c r="BK98" s="191">
        <f t="shared" si="9"/>
        <v>0</v>
      </c>
      <c r="BL98" s="18" t="s">
        <v>153</v>
      </c>
      <c r="BM98" s="190" t="s">
        <v>192</v>
      </c>
    </row>
    <row r="99" spans="1:65" s="2" customFormat="1" ht="16.5" customHeight="1">
      <c r="A99" s="35"/>
      <c r="B99" s="36"/>
      <c r="C99" s="179" t="s">
        <v>69</v>
      </c>
      <c r="D99" s="179" t="s">
        <v>148</v>
      </c>
      <c r="E99" s="180" t="s">
        <v>1123</v>
      </c>
      <c r="F99" s="181" t="s">
        <v>1124</v>
      </c>
      <c r="G99" s="182" t="s">
        <v>643</v>
      </c>
      <c r="H99" s="183">
        <v>6</v>
      </c>
      <c r="I99" s="184"/>
      <c r="J99" s="185">
        <f t="shared" si="0"/>
        <v>0</v>
      </c>
      <c r="K99" s="181" t="s">
        <v>19</v>
      </c>
      <c r="L99" s="40"/>
      <c r="M99" s="186" t="s">
        <v>19</v>
      </c>
      <c r="N99" s="187" t="s">
        <v>40</v>
      </c>
      <c r="O99" s="65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153</v>
      </c>
      <c r="AT99" s="190" t="s">
        <v>148</v>
      </c>
      <c r="AU99" s="190" t="s">
        <v>77</v>
      </c>
      <c r="AY99" s="18" t="s">
        <v>145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8" t="s">
        <v>77</v>
      </c>
      <c r="BK99" s="191">
        <f t="shared" si="9"/>
        <v>0</v>
      </c>
      <c r="BL99" s="18" t="s">
        <v>153</v>
      </c>
      <c r="BM99" s="190" t="s">
        <v>197</v>
      </c>
    </row>
    <row r="100" spans="1:65" s="2" customFormat="1" ht="16.5" customHeight="1">
      <c r="A100" s="35"/>
      <c r="B100" s="36"/>
      <c r="C100" s="179" t="s">
        <v>69</v>
      </c>
      <c r="D100" s="179" t="s">
        <v>148</v>
      </c>
      <c r="E100" s="180" t="s">
        <v>1125</v>
      </c>
      <c r="F100" s="181" t="s">
        <v>1126</v>
      </c>
      <c r="G100" s="182" t="s">
        <v>643</v>
      </c>
      <c r="H100" s="183">
        <v>1</v>
      </c>
      <c r="I100" s="184"/>
      <c r="J100" s="185">
        <f t="shared" si="0"/>
        <v>0</v>
      </c>
      <c r="K100" s="181" t="s">
        <v>19</v>
      </c>
      <c r="L100" s="40"/>
      <c r="M100" s="186" t="s">
        <v>19</v>
      </c>
      <c r="N100" s="187" t="s">
        <v>40</v>
      </c>
      <c r="O100" s="65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153</v>
      </c>
      <c r="AT100" s="190" t="s">
        <v>148</v>
      </c>
      <c r="AU100" s="190" t="s">
        <v>77</v>
      </c>
      <c r="AY100" s="18" t="s">
        <v>145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8" t="s">
        <v>77</v>
      </c>
      <c r="BK100" s="191">
        <f t="shared" si="9"/>
        <v>0</v>
      </c>
      <c r="BL100" s="18" t="s">
        <v>153</v>
      </c>
      <c r="BM100" s="190" t="s">
        <v>205</v>
      </c>
    </row>
    <row r="101" spans="1:65" s="2" customFormat="1" ht="16.5" customHeight="1">
      <c r="A101" s="35"/>
      <c r="B101" s="36"/>
      <c r="C101" s="179" t="s">
        <v>69</v>
      </c>
      <c r="D101" s="179" t="s">
        <v>148</v>
      </c>
      <c r="E101" s="180" t="s">
        <v>1127</v>
      </c>
      <c r="F101" s="181" t="s">
        <v>1128</v>
      </c>
      <c r="G101" s="182" t="s">
        <v>643</v>
      </c>
      <c r="H101" s="183">
        <v>5</v>
      </c>
      <c r="I101" s="184"/>
      <c r="J101" s="185">
        <f t="shared" si="0"/>
        <v>0</v>
      </c>
      <c r="K101" s="181" t="s">
        <v>19</v>
      </c>
      <c r="L101" s="40"/>
      <c r="M101" s="186" t="s">
        <v>19</v>
      </c>
      <c r="N101" s="187" t="s">
        <v>40</v>
      </c>
      <c r="O101" s="65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153</v>
      </c>
      <c r="AT101" s="190" t="s">
        <v>148</v>
      </c>
      <c r="AU101" s="190" t="s">
        <v>77</v>
      </c>
      <c r="AY101" s="18" t="s">
        <v>145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8" t="s">
        <v>77</v>
      </c>
      <c r="BK101" s="191">
        <f t="shared" si="9"/>
        <v>0</v>
      </c>
      <c r="BL101" s="18" t="s">
        <v>153</v>
      </c>
      <c r="BM101" s="190" t="s">
        <v>211</v>
      </c>
    </row>
    <row r="102" spans="1:65" s="2" customFormat="1" ht="16.5" customHeight="1">
      <c r="A102" s="35"/>
      <c r="B102" s="36"/>
      <c r="C102" s="179" t="s">
        <v>69</v>
      </c>
      <c r="D102" s="179" t="s">
        <v>148</v>
      </c>
      <c r="E102" s="180" t="s">
        <v>1129</v>
      </c>
      <c r="F102" s="181" t="s">
        <v>1130</v>
      </c>
      <c r="G102" s="182" t="s">
        <v>643</v>
      </c>
      <c r="H102" s="183">
        <v>1</v>
      </c>
      <c r="I102" s="184"/>
      <c r="J102" s="185">
        <f t="shared" si="0"/>
        <v>0</v>
      </c>
      <c r="K102" s="181" t="s">
        <v>19</v>
      </c>
      <c r="L102" s="40"/>
      <c r="M102" s="186" t="s">
        <v>19</v>
      </c>
      <c r="N102" s="187" t="s">
        <v>40</v>
      </c>
      <c r="O102" s="65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153</v>
      </c>
      <c r="AT102" s="190" t="s">
        <v>148</v>
      </c>
      <c r="AU102" s="190" t="s">
        <v>77</v>
      </c>
      <c r="AY102" s="18" t="s">
        <v>145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8" t="s">
        <v>77</v>
      </c>
      <c r="BK102" s="191">
        <f t="shared" si="9"/>
        <v>0</v>
      </c>
      <c r="BL102" s="18" t="s">
        <v>153</v>
      </c>
      <c r="BM102" s="190" t="s">
        <v>219</v>
      </c>
    </row>
    <row r="103" spans="1:65" s="2" customFormat="1" ht="16.5" customHeight="1">
      <c r="A103" s="35"/>
      <c r="B103" s="36"/>
      <c r="C103" s="179" t="s">
        <v>69</v>
      </c>
      <c r="D103" s="179" t="s">
        <v>148</v>
      </c>
      <c r="E103" s="180" t="s">
        <v>1131</v>
      </c>
      <c r="F103" s="181" t="s">
        <v>1132</v>
      </c>
      <c r="G103" s="182" t="s">
        <v>643</v>
      </c>
      <c r="H103" s="183">
        <v>1</v>
      </c>
      <c r="I103" s="184"/>
      <c r="J103" s="185">
        <f t="shared" si="0"/>
        <v>0</v>
      </c>
      <c r="K103" s="181" t="s">
        <v>19</v>
      </c>
      <c r="L103" s="40"/>
      <c r="M103" s="186" t="s">
        <v>19</v>
      </c>
      <c r="N103" s="187" t="s">
        <v>40</v>
      </c>
      <c r="O103" s="65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153</v>
      </c>
      <c r="AT103" s="190" t="s">
        <v>148</v>
      </c>
      <c r="AU103" s="190" t="s">
        <v>77</v>
      </c>
      <c r="AY103" s="18" t="s">
        <v>145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8" t="s">
        <v>77</v>
      </c>
      <c r="BK103" s="191">
        <f t="shared" si="9"/>
        <v>0</v>
      </c>
      <c r="BL103" s="18" t="s">
        <v>153</v>
      </c>
      <c r="BM103" s="190" t="s">
        <v>225</v>
      </c>
    </row>
    <row r="104" spans="1:65" s="2" customFormat="1" ht="16.5" customHeight="1">
      <c r="A104" s="35"/>
      <c r="B104" s="36"/>
      <c r="C104" s="179" t="s">
        <v>69</v>
      </c>
      <c r="D104" s="179" t="s">
        <v>148</v>
      </c>
      <c r="E104" s="180" t="s">
        <v>1133</v>
      </c>
      <c r="F104" s="181" t="s">
        <v>1134</v>
      </c>
      <c r="G104" s="182" t="s">
        <v>643</v>
      </c>
      <c r="H104" s="183">
        <v>1</v>
      </c>
      <c r="I104" s="184"/>
      <c r="J104" s="185">
        <f t="shared" si="0"/>
        <v>0</v>
      </c>
      <c r="K104" s="181" t="s">
        <v>19</v>
      </c>
      <c r="L104" s="40"/>
      <c r="M104" s="186" t="s">
        <v>19</v>
      </c>
      <c r="N104" s="187" t="s">
        <v>40</v>
      </c>
      <c r="O104" s="65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153</v>
      </c>
      <c r="AT104" s="190" t="s">
        <v>148</v>
      </c>
      <c r="AU104" s="190" t="s">
        <v>77</v>
      </c>
      <c r="AY104" s="18" t="s">
        <v>145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77</v>
      </c>
      <c r="BK104" s="191">
        <f t="shared" si="9"/>
        <v>0</v>
      </c>
      <c r="BL104" s="18" t="s">
        <v>153</v>
      </c>
      <c r="BM104" s="190" t="s">
        <v>233</v>
      </c>
    </row>
    <row r="105" spans="1:65" s="2" customFormat="1" ht="16.5" customHeight="1">
      <c r="A105" s="35"/>
      <c r="B105" s="36"/>
      <c r="C105" s="179" t="s">
        <v>69</v>
      </c>
      <c r="D105" s="179" t="s">
        <v>148</v>
      </c>
      <c r="E105" s="180" t="s">
        <v>1135</v>
      </c>
      <c r="F105" s="181" t="s">
        <v>1136</v>
      </c>
      <c r="G105" s="182" t="s">
        <v>643</v>
      </c>
      <c r="H105" s="183">
        <v>2</v>
      </c>
      <c r="I105" s="184"/>
      <c r="J105" s="185">
        <f t="shared" si="0"/>
        <v>0</v>
      </c>
      <c r="K105" s="181" t="s">
        <v>19</v>
      </c>
      <c r="L105" s="40"/>
      <c r="M105" s="186" t="s">
        <v>19</v>
      </c>
      <c r="N105" s="187" t="s">
        <v>40</v>
      </c>
      <c r="O105" s="65"/>
      <c r="P105" s="188">
        <f t="shared" si="1"/>
        <v>0</v>
      </c>
      <c r="Q105" s="188">
        <v>0</v>
      </c>
      <c r="R105" s="188">
        <f t="shared" si="2"/>
        <v>0</v>
      </c>
      <c r="S105" s="188">
        <v>0</v>
      </c>
      <c r="T105" s="189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153</v>
      </c>
      <c r="AT105" s="190" t="s">
        <v>148</v>
      </c>
      <c r="AU105" s="190" t="s">
        <v>77</v>
      </c>
      <c r="AY105" s="18" t="s">
        <v>145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8" t="s">
        <v>77</v>
      </c>
      <c r="BK105" s="191">
        <f t="shared" si="9"/>
        <v>0</v>
      </c>
      <c r="BL105" s="18" t="s">
        <v>153</v>
      </c>
      <c r="BM105" s="190" t="s">
        <v>240</v>
      </c>
    </row>
    <row r="106" spans="1:65" s="2" customFormat="1" ht="16.5" customHeight="1">
      <c r="A106" s="35"/>
      <c r="B106" s="36"/>
      <c r="C106" s="179" t="s">
        <v>69</v>
      </c>
      <c r="D106" s="179" t="s">
        <v>148</v>
      </c>
      <c r="E106" s="180" t="s">
        <v>1137</v>
      </c>
      <c r="F106" s="181" t="s">
        <v>1138</v>
      </c>
      <c r="G106" s="182" t="s">
        <v>643</v>
      </c>
      <c r="H106" s="183">
        <v>1</v>
      </c>
      <c r="I106" s="184"/>
      <c r="J106" s="185">
        <f t="shared" si="0"/>
        <v>0</v>
      </c>
      <c r="K106" s="181" t="s">
        <v>19</v>
      </c>
      <c r="L106" s="40"/>
      <c r="M106" s="186" t="s">
        <v>19</v>
      </c>
      <c r="N106" s="187" t="s">
        <v>40</v>
      </c>
      <c r="O106" s="65"/>
      <c r="P106" s="188">
        <f t="shared" si="1"/>
        <v>0</v>
      </c>
      <c r="Q106" s="188">
        <v>0</v>
      </c>
      <c r="R106" s="188">
        <f t="shared" si="2"/>
        <v>0</v>
      </c>
      <c r="S106" s="188">
        <v>0</v>
      </c>
      <c r="T106" s="189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153</v>
      </c>
      <c r="AT106" s="190" t="s">
        <v>148</v>
      </c>
      <c r="AU106" s="190" t="s">
        <v>77</v>
      </c>
      <c r="AY106" s="18" t="s">
        <v>145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8" t="s">
        <v>77</v>
      </c>
      <c r="BK106" s="191">
        <f t="shared" si="9"/>
        <v>0</v>
      </c>
      <c r="BL106" s="18" t="s">
        <v>153</v>
      </c>
      <c r="BM106" s="190" t="s">
        <v>1089</v>
      </c>
    </row>
    <row r="107" spans="1:65" s="2" customFormat="1" ht="16.5" customHeight="1">
      <c r="A107" s="35"/>
      <c r="B107" s="36"/>
      <c r="C107" s="179" t="s">
        <v>69</v>
      </c>
      <c r="D107" s="179" t="s">
        <v>148</v>
      </c>
      <c r="E107" s="180" t="s">
        <v>1139</v>
      </c>
      <c r="F107" s="181" t="s">
        <v>1140</v>
      </c>
      <c r="G107" s="182" t="s">
        <v>643</v>
      </c>
      <c r="H107" s="183">
        <v>4</v>
      </c>
      <c r="I107" s="184"/>
      <c r="J107" s="185">
        <f t="shared" si="0"/>
        <v>0</v>
      </c>
      <c r="K107" s="181" t="s">
        <v>19</v>
      </c>
      <c r="L107" s="40"/>
      <c r="M107" s="186" t="s">
        <v>19</v>
      </c>
      <c r="N107" s="187" t="s">
        <v>40</v>
      </c>
      <c r="O107" s="65"/>
      <c r="P107" s="188">
        <f t="shared" si="1"/>
        <v>0</v>
      </c>
      <c r="Q107" s="188">
        <v>0</v>
      </c>
      <c r="R107" s="188">
        <f t="shared" si="2"/>
        <v>0</v>
      </c>
      <c r="S107" s="188">
        <v>0</v>
      </c>
      <c r="T107" s="189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153</v>
      </c>
      <c r="AT107" s="190" t="s">
        <v>148</v>
      </c>
      <c r="AU107" s="190" t="s">
        <v>77</v>
      </c>
      <c r="AY107" s="18" t="s">
        <v>145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8" t="s">
        <v>77</v>
      </c>
      <c r="BK107" s="191">
        <f t="shared" si="9"/>
        <v>0</v>
      </c>
      <c r="BL107" s="18" t="s">
        <v>153</v>
      </c>
      <c r="BM107" s="190" t="s">
        <v>244</v>
      </c>
    </row>
    <row r="108" spans="1:65" s="2" customFormat="1" ht="16.5" customHeight="1">
      <c r="A108" s="35"/>
      <c r="B108" s="36"/>
      <c r="C108" s="179" t="s">
        <v>69</v>
      </c>
      <c r="D108" s="179" t="s">
        <v>148</v>
      </c>
      <c r="E108" s="180" t="s">
        <v>1141</v>
      </c>
      <c r="F108" s="181" t="s">
        <v>1142</v>
      </c>
      <c r="G108" s="182" t="s">
        <v>643</v>
      </c>
      <c r="H108" s="183">
        <v>1</v>
      </c>
      <c r="I108" s="184"/>
      <c r="J108" s="185">
        <f t="shared" si="0"/>
        <v>0</v>
      </c>
      <c r="K108" s="181" t="s">
        <v>19</v>
      </c>
      <c r="L108" s="40"/>
      <c r="M108" s="186" t="s">
        <v>19</v>
      </c>
      <c r="N108" s="187" t="s">
        <v>40</v>
      </c>
      <c r="O108" s="65"/>
      <c r="P108" s="188">
        <f t="shared" si="1"/>
        <v>0</v>
      </c>
      <c r="Q108" s="188">
        <v>0</v>
      </c>
      <c r="R108" s="188">
        <f t="shared" si="2"/>
        <v>0</v>
      </c>
      <c r="S108" s="188">
        <v>0</v>
      </c>
      <c r="T108" s="189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153</v>
      </c>
      <c r="AT108" s="190" t="s">
        <v>148</v>
      </c>
      <c r="AU108" s="190" t="s">
        <v>77</v>
      </c>
      <c r="AY108" s="18" t="s">
        <v>145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8" t="s">
        <v>77</v>
      </c>
      <c r="BK108" s="191">
        <f t="shared" si="9"/>
        <v>0</v>
      </c>
      <c r="BL108" s="18" t="s">
        <v>153</v>
      </c>
      <c r="BM108" s="190" t="s">
        <v>261</v>
      </c>
    </row>
    <row r="109" spans="1:65" s="2" customFormat="1" ht="16.5" customHeight="1">
      <c r="A109" s="35"/>
      <c r="B109" s="36"/>
      <c r="C109" s="179" t="s">
        <v>69</v>
      </c>
      <c r="D109" s="179" t="s">
        <v>148</v>
      </c>
      <c r="E109" s="180" t="s">
        <v>1143</v>
      </c>
      <c r="F109" s="181" t="s">
        <v>1144</v>
      </c>
      <c r="G109" s="182" t="s">
        <v>643</v>
      </c>
      <c r="H109" s="183">
        <v>1</v>
      </c>
      <c r="I109" s="184"/>
      <c r="J109" s="185">
        <f t="shared" si="0"/>
        <v>0</v>
      </c>
      <c r="K109" s="181" t="s">
        <v>19</v>
      </c>
      <c r="L109" s="40"/>
      <c r="M109" s="186" t="s">
        <v>19</v>
      </c>
      <c r="N109" s="187" t="s">
        <v>40</v>
      </c>
      <c r="O109" s="65"/>
      <c r="P109" s="188">
        <f t="shared" si="1"/>
        <v>0</v>
      </c>
      <c r="Q109" s="188">
        <v>0</v>
      </c>
      <c r="R109" s="188">
        <f t="shared" si="2"/>
        <v>0</v>
      </c>
      <c r="S109" s="188">
        <v>0</v>
      </c>
      <c r="T109" s="189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153</v>
      </c>
      <c r="AT109" s="190" t="s">
        <v>148</v>
      </c>
      <c r="AU109" s="190" t="s">
        <v>77</v>
      </c>
      <c r="AY109" s="18" t="s">
        <v>145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8" t="s">
        <v>77</v>
      </c>
      <c r="BK109" s="191">
        <f t="shared" si="9"/>
        <v>0</v>
      </c>
      <c r="BL109" s="18" t="s">
        <v>153</v>
      </c>
      <c r="BM109" s="190" t="s">
        <v>266</v>
      </c>
    </row>
    <row r="110" spans="1:65" s="2" customFormat="1" ht="16.5" customHeight="1">
      <c r="A110" s="35"/>
      <c r="B110" s="36"/>
      <c r="C110" s="179" t="s">
        <v>69</v>
      </c>
      <c r="D110" s="179" t="s">
        <v>148</v>
      </c>
      <c r="E110" s="180" t="s">
        <v>1145</v>
      </c>
      <c r="F110" s="181" t="s">
        <v>1146</v>
      </c>
      <c r="G110" s="182" t="s">
        <v>196</v>
      </c>
      <c r="H110" s="183">
        <v>110</v>
      </c>
      <c r="I110" s="184"/>
      <c r="J110" s="185">
        <f t="shared" si="0"/>
        <v>0</v>
      </c>
      <c r="K110" s="181" t="s">
        <v>19</v>
      </c>
      <c r="L110" s="40"/>
      <c r="M110" s="186" t="s">
        <v>19</v>
      </c>
      <c r="N110" s="187" t="s">
        <v>40</v>
      </c>
      <c r="O110" s="65"/>
      <c r="P110" s="188">
        <f t="shared" si="1"/>
        <v>0</v>
      </c>
      <c r="Q110" s="188">
        <v>0</v>
      </c>
      <c r="R110" s="188">
        <f t="shared" si="2"/>
        <v>0</v>
      </c>
      <c r="S110" s="188">
        <v>0</v>
      </c>
      <c r="T110" s="189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153</v>
      </c>
      <c r="AT110" s="190" t="s">
        <v>148</v>
      </c>
      <c r="AU110" s="190" t="s">
        <v>77</v>
      </c>
      <c r="AY110" s="18" t="s">
        <v>145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18" t="s">
        <v>77</v>
      </c>
      <c r="BK110" s="191">
        <f t="shared" si="9"/>
        <v>0</v>
      </c>
      <c r="BL110" s="18" t="s">
        <v>153</v>
      </c>
      <c r="BM110" s="190" t="s">
        <v>280</v>
      </c>
    </row>
    <row r="111" spans="1:65" s="2" customFormat="1" ht="16.5" customHeight="1">
      <c r="A111" s="35"/>
      <c r="B111" s="36"/>
      <c r="C111" s="179" t="s">
        <v>69</v>
      </c>
      <c r="D111" s="179" t="s">
        <v>148</v>
      </c>
      <c r="E111" s="180" t="s">
        <v>1147</v>
      </c>
      <c r="F111" s="181" t="s">
        <v>1148</v>
      </c>
      <c r="G111" s="182" t="s">
        <v>196</v>
      </c>
      <c r="H111" s="183">
        <v>38</v>
      </c>
      <c r="I111" s="184"/>
      <c r="J111" s="185">
        <f t="shared" si="0"/>
        <v>0</v>
      </c>
      <c r="K111" s="181" t="s">
        <v>19</v>
      </c>
      <c r="L111" s="40"/>
      <c r="M111" s="186" t="s">
        <v>19</v>
      </c>
      <c r="N111" s="187" t="s">
        <v>40</v>
      </c>
      <c r="O111" s="65"/>
      <c r="P111" s="188">
        <f t="shared" si="1"/>
        <v>0</v>
      </c>
      <c r="Q111" s="188">
        <v>0</v>
      </c>
      <c r="R111" s="188">
        <f t="shared" si="2"/>
        <v>0</v>
      </c>
      <c r="S111" s="188">
        <v>0</v>
      </c>
      <c r="T111" s="189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153</v>
      </c>
      <c r="AT111" s="190" t="s">
        <v>148</v>
      </c>
      <c r="AU111" s="190" t="s">
        <v>77</v>
      </c>
      <c r="AY111" s="18" t="s">
        <v>145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18" t="s">
        <v>77</v>
      </c>
      <c r="BK111" s="191">
        <f t="shared" si="9"/>
        <v>0</v>
      </c>
      <c r="BL111" s="18" t="s">
        <v>153</v>
      </c>
      <c r="BM111" s="190" t="s">
        <v>288</v>
      </c>
    </row>
    <row r="112" spans="1:65" s="2" customFormat="1" ht="16.5" customHeight="1">
      <c r="A112" s="35"/>
      <c r="B112" s="36"/>
      <c r="C112" s="179" t="s">
        <v>69</v>
      </c>
      <c r="D112" s="179" t="s">
        <v>148</v>
      </c>
      <c r="E112" s="180" t="s">
        <v>1149</v>
      </c>
      <c r="F112" s="181" t="s">
        <v>1150</v>
      </c>
      <c r="G112" s="182" t="s">
        <v>1151</v>
      </c>
      <c r="H112" s="183">
        <v>5</v>
      </c>
      <c r="I112" s="184"/>
      <c r="J112" s="185">
        <f t="shared" si="0"/>
        <v>0</v>
      </c>
      <c r="K112" s="181" t="s">
        <v>19</v>
      </c>
      <c r="L112" s="40"/>
      <c r="M112" s="186" t="s">
        <v>19</v>
      </c>
      <c r="N112" s="187" t="s">
        <v>40</v>
      </c>
      <c r="O112" s="65"/>
      <c r="P112" s="188">
        <f t="shared" si="1"/>
        <v>0</v>
      </c>
      <c r="Q112" s="188">
        <v>0</v>
      </c>
      <c r="R112" s="188">
        <f t="shared" si="2"/>
        <v>0</v>
      </c>
      <c r="S112" s="188">
        <v>0</v>
      </c>
      <c r="T112" s="189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153</v>
      </c>
      <c r="AT112" s="190" t="s">
        <v>148</v>
      </c>
      <c r="AU112" s="190" t="s">
        <v>77</v>
      </c>
      <c r="AY112" s="18" t="s">
        <v>145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18" t="s">
        <v>77</v>
      </c>
      <c r="BK112" s="191">
        <f t="shared" si="9"/>
        <v>0</v>
      </c>
      <c r="BL112" s="18" t="s">
        <v>153</v>
      </c>
      <c r="BM112" s="190" t="s">
        <v>294</v>
      </c>
    </row>
    <row r="113" spans="1:65" s="2" customFormat="1" ht="16.5" customHeight="1">
      <c r="A113" s="35"/>
      <c r="B113" s="36"/>
      <c r="C113" s="179" t="s">
        <v>69</v>
      </c>
      <c r="D113" s="179" t="s">
        <v>148</v>
      </c>
      <c r="E113" s="180" t="s">
        <v>1152</v>
      </c>
      <c r="F113" s="181" t="s">
        <v>1153</v>
      </c>
      <c r="G113" s="182" t="s">
        <v>1151</v>
      </c>
      <c r="H113" s="183">
        <v>9</v>
      </c>
      <c r="I113" s="184"/>
      <c r="J113" s="185">
        <f t="shared" si="0"/>
        <v>0</v>
      </c>
      <c r="K113" s="181" t="s">
        <v>19</v>
      </c>
      <c r="L113" s="40"/>
      <c r="M113" s="186" t="s">
        <v>19</v>
      </c>
      <c r="N113" s="187" t="s">
        <v>40</v>
      </c>
      <c r="O113" s="65"/>
      <c r="P113" s="188">
        <f t="shared" si="1"/>
        <v>0</v>
      </c>
      <c r="Q113" s="188">
        <v>0</v>
      </c>
      <c r="R113" s="188">
        <f t="shared" si="2"/>
        <v>0</v>
      </c>
      <c r="S113" s="188">
        <v>0</v>
      </c>
      <c r="T113" s="189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153</v>
      </c>
      <c r="AT113" s="190" t="s">
        <v>148</v>
      </c>
      <c r="AU113" s="190" t="s">
        <v>77</v>
      </c>
      <c r="AY113" s="18" t="s">
        <v>145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18" t="s">
        <v>77</v>
      </c>
      <c r="BK113" s="191">
        <f t="shared" si="9"/>
        <v>0</v>
      </c>
      <c r="BL113" s="18" t="s">
        <v>153</v>
      </c>
      <c r="BM113" s="190" t="s">
        <v>301</v>
      </c>
    </row>
    <row r="114" spans="1:65" s="2" customFormat="1" ht="16.5" customHeight="1">
      <c r="A114" s="35"/>
      <c r="B114" s="36"/>
      <c r="C114" s="179" t="s">
        <v>69</v>
      </c>
      <c r="D114" s="179" t="s">
        <v>148</v>
      </c>
      <c r="E114" s="180" t="s">
        <v>1154</v>
      </c>
      <c r="F114" s="181" t="s">
        <v>1155</v>
      </c>
      <c r="G114" s="182" t="s">
        <v>1151</v>
      </c>
      <c r="H114" s="183">
        <v>24</v>
      </c>
      <c r="I114" s="184"/>
      <c r="J114" s="185">
        <f t="shared" si="0"/>
        <v>0</v>
      </c>
      <c r="K114" s="181" t="s">
        <v>19</v>
      </c>
      <c r="L114" s="40"/>
      <c r="M114" s="186" t="s">
        <v>19</v>
      </c>
      <c r="N114" s="187" t="s">
        <v>40</v>
      </c>
      <c r="O114" s="65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153</v>
      </c>
      <c r="AT114" s="190" t="s">
        <v>148</v>
      </c>
      <c r="AU114" s="190" t="s">
        <v>77</v>
      </c>
      <c r="AY114" s="18" t="s">
        <v>145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18" t="s">
        <v>77</v>
      </c>
      <c r="BK114" s="191">
        <f t="shared" si="9"/>
        <v>0</v>
      </c>
      <c r="BL114" s="18" t="s">
        <v>153</v>
      </c>
      <c r="BM114" s="190" t="s">
        <v>305</v>
      </c>
    </row>
    <row r="115" spans="1:65" s="2" customFormat="1" ht="16.5" customHeight="1">
      <c r="A115" s="35"/>
      <c r="B115" s="36"/>
      <c r="C115" s="179" t="s">
        <v>69</v>
      </c>
      <c r="D115" s="179" t="s">
        <v>148</v>
      </c>
      <c r="E115" s="180" t="s">
        <v>1156</v>
      </c>
      <c r="F115" s="181" t="s">
        <v>1157</v>
      </c>
      <c r="G115" s="182" t="s">
        <v>1151</v>
      </c>
      <c r="H115" s="183">
        <v>6</v>
      </c>
      <c r="I115" s="184"/>
      <c r="J115" s="185">
        <f t="shared" si="0"/>
        <v>0</v>
      </c>
      <c r="K115" s="181" t="s">
        <v>19</v>
      </c>
      <c r="L115" s="40"/>
      <c r="M115" s="186" t="s">
        <v>19</v>
      </c>
      <c r="N115" s="187" t="s">
        <v>40</v>
      </c>
      <c r="O115" s="65"/>
      <c r="P115" s="188">
        <f t="shared" si="1"/>
        <v>0</v>
      </c>
      <c r="Q115" s="188">
        <v>0</v>
      </c>
      <c r="R115" s="188">
        <f t="shared" si="2"/>
        <v>0</v>
      </c>
      <c r="S115" s="188">
        <v>0</v>
      </c>
      <c r="T115" s="189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153</v>
      </c>
      <c r="AT115" s="190" t="s">
        <v>148</v>
      </c>
      <c r="AU115" s="190" t="s">
        <v>77</v>
      </c>
      <c r="AY115" s="18" t="s">
        <v>145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18" t="s">
        <v>77</v>
      </c>
      <c r="BK115" s="191">
        <f t="shared" si="9"/>
        <v>0</v>
      </c>
      <c r="BL115" s="18" t="s">
        <v>153</v>
      </c>
      <c r="BM115" s="190" t="s">
        <v>314</v>
      </c>
    </row>
    <row r="116" spans="1:65" s="2" customFormat="1" ht="16.5" customHeight="1">
      <c r="A116" s="35"/>
      <c r="B116" s="36"/>
      <c r="C116" s="179" t="s">
        <v>69</v>
      </c>
      <c r="D116" s="179" t="s">
        <v>148</v>
      </c>
      <c r="E116" s="180" t="s">
        <v>1158</v>
      </c>
      <c r="F116" s="181" t="s">
        <v>1159</v>
      </c>
      <c r="G116" s="182" t="s">
        <v>643</v>
      </c>
      <c r="H116" s="183">
        <v>1</v>
      </c>
      <c r="I116" s="184"/>
      <c r="J116" s="185">
        <f t="shared" si="0"/>
        <v>0</v>
      </c>
      <c r="K116" s="181" t="s">
        <v>19</v>
      </c>
      <c r="L116" s="40"/>
      <c r="M116" s="186" t="s">
        <v>19</v>
      </c>
      <c r="N116" s="187" t="s">
        <v>40</v>
      </c>
      <c r="O116" s="65"/>
      <c r="P116" s="188">
        <f t="shared" si="1"/>
        <v>0</v>
      </c>
      <c r="Q116" s="188">
        <v>0</v>
      </c>
      <c r="R116" s="188">
        <f t="shared" si="2"/>
        <v>0</v>
      </c>
      <c r="S116" s="188">
        <v>0</v>
      </c>
      <c r="T116" s="189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153</v>
      </c>
      <c r="AT116" s="190" t="s">
        <v>148</v>
      </c>
      <c r="AU116" s="190" t="s">
        <v>77</v>
      </c>
      <c r="AY116" s="18" t="s">
        <v>145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18" t="s">
        <v>77</v>
      </c>
      <c r="BK116" s="191">
        <f t="shared" si="9"/>
        <v>0</v>
      </c>
      <c r="BL116" s="18" t="s">
        <v>153</v>
      </c>
      <c r="BM116" s="190" t="s">
        <v>349</v>
      </c>
    </row>
    <row r="117" spans="1:65" s="2" customFormat="1" ht="16.5" customHeight="1">
      <c r="A117" s="35"/>
      <c r="B117" s="36"/>
      <c r="C117" s="179" t="s">
        <v>69</v>
      </c>
      <c r="D117" s="179" t="s">
        <v>148</v>
      </c>
      <c r="E117" s="180" t="s">
        <v>1160</v>
      </c>
      <c r="F117" s="181" t="s">
        <v>1161</v>
      </c>
      <c r="G117" s="182" t="s">
        <v>643</v>
      </c>
      <c r="H117" s="183">
        <v>2</v>
      </c>
      <c r="I117" s="184"/>
      <c r="J117" s="185">
        <f t="shared" si="0"/>
        <v>0</v>
      </c>
      <c r="K117" s="181" t="s">
        <v>19</v>
      </c>
      <c r="L117" s="40"/>
      <c r="M117" s="186" t="s">
        <v>19</v>
      </c>
      <c r="N117" s="187" t="s">
        <v>40</v>
      </c>
      <c r="O117" s="65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153</v>
      </c>
      <c r="AT117" s="190" t="s">
        <v>148</v>
      </c>
      <c r="AU117" s="190" t="s">
        <v>77</v>
      </c>
      <c r="AY117" s="18" t="s">
        <v>145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18" t="s">
        <v>77</v>
      </c>
      <c r="BK117" s="191">
        <f t="shared" si="9"/>
        <v>0</v>
      </c>
      <c r="BL117" s="18" t="s">
        <v>153</v>
      </c>
      <c r="BM117" s="190" t="s">
        <v>361</v>
      </c>
    </row>
    <row r="118" spans="1:65" s="2" customFormat="1" ht="16.5" customHeight="1">
      <c r="A118" s="35"/>
      <c r="B118" s="36"/>
      <c r="C118" s="179" t="s">
        <v>69</v>
      </c>
      <c r="D118" s="179" t="s">
        <v>148</v>
      </c>
      <c r="E118" s="180" t="s">
        <v>1162</v>
      </c>
      <c r="F118" s="181" t="s">
        <v>1163</v>
      </c>
      <c r="G118" s="182" t="s">
        <v>643</v>
      </c>
      <c r="H118" s="183">
        <v>3</v>
      </c>
      <c r="I118" s="184"/>
      <c r="J118" s="185">
        <f t="shared" si="0"/>
        <v>0</v>
      </c>
      <c r="K118" s="181" t="s">
        <v>19</v>
      </c>
      <c r="L118" s="40"/>
      <c r="M118" s="186" t="s">
        <v>19</v>
      </c>
      <c r="N118" s="187" t="s">
        <v>40</v>
      </c>
      <c r="O118" s="65"/>
      <c r="P118" s="188">
        <f t="shared" si="1"/>
        <v>0</v>
      </c>
      <c r="Q118" s="188">
        <v>0</v>
      </c>
      <c r="R118" s="188">
        <f t="shared" si="2"/>
        <v>0</v>
      </c>
      <c r="S118" s="188">
        <v>0</v>
      </c>
      <c r="T118" s="189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153</v>
      </c>
      <c r="AT118" s="190" t="s">
        <v>148</v>
      </c>
      <c r="AU118" s="190" t="s">
        <v>77</v>
      </c>
      <c r="AY118" s="18" t="s">
        <v>145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18" t="s">
        <v>77</v>
      </c>
      <c r="BK118" s="191">
        <f t="shared" si="9"/>
        <v>0</v>
      </c>
      <c r="BL118" s="18" t="s">
        <v>153</v>
      </c>
      <c r="BM118" s="190" t="s">
        <v>369</v>
      </c>
    </row>
    <row r="119" spans="1:65" s="2" customFormat="1" ht="16.5" customHeight="1">
      <c r="A119" s="35"/>
      <c r="B119" s="36"/>
      <c r="C119" s="179" t="s">
        <v>69</v>
      </c>
      <c r="D119" s="179" t="s">
        <v>148</v>
      </c>
      <c r="E119" s="180" t="s">
        <v>1164</v>
      </c>
      <c r="F119" s="181" t="s">
        <v>1165</v>
      </c>
      <c r="G119" s="182" t="s">
        <v>643</v>
      </c>
      <c r="H119" s="183">
        <v>2</v>
      </c>
      <c r="I119" s="184"/>
      <c r="J119" s="185">
        <f t="shared" si="0"/>
        <v>0</v>
      </c>
      <c r="K119" s="181" t="s">
        <v>19</v>
      </c>
      <c r="L119" s="40"/>
      <c r="M119" s="186" t="s">
        <v>19</v>
      </c>
      <c r="N119" s="187" t="s">
        <v>40</v>
      </c>
      <c r="O119" s="65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153</v>
      </c>
      <c r="AT119" s="190" t="s">
        <v>148</v>
      </c>
      <c r="AU119" s="190" t="s">
        <v>77</v>
      </c>
      <c r="AY119" s="18" t="s">
        <v>145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18" t="s">
        <v>77</v>
      </c>
      <c r="BK119" s="191">
        <f t="shared" si="9"/>
        <v>0</v>
      </c>
      <c r="BL119" s="18" t="s">
        <v>153</v>
      </c>
      <c r="BM119" s="190" t="s">
        <v>1166</v>
      </c>
    </row>
    <row r="120" spans="1:65" s="2" customFormat="1" ht="16.5" customHeight="1">
      <c r="A120" s="35"/>
      <c r="B120" s="36"/>
      <c r="C120" s="179" t="s">
        <v>69</v>
      </c>
      <c r="D120" s="179" t="s">
        <v>148</v>
      </c>
      <c r="E120" s="180" t="s">
        <v>1167</v>
      </c>
      <c r="F120" s="181" t="s">
        <v>1168</v>
      </c>
      <c r="G120" s="182" t="s">
        <v>643</v>
      </c>
      <c r="H120" s="183">
        <v>1</v>
      </c>
      <c r="I120" s="184"/>
      <c r="J120" s="185">
        <f t="shared" si="0"/>
        <v>0</v>
      </c>
      <c r="K120" s="181" t="s">
        <v>19</v>
      </c>
      <c r="L120" s="40"/>
      <c r="M120" s="186" t="s">
        <v>19</v>
      </c>
      <c r="N120" s="187" t="s">
        <v>40</v>
      </c>
      <c r="O120" s="65"/>
      <c r="P120" s="188">
        <f t="shared" si="1"/>
        <v>0</v>
      </c>
      <c r="Q120" s="188">
        <v>0</v>
      </c>
      <c r="R120" s="188">
        <f t="shared" si="2"/>
        <v>0</v>
      </c>
      <c r="S120" s="188">
        <v>0</v>
      </c>
      <c r="T120" s="18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153</v>
      </c>
      <c r="AT120" s="190" t="s">
        <v>148</v>
      </c>
      <c r="AU120" s="190" t="s">
        <v>77</v>
      </c>
      <c r="AY120" s="18" t="s">
        <v>145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18" t="s">
        <v>77</v>
      </c>
      <c r="BK120" s="191">
        <f t="shared" si="9"/>
        <v>0</v>
      </c>
      <c r="BL120" s="18" t="s">
        <v>153</v>
      </c>
      <c r="BM120" s="190" t="s">
        <v>482</v>
      </c>
    </row>
    <row r="121" spans="1:65" s="2" customFormat="1" ht="16.5" customHeight="1">
      <c r="A121" s="35"/>
      <c r="B121" s="36"/>
      <c r="C121" s="179" t="s">
        <v>69</v>
      </c>
      <c r="D121" s="179" t="s">
        <v>148</v>
      </c>
      <c r="E121" s="180" t="s">
        <v>1169</v>
      </c>
      <c r="F121" s="181" t="s">
        <v>1170</v>
      </c>
      <c r="G121" s="182" t="s">
        <v>643</v>
      </c>
      <c r="H121" s="183">
        <v>1</v>
      </c>
      <c r="I121" s="184"/>
      <c r="J121" s="185">
        <f t="shared" si="0"/>
        <v>0</v>
      </c>
      <c r="K121" s="181" t="s">
        <v>19</v>
      </c>
      <c r="L121" s="40"/>
      <c r="M121" s="186" t="s">
        <v>19</v>
      </c>
      <c r="N121" s="187" t="s">
        <v>40</v>
      </c>
      <c r="O121" s="65"/>
      <c r="P121" s="188">
        <f t="shared" si="1"/>
        <v>0</v>
      </c>
      <c r="Q121" s="188">
        <v>0</v>
      </c>
      <c r="R121" s="188">
        <f t="shared" si="2"/>
        <v>0</v>
      </c>
      <c r="S121" s="188">
        <v>0</v>
      </c>
      <c r="T121" s="18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153</v>
      </c>
      <c r="AT121" s="190" t="s">
        <v>148</v>
      </c>
      <c r="AU121" s="190" t="s">
        <v>77</v>
      </c>
      <c r="AY121" s="18" t="s">
        <v>145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18" t="s">
        <v>77</v>
      </c>
      <c r="BK121" s="191">
        <f t="shared" si="9"/>
        <v>0</v>
      </c>
      <c r="BL121" s="18" t="s">
        <v>153</v>
      </c>
      <c r="BM121" s="190" t="s">
        <v>1171</v>
      </c>
    </row>
    <row r="122" spans="1:65" s="2" customFormat="1" ht="16.5" customHeight="1">
      <c r="A122" s="35"/>
      <c r="B122" s="36"/>
      <c r="C122" s="179" t="s">
        <v>69</v>
      </c>
      <c r="D122" s="179" t="s">
        <v>148</v>
      </c>
      <c r="E122" s="180" t="s">
        <v>1172</v>
      </c>
      <c r="F122" s="181" t="s">
        <v>1173</v>
      </c>
      <c r="G122" s="182" t="s">
        <v>643</v>
      </c>
      <c r="H122" s="183">
        <v>1</v>
      </c>
      <c r="I122" s="184"/>
      <c r="J122" s="185">
        <f t="shared" si="0"/>
        <v>0</v>
      </c>
      <c r="K122" s="181" t="s">
        <v>19</v>
      </c>
      <c r="L122" s="40"/>
      <c r="M122" s="186" t="s">
        <v>19</v>
      </c>
      <c r="N122" s="187" t="s">
        <v>40</v>
      </c>
      <c r="O122" s="65"/>
      <c r="P122" s="188">
        <f t="shared" si="1"/>
        <v>0</v>
      </c>
      <c r="Q122" s="188">
        <v>0</v>
      </c>
      <c r="R122" s="188">
        <f t="shared" si="2"/>
        <v>0</v>
      </c>
      <c r="S122" s="188">
        <v>0</v>
      </c>
      <c r="T122" s="18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153</v>
      </c>
      <c r="AT122" s="190" t="s">
        <v>148</v>
      </c>
      <c r="AU122" s="190" t="s">
        <v>77</v>
      </c>
      <c r="AY122" s="18" t="s">
        <v>145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18" t="s">
        <v>77</v>
      </c>
      <c r="BK122" s="191">
        <f t="shared" si="9"/>
        <v>0</v>
      </c>
      <c r="BL122" s="18" t="s">
        <v>153</v>
      </c>
      <c r="BM122" s="190" t="s">
        <v>1174</v>
      </c>
    </row>
    <row r="123" spans="1:65" s="2" customFormat="1" ht="16.5" customHeight="1">
      <c r="A123" s="35"/>
      <c r="B123" s="36"/>
      <c r="C123" s="179" t="s">
        <v>69</v>
      </c>
      <c r="D123" s="179" t="s">
        <v>148</v>
      </c>
      <c r="E123" s="180" t="s">
        <v>1175</v>
      </c>
      <c r="F123" s="181" t="s">
        <v>1176</v>
      </c>
      <c r="G123" s="182" t="s">
        <v>643</v>
      </c>
      <c r="H123" s="183">
        <v>2</v>
      </c>
      <c r="I123" s="184"/>
      <c r="J123" s="185">
        <f t="shared" si="0"/>
        <v>0</v>
      </c>
      <c r="K123" s="181" t="s">
        <v>19</v>
      </c>
      <c r="L123" s="40"/>
      <c r="M123" s="186" t="s">
        <v>19</v>
      </c>
      <c r="N123" s="187" t="s">
        <v>40</v>
      </c>
      <c r="O123" s="65"/>
      <c r="P123" s="188">
        <f t="shared" si="1"/>
        <v>0</v>
      </c>
      <c r="Q123" s="188">
        <v>0</v>
      </c>
      <c r="R123" s="188">
        <f t="shared" si="2"/>
        <v>0</v>
      </c>
      <c r="S123" s="188">
        <v>0</v>
      </c>
      <c r="T123" s="18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153</v>
      </c>
      <c r="AT123" s="190" t="s">
        <v>148</v>
      </c>
      <c r="AU123" s="190" t="s">
        <v>77</v>
      </c>
      <c r="AY123" s="18" t="s">
        <v>145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18" t="s">
        <v>77</v>
      </c>
      <c r="BK123" s="191">
        <f t="shared" si="9"/>
        <v>0</v>
      </c>
      <c r="BL123" s="18" t="s">
        <v>153</v>
      </c>
      <c r="BM123" s="190" t="s">
        <v>499</v>
      </c>
    </row>
    <row r="124" spans="1:65" s="2" customFormat="1" ht="16.5" customHeight="1">
      <c r="A124" s="35"/>
      <c r="B124" s="36"/>
      <c r="C124" s="179" t="s">
        <v>69</v>
      </c>
      <c r="D124" s="179" t="s">
        <v>148</v>
      </c>
      <c r="E124" s="180" t="s">
        <v>1177</v>
      </c>
      <c r="F124" s="181" t="s">
        <v>1178</v>
      </c>
      <c r="G124" s="182" t="s">
        <v>643</v>
      </c>
      <c r="H124" s="183">
        <v>3</v>
      </c>
      <c r="I124" s="184"/>
      <c r="J124" s="185">
        <f t="shared" si="0"/>
        <v>0</v>
      </c>
      <c r="K124" s="181" t="s">
        <v>19</v>
      </c>
      <c r="L124" s="40"/>
      <c r="M124" s="186" t="s">
        <v>19</v>
      </c>
      <c r="N124" s="187" t="s">
        <v>40</v>
      </c>
      <c r="O124" s="65"/>
      <c r="P124" s="188">
        <f t="shared" si="1"/>
        <v>0</v>
      </c>
      <c r="Q124" s="188">
        <v>0</v>
      </c>
      <c r="R124" s="188">
        <f t="shared" si="2"/>
        <v>0</v>
      </c>
      <c r="S124" s="188">
        <v>0</v>
      </c>
      <c r="T124" s="18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153</v>
      </c>
      <c r="AT124" s="190" t="s">
        <v>148</v>
      </c>
      <c r="AU124" s="190" t="s">
        <v>77</v>
      </c>
      <c r="AY124" s="18" t="s">
        <v>145</v>
      </c>
      <c r="BE124" s="191">
        <f t="shared" si="4"/>
        <v>0</v>
      </c>
      <c r="BF124" s="191">
        <f t="shared" si="5"/>
        <v>0</v>
      </c>
      <c r="BG124" s="191">
        <f t="shared" si="6"/>
        <v>0</v>
      </c>
      <c r="BH124" s="191">
        <f t="shared" si="7"/>
        <v>0</v>
      </c>
      <c r="BI124" s="191">
        <f t="shared" si="8"/>
        <v>0</v>
      </c>
      <c r="BJ124" s="18" t="s">
        <v>77</v>
      </c>
      <c r="BK124" s="191">
        <f t="shared" si="9"/>
        <v>0</v>
      </c>
      <c r="BL124" s="18" t="s">
        <v>153</v>
      </c>
      <c r="BM124" s="190" t="s">
        <v>569</v>
      </c>
    </row>
    <row r="125" spans="1:65" s="2" customFormat="1" ht="16.5" customHeight="1">
      <c r="A125" s="35"/>
      <c r="B125" s="36"/>
      <c r="C125" s="179" t="s">
        <v>69</v>
      </c>
      <c r="D125" s="179" t="s">
        <v>148</v>
      </c>
      <c r="E125" s="180" t="s">
        <v>1179</v>
      </c>
      <c r="F125" s="181" t="s">
        <v>1180</v>
      </c>
      <c r="G125" s="182" t="s">
        <v>643</v>
      </c>
      <c r="H125" s="183">
        <v>3</v>
      </c>
      <c r="I125" s="184"/>
      <c r="J125" s="185">
        <f t="shared" si="0"/>
        <v>0</v>
      </c>
      <c r="K125" s="181" t="s">
        <v>19</v>
      </c>
      <c r="L125" s="40"/>
      <c r="M125" s="186" t="s">
        <v>19</v>
      </c>
      <c r="N125" s="187" t="s">
        <v>40</v>
      </c>
      <c r="O125" s="65"/>
      <c r="P125" s="188">
        <f t="shared" si="1"/>
        <v>0</v>
      </c>
      <c r="Q125" s="188">
        <v>0</v>
      </c>
      <c r="R125" s="188">
        <f t="shared" si="2"/>
        <v>0</v>
      </c>
      <c r="S125" s="188">
        <v>0</v>
      </c>
      <c r="T125" s="18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153</v>
      </c>
      <c r="AT125" s="190" t="s">
        <v>148</v>
      </c>
      <c r="AU125" s="190" t="s">
        <v>77</v>
      </c>
      <c r="AY125" s="18" t="s">
        <v>145</v>
      </c>
      <c r="BE125" s="191">
        <f t="shared" si="4"/>
        <v>0</v>
      </c>
      <c r="BF125" s="191">
        <f t="shared" si="5"/>
        <v>0</v>
      </c>
      <c r="BG125" s="191">
        <f t="shared" si="6"/>
        <v>0</v>
      </c>
      <c r="BH125" s="191">
        <f t="shared" si="7"/>
        <v>0</v>
      </c>
      <c r="BI125" s="191">
        <f t="shared" si="8"/>
        <v>0</v>
      </c>
      <c r="BJ125" s="18" t="s">
        <v>77</v>
      </c>
      <c r="BK125" s="191">
        <f t="shared" si="9"/>
        <v>0</v>
      </c>
      <c r="BL125" s="18" t="s">
        <v>153</v>
      </c>
      <c r="BM125" s="190" t="s">
        <v>377</v>
      </c>
    </row>
    <row r="126" spans="1:65" s="2" customFormat="1" ht="16.5" customHeight="1">
      <c r="A126" s="35"/>
      <c r="B126" s="36"/>
      <c r="C126" s="179" t="s">
        <v>69</v>
      </c>
      <c r="D126" s="179" t="s">
        <v>148</v>
      </c>
      <c r="E126" s="180" t="s">
        <v>1181</v>
      </c>
      <c r="F126" s="181" t="s">
        <v>1182</v>
      </c>
      <c r="G126" s="182" t="s">
        <v>196</v>
      </c>
      <c r="H126" s="183">
        <v>68</v>
      </c>
      <c r="I126" s="184"/>
      <c r="J126" s="185">
        <f t="shared" si="0"/>
        <v>0</v>
      </c>
      <c r="K126" s="181" t="s">
        <v>19</v>
      </c>
      <c r="L126" s="40"/>
      <c r="M126" s="186" t="s">
        <v>19</v>
      </c>
      <c r="N126" s="187" t="s">
        <v>40</v>
      </c>
      <c r="O126" s="65"/>
      <c r="P126" s="188">
        <f t="shared" si="1"/>
        <v>0</v>
      </c>
      <c r="Q126" s="188">
        <v>0</v>
      </c>
      <c r="R126" s="188">
        <f t="shared" si="2"/>
        <v>0</v>
      </c>
      <c r="S126" s="188">
        <v>0</v>
      </c>
      <c r="T126" s="18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153</v>
      </c>
      <c r="AT126" s="190" t="s">
        <v>148</v>
      </c>
      <c r="AU126" s="190" t="s">
        <v>77</v>
      </c>
      <c r="AY126" s="18" t="s">
        <v>145</v>
      </c>
      <c r="BE126" s="191">
        <f t="shared" si="4"/>
        <v>0</v>
      </c>
      <c r="BF126" s="191">
        <f t="shared" si="5"/>
        <v>0</v>
      </c>
      <c r="BG126" s="191">
        <f t="shared" si="6"/>
        <v>0</v>
      </c>
      <c r="BH126" s="191">
        <f t="shared" si="7"/>
        <v>0</v>
      </c>
      <c r="BI126" s="191">
        <f t="shared" si="8"/>
        <v>0</v>
      </c>
      <c r="BJ126" s="18" t="s">
        <v>77</v>
      </c>
      <c r="BK126" s="191">
        <f t="shared" si="9"/>
        <v>0</v>
      </c>
      <c r="BL126" s="18" t="s">
        <v>153</v>
      </c>
      <c r="BM126" s="190" t="s">
        <v>382</v>
      </c>
    </row>
    <row r="127" spans="1:65" s="2" customFormat="1" ht="16.5" customHeight="1">
      <c r="A127" s="35"/>
      <c r="B127" s="36"/>
      <c r="C127" s="179" t="s">
        <v>69</v>
      </c>
      <c r="D127" s="179" t="s">
        <v>148</v>
      </c>
      <c r="E127" s="180" t="s">
        <v>1183</v>
      </c>
      <c r="F127" s="181" t="s">
        <v>1184</v>
      </c>
      <c r="G127" s="182" t="s">
        <v>196</v>
      </c>
      <c r="H127" s="183">
        <v>71</v>
      </c>
      <c r="I127" s="184"/>
      <c r="J127" s="185">
        <f t="shared" si="0"/>
        <v>0</v>
      </c>
      <c r="K127" s="181" t="s">
        <v>19</v>
      </c>
      <c r="L127" s="40"/>
      <c r="M127" s="186" t="s">
        <v>19</v>
      </c>
      <c r="N127" s="187" t="s">
        <v>40</v>
      </c>
      <c r="O127" s="65"/>
      <c r="P127" s="188">
        <f t="shared" si="1"/>
        <v>0</v>
      </c>
      <c r="Q127" s="188">
        <v>0</v>
      </c>
      <c r="R127" s="188">
        <f t="shared" si="2"/>
        <v>0</v>
      </c>
      <c r="S127" s="188">
        <v>0</v>
      </c>
      <c r="T127" s="18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153</v>
      </c>
      <c r="AT127" s="190" t="s">
        <v>148</v>
      </c>
      <c r="AU127" s="190" t="s">
        <v>77</v>
      </c>
      <c r="AY127" s="18" t="s">
        <v>145</v>
      </c>
      <c r="BE127" s="191">
        <f t="shared" si="4"/>
        <v>0</v>
      </c>
      <c r="BF127" s="191">
        <f t="shared" si="5"/>
        <v>0</v>
      </c>
      <c r="BG127" s="191">
        <f t="shared" si="6"/>
        <v>0</v>
      </c>
      <c r="BH127" s="191">
        <f t="shared" si="7"/>
        <v>0</v>
      </c>
      <c r="BI127" s="191">
        <f t="shared" si="8"/>
        <v>0</v>
      </c>
      <c r="BJ127" s="18" t="s">
        <v>77</v>
      </c>
      <c r="BK127" s="191">
        <f t="shared" si="9"/>
        <v>0</v>
      </c>
      <c r="BL127" s="18" t="s">
        <v>153</v>
      </c>
      <c r="BM127" s="190" t="s">
        <v>387</v>
      </c>
    </row>
    <row r="128" spans="1:65" s="12" customFormat="1" ht="25.9" customHeight="1">
      <c r="B128" s="163"/>
      <c r="C128" s="164"/>
      <c r="D128" s="165" t="s">
        <v>68</v>
      </c>
      <c r="E128" s="166" t="s">
        <v>79</v>
      </c>
      <c r="F128" s="166" t="s">
        <v>1185</v>
      </c>
      <c r="G128" s="164"/>
      <c r="H128" s="164"/>
      <c r="I128" s="167"/>
      <c r="J128" s="168">
        <f>BK128</f>
        <v>0</v>
      </c>
      <c r="K128" s="164"/>
      <c r="L128" s="169"/>
      <c r="M128" s="170"/>
      <c r="N128" s="171"/>
      <c r="O128" s="171"/>
      <c r="P128" s="172">
        <f>SUM(P129:P141)</f>
        <v>0</v>
      </c>
      <c r="Q128" s="171"/>
      <c r="R128" s="172">
        <f>SUM(R129:R141)</f>
        <v>0</v>
      </c>
      <c r="S128" s="171"/>
      <c r="T128" s="173">
        <f>SUM(T129:T141)</f>
        <v>0</v>
      </c>
      <c r="AR128" s="174" t="s">
        <v>77</v>
      </c>
      <c r="AT128" s="175" t="s">
        <v>68</v>
      </c>
      <c r="AU128" s="175" t="s">
        <v>69</v>
      </c>
      <c r="AY128" s="174" t="s">
        <v>145</v>
      </c>
      <c r="BK128" s="176">
        <f>SUM(BK129:BK141)</f>
        <v>0</v>
      </c>
    </row>
    <row r="129" spans="1:65" s="2" customFormat="1" ht="16.5" customHeight="1">
      <c r="A129" s="35"/>
      <c r="B129" s="36"/>
      <c r="C129" s="179" t="s">
        <v>69</v>
      </c>
      <c r="D129" s="179" t="s">
        <v>148</v>
      </c>
      <c r="E129" s="180" t="s">
        <v>1186</v>
      </c>
      <c r="F129" s="181" t="s">
        <v>1187</v>
      </c>
      <c r="G129" s="182" t="s">
        <v>643</v>
      </c>
      <c r="H129" s="183">
        <v>1</v>
      </c>
      <c r="I129" s="184"/>
      <c r="J129" s="185">
        <f t="shared" ref="J129:J141" si="10">ROUND(I129*H129,2)</f>
        <v>0</v>
      </c>
      <c r="K129" s="181" t="s">
        <v>19</v>
      </c>
      <c r="L129" s="40"/>
      <c r="M129" s="186" t="s">
        <v>19</v>
      </c>
      <c r="N129" s="187" t="s">
        <v>40</v>
      </c>
      <c r="O129" s="65"/>
      <c r="P129" s="188">
        <f t="shared" ref="P129:P141" si="11">O129*H129</f>
        <v>0</v>
      </c>
      <c r="Q129" s="188">
        <v>0</v>
      </c>
      <c r="R129" s="188">
        <f t="shared" ref="R129:R141" si="12">Q129*H129</f>
        <v>0</v>
      </c>
      <c r="S129" s="188">
        <v>0</v>
      </c>
      <c r="T129" s="189">
        <f t="shared" ref="T129:T141" si="1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153</v>
      </c>
      <c r="AT129" s="190" t="s">
        <v>148</v>
      </c>
      <c r="AU129" s="190" t="s">
        <v>77</v>
      </c>
      <c r="AY129" s="18" t="s">
        <v>145</v>
      </c>
      <c r="BE129" s="191">
        <f t="shared" ref="BE129:BE141" si="14">IF(N129="základní",J129,0)</f>
        <v>0</v>
      </c>
      <c r="BF129" s="191">
        <f t="shared" ref="BF129:BF141" si="15">IF(N129="snížená",J129,0)</f>
        <v>0</v>
      </c>
      <c r="BG129" s="191">
        <f t="shared" ref="BG129:BG141" si="16">IF(N129="zákl. přenesená",J129,0)</f>
        <v>0</v>
      </c>
      <c r="BH129" s="191">
        <f t="shared" ref="BH129:BH141" si="17">IF(N129="sníž. přenesená",J129,0)</f>
        <v>0</v>
      </c>
      <c r="BI129" s="191">
        <f t="shared" ref="BI129:BI141" si="18">IF(N129="nulová",J129,0)</f>
        <v>0</v>
      </c>
      <c r="BJ129" s="18" t="s">
        <v>77</v>
      </c>
      <c r="BK129" s="191">
        <f t="shared" ref="BK129:BK141" si="19">ROUND(I129*H129,2)</f>
        <v>0</v>
      </c>
      <c r="BL129" s="18" t="s">
        <v>153</v>
      </c>
      <c r="BM129" s="190" t="s">
        <v>610</v>
      </c>
    </row>
    <row r="130" spans="1:65" s="2" customFormat="1" ht="16.5" customHeight="1">
      <c r="A130" s="35"/>
      <c r="B130" s="36"/>
      <c r="C130" s="179" t="s">
        <v>69</v>
      </c>
      <c r="D130" s="179" t="s">
        <v>148</v>
      </c>
      <c r="E130" s="180" t="s">
        <v>1188</v>
      </c>
      <c r="F130" s="181" t="s">
        <v>1189</v>
      </c>
      <c r="G130" s="182" t="s">
        <v>1151</v>
      </c>
      <c r="H130" s="183">
        <v>130</v>
      </c>
      <c r="I130" s="184"/>
      <c r="J130" s="185">
        <f t="shared" si="10"/>
        <v>0</v>
      </c>
      <c r="K130" s="181" t="s">
        <v>19</v>
      </c>
      <c r="L130" s="40"/>
      <c r="M130" s="186" t="s">
        <v>19</v>
      </c>
      <c r="N130" s="187" t="s">
        <v>40</v>
      </c>
      <c r="O130" s="65"/>
      <c r="P130" s="188">
        <f t="shared" si="11"/>
        <v>0</v>
      </c>
      <c r="Q130" s="188">
        <v>0</v>
      </c>
      <c r="R130" s="188">
        <f t="shared" si="12"/>
        <v>0</v>
      </c>
      <c r="S130" s="188">
        <v>0</v>
      </c>
      <c r="T130" s="189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153</v>
      </c>
      <c r="AT130" s="190" t="s">
        <v>148</v>
      </c>
      <c r="AU130" s="190" t="s">
        <v>77</v>
      </c>
      <c r="AY130" s="18" t="s">
        <v>145</v>
      </c>
      <c r="BE130" s="191">
        <f t="shared" si="14"/>
        <v>0</v>
      </c>
      <c r="BF130" s="191">
        <f t="shared" si="15"/>
        <v>0</v>
      </c>
      <c r="BG130" s="191">
        <f t="shared" si="16"/>
        <v>0</v>
      </c>
      <c r="BH130" s="191">
        <f t="shared" si="17"/>
        <v>0</v>
      </c>
      <c r="BI130" s="191">
        <f t="shared" si="18"/>
        <v>0</v>
      </c>
      <c r="BJ130" s="18" t="s">
        <v>77</v>
      </c>
      <c r="BK130" s="191">
        <f t="shared" si="19"/>
        <v>0</v>
      </c>
      <c r="BL130" s="18" t="s">
        <v>153</v>
      </c>
      <c r="BM130" s="190" t="s">
        <v>621</v>
      </c>
    </row>
    <row r="131" spans="1:65" s="2" customFormat="1" ht="16.5" customHeight="1">
      <c r="A131" s="35"/>
      <c r="B131" s="36"/>
      <c r="C131" s="179" t="s">
        <v>69</v>
      </c>
      <c r="D131" s="179" t="s">
        <v>148</v>
      </c>
      <c r="E131" s="180" t="s">
        <v>1190</v>
      </c>
      <c r="F131" s="181" t="s">
        <v>1191</v>
      </c>
      <c r="G131" s="182" t="s">
        <v>643</v>
      </c>
      <c r="H131" s="183">
        <v>1</v>
      </c>
      <c r="I131" s="184"/>
      <c r="J131" s="185">
        <f t="shared" si="10"/>
        <v>0</v>
      </c>
      <c r="K131" s="181" t="s">
        <v>19</v>
      </c>
      <c r="L131" s="40"/>
      <c r="M131" s="186" t="s">
        <v>19</v>
      </c>
      <c r="N131" s="187" t="s">
        <v>40</v>
      </c>
      <c r="O131" s="65"/>
      <c r="P131" s="188">
        <f t="shared" si="11"/>
        <v>0</v>
      </c>
      <c r="Q131" s="188">
        <v>0</v>
      </c>
      <c r="R131" s="188">
        <f t="shared" si="12"/>
        <v>0</v>
      </c>
      <c r="S131" s="188">
        <v>0</v>
      </c>
      <c r="T131" s="189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153</v>
      </c>
      <c r="AT131" s="190" t="s">
        <v>148</v>
      </c>
      <c r="AU131" s="190" t="s">
        <v>77</v>
      </c>
      <c r="AY131" s="18" t="s">
        <v>145</v>
      </c>
      <c r="BE131" s="191">
        <f t="shared" si="14"/>
        <v>0</v>
      </c>
      <c r="BF131" s="191">
        <f t="shared" si="15"/>
        <v>0</v>
      </c>
      <c r="BG131" s="191">
        <f t="shared" si="16"/>
        <v>0</v>
      </c>
      <c r="BH131" s="191">
        <f t="shared" si="17"/>
        <v>0</v>
      </c>
      <c r="BI131" s="191">
        <f t="shared" si="18"/>
        <v>0</v>
      </c>
      <c r="BJ131" s="18" t="s">
        <v>77</v>
      </c>
      <c r="BK131" s="191">
        <f t="shared" si="19"/>
        <v>0</v>
      </c>
      <c r="BL131" s="18" t="s">
        <v>153</v>
      </c>
      <c r="BM131" s="190" t="s">
        <v>633</v>
      </c>
    </row>
    <row r="132" spans="1:65" s="2" customFormat="1" ht="16.5" customHeight="1">
      <c r="A132" s="35"/>
      <c r="B132" s="36"/>
      <c r="C132" s="179" t="s">
        <v>69</v>
      </c>
      <c r="D132" s="179" t="s">
        <v>148</v>
      </c>
      <c r="E132" s="180" t="s">
        <v>1192</v>
      </c>
      <c r="F132" s="181" t="s">
        <v>1193</v>
      </c>
      <c r="G132" s="182" t="s">
        <v>643</v>
      </c>
      <c r="H132" s="183">
        <v>3</v>
      </c>
      <c r="I132" s="184"/>
      <c r="J132" s="185">
        <f t="shared" si="10"/>
        <v>0</v>
      </c>
      <c r="K132" s="181" t="s">
        <v>19</v>
      </c>
      <c r="L132" s="40"/>
      <c r="M132" s="186" t="s">
        <v>19</v>
      </c>
      <c r="N132" s="187" t="s">
        <v>40</v>
      </c>
      <c r="O132" s="65"/>
      <c r="P132" s="188">
        <f t="shared" si="11"/>
        <v>0</v>
      </c>
      <c r="Q132" s="188">
        <v>0</v>
      </c>
      <c r="R132" s="188">
        <f t="shared" si="12"/>
        <v>0</v>
      </c>
      <c r="S132" s="188">
        <v>0</v>
      </c>
      <c r="T132" s="189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153</v>
      </c>
      <c r="AT132" s="190" t="s">
        <v>148</v>
      </c>
      <c r="AU132" s="190" t="s">
        <v>77</v>
      </c>
      <c r="AY132" s="18" t="s">
        <v>145</v>
      </c>
      <c r="BE132" s="191">
        <f t="shared" si="14"/>
        <v>0</v>
      </c>
      <c r="BF132" s="191">
        <f t="shared" si="15"/>
        <v>0</v>
      </c>
      <c r="BG132" s="191">
        <f t="shared" si="16"/>
        <v>0</v>
      </c>
      <c r="BH132" s="191">
        <f t="shared" si="17"/>
        <v>0</v>
      </c>
      <c r="BI132" s="191">
        <f t="shared" si="18"/>
        <v>0</v>
      </c>
      <c r="BJ132" s="18" t="s">
        <v>77</v>
      </c>
      <c r="BK132" s="191">
        <f t="shared" si="19"/>
        <v>0</v>
      </c>
      <c r="BL132" s="18" t="s">
        <v>153</v>
      </c>
      <c r="BM132" s="190" t="s">
        <v>395</v>
      </c>
    </row>
    <row r="133" spans="1:65" s="2" customFormat="1" ht="16.5" customHeight="1">
      <c r="A133" s="35"/>
      <c r="B133" s="36"/>
      <c r="C133" s="179" t="s">
        <v>69</v>
      </c>
      <c r="D133" s="179" t="s">
        <v>148</v>
      </c>
      <c r="E133" s="180" t="s">
        <v>1194</v>
      </c>
      <c r="F133" s="181" t="s">
        <v>1195</v>
      </c>
      <c r="G133" s="182" t="s">
        <v>643</v>
      </c>
      <c r="H133" s="183">
        <v>2</v>
      </c>
      <c r="I133" s="184"/>
      <c r="J133" s="185">
        <f t="shared" si="10"/>
        <v>0</v>
      </c>
      <c r="K133" s="181" t="s">
        <v>19</v>
      </c>
      <c r="L133" s="40"/>
      <c r="M133" s="186" t="s">
        <v>19</v>
      </c>
      <c r="N133" s="187" t="s">
        <v>40</v>
      </c>
      <c r="O133" s="65"/>
      <c r="P133" s="188">
        <f t="shared" si="11"/>
        <v>0</v>
      </c>
      <c r="Q133" s="188">
        <v>0</v>
      </c>
      <c r="R133" s="188">
        <f t="shared" si="12"/>
        <v>0</v>
      </c>
      <c r="S133" s="188">
        <v>0</v>
      </c>
      <c r="T133" s="189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153</v>
      </c>
      <c r="AT133" s="190" t="s">
        <v>148</v>
      </c>
      <c r="AU133" s="190" t="s">
        <v>77</v>
      </c>
      <c r="AY133" s="18" t="s">
        <v>145</v>
      </c>
      <c r="BE133" s="191">
        <f t="shared" si="14"/>
        <v>0</v>
      </c>
      <c r="BF133" s="191">
        <f t="shared" si="15"/>
        <v>0</v>
      </c>
      <c r="BG133" s="191">
        <f t="shared" si="16"/>
        <v>0</v>
      </c>
      <c r="BH133" s="191">
        <f t="shared" si="17"/>
        <v>0</v>
      </c>
      <c r="BI133" s="191">
        <f t="shared" si="18"/>
        <v>0</v>
      </c>
      <c r="BJ133" s="18" t="s">
        <v>77</v>
      </c>
      <c r="BK133" s="191">
        <f t="shared" si="19"/>
        <v>0</v>
      </c>
      <c r="BL133" s="18" t="s">
        <v>153</v>
      </c>
      <c r="BM133" s="190" t="s">
        <v>401</v>
      </c>
    </row>
    <row r="134" spans="1:65" s="2" customFormat="1" ht="16.5" customHeight="1">
      <c r="A134" s="35"/>
      <c r="B134" s="36"/>
      <c r="C134" s="179" t="s">
        <v>69</v>
      </c>
      <c r="D134" s="179" t="s">
        <v>148</v>
      </c>
      <c r="E134" s="180" t="s">
        <v>1196</v>
      </c>
      <c r="F134" s="181" t="s">
        <v>1197</v>
      </c>
      <c r="G134" s="182" t="s">
        <v>643</v>
      </c>
      <c r="H134" s="183">
        <v>2</v>
      </c>
      <c r="I134" s="184"/>
      <c r="J134" s="185">
        <f t="shared" si="10"/>
        <v>0</v>
      </c>
      <c r="K134" s="181" t="s">
        <v>19</v>
      </c>
      <c r="L134" s="40"/>
      <c r="M134" s="186" t="s">
        <v>19</v>
      </c>
      <c r="N134" s="187" t="s">
        <v>40</v>
      </c>
      <c r="O134" s="65"/>
      <c r="P134" s="188">
        <f t="shared" si="11"/>
        <v>0</v>
      </c>
      <c r="Q134" s="188">
        <v>0</v>
      </c>
      <c r="R134" s="188">
        <f t="shared" si="12"/>
        <v>0</v>
      </c>
      <c r="S134" s="188">
        <v>0</v>
      </c>
      <c r="T134" s="189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153</v>
      </c>
      <c r="AT134" s="190" t="s">
        <v>148</v>
      </c>
      <c r="AU134" s="190" t="s">
        <v>77</v>
      </c>
      <c r="AY134" s="18" t="s">
        <v>145</v>
      </c>
      <c r="BE134" s="191">
        <f t="shared" si="14"/>
        <v>0</v>
      </c>
      <c r="BF134" s="191">
        <f t="shared" si="15"/>
        <v>0</v>
      </c>
      <c r="BG134" s="191">
        <f t="shared" si="16"/>
        <v>0</v>
      </c>
      <c r="BH134" s="191">
        <f t="shared" si="17"/>
        <v>0</v>
      </c>
      <c r="BI134" s="191">
        <f t="shared" si="18"/>
        <v>0</v>
      </c>
      <c r="BJ134" s="18" t="s">
        <v>77</v>
      </c>
      <c r="BK134" s="191">
        <f t="shared" si="19"/>
        <v>0</v>
      </c>
      <c r="BL134" s="18" t="s">
        <v>153</v>
      </c>
      <c r="BM134" s="190" t="s">
        <v>1198</v>
      </c>
    </row>
    <row r="135" spans="1:65" s="2" customFormat="1" ht="16.5" customHeight="1">
      <c r="A135" s="35"/>
      <c r="B135" s="36"/>
      <c r="C135" s="179" t="s">
        <v>69</v>
      </c>
      <c r="D135" s="179" t="s">
        <v>148</v>
      </c>
      <c r="E135" s="180" t="s">
        <v>1199</v>
      </c>
      <c r="F135" s="181" t="s">
        <v>1200</v>
      </c>
      <c r="G135" s="182" t="s">
        <v>643</v>
      </c>
      <c r="H135" s="183">
        <v>2</v>
      </c>
      <c r="I135" s="184"/>
      <c r="J135" s="185">
        <f t="shared" si="10"/>
        <v>0</v>
      </c>
      <c r="K135" s="181" t="s">
        <v>19</v>
      </c>
      <c r="L135" s="40"/>
      <c r="M135" s="186" t="s">
        <v>19</v>
      </c>
      <c r="N135" s="187" t="s">
        <v>40</v>
      </c>
      <c r="O135" s="65"/>
      <c r="P135" s="188">
        <f t="shared" si="11"/>
        <v>0</v>
      </c>
      <c r="Q135" s="188">
        <v>0</v>
      </c>
      <c r="R135" s="188">
        <f t="shared" si="12"/>
        <v>0</v>
      </c>
      <c r="S135" s="188">
        <v>0</v>
      </c>
      <c r="T135" s="189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153</v>
      </c>
      <c r="AT135" s="190" t="s">
        <v>148</v>
      </c>
      <c r="AU135" s="190" t="s">
        <v>77</v>
      </c>
      <c r="AY135" s="18" t="s">
        <v>145</v>
      </c>
      <c r="BE135" s="191">
        <f t="shared" si="14"/>
        <v>0</v>
      </c>
      <c r="BF135" s="191">
        <f t="shared" si="15"/>
        <v>0</v>
      </c>
      <c r="BG135" s="191">
        <f t="shared" si="16"/>
        <v>0</v>
      </c>
      <c r="BH135" s="191">
        <f t="shared" si="17"/>
        <v>0</v>
      </c>
      <c r="BI135" s="191">
        <f t="shared" si="18"/>
        <v>0</v>
      </c>
      <c r="BJ135" s="18" t="s">
        <v>77</v>
      </c>
      <c r="BK135" s="191">
        <f t="shared" si="19"/>
        <v>0</v>
      </c>
      <c r="BL135" s="18" t="s">
        <v>153</v>
      </c>
      <c r="BM135" s="190" t="s">
        <v>406</v>
      </c>
    </row>
    <row r="136" spans="1:65" s="2" customFormat="1" ht="16.5" customHeight="1">
      <c r="A136" s="35"/>
      <c r="B136" s="36"/>
      <c r="C136" s="179" t="s">
        <v>69</v>
      </c>
      <c r="D136" s="179" t="s">
        <v>148</v>
      </c>
      <c r="E136" s="180" t="s">
        <v>1201</v>
      </c>
      <c r="F136" s="181" t="s">
        <v>1202</v>
      </c>
      <c r="G136" s="182" t="s">
        <v>643</v>
      </c>
      <c r="H136" s="183">
        <v>1</v>
      </c>
      <c r="I136" s="184"/>
      <c r="J136" s="185">
        <f t="shared" si="10"/>
        <v>0</v>
      </c>
      <c r="K136" s="181" t="s">
        <v>19</v>
      </c>
      <c r="L136" s="40"/>
      <c r="M136" s="186" t="s">
        <v>19</v>
      </c>
      <c r="N136" s="187" t="s">
        <v>40</v>
      </c>
      <c r="O136" s="65"/>
      <c r="P136" s="188">
        <f t="shared" si="11"/>
        <v>0</v>
      </c>
      <c r="Q136" s="188">
        <v>0</v>
      </c>
      <c r="R136" s="188">
        <f t="shared" si="12"/>
        <v>0</v>
      </c>
      <c r="S136" s="188">
        <v>0</v>
      </c>
      <c r="T136" s="189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153</v>
      </c>
      <c r="AT136" s="190" t="s">
        <v>148</v>
      </c>
      <c r="AU136" s="190" t="s">
        <v>77</v>
      </c>
      <c r="AY136" s="18" t="s">
        <v>145</v>
      </c>
      <c r="BE136" s="191">
        <f t="shared" si="14"/>
        <v>0</v>
      </c>
      <c r="BF136" s="191">
        <f t="shared" si="15"/>
        <v>0</v>
      </c>
      <c r="BG136" s="191">
        <f t="shared" si="16"/>
        <v>0</v>
      </c>
      <c r="BH136" s="191">
        <f t="shared" si="17"/>
        <v>0</v>
      </c>
      <c r="BI136" s="191">
        <f t="shared" si="18"/>
        <v>0</v>
      </c>
      <c r="BJ136" s="18" t="s">
        <v>77</v>
      </c>
      <c r="BK136" s="191">
        <f t="shared" si="19"/>
        <v>0</v>
      </c>
      <c r="BL136" s="18" t="s">
        <v>153</v>
      </c>
      <c r="BM136" s="190" t="s">
        <v>413</v>
      </c>
    </row>
    <row r="137" spans="1:65" s="2" customFormat="1" ht="16.5" customHeight="1">
      <c r="A137" s="35"/>
      <c r="B137" s="36"/>
      <c r="C137" s="179" t="s">
        <v>69</v>
      </c>
      <c r="D137" s="179" t="s">
        <v>148</v>
      </c>
      <c r="E137" s="180" t="s">
        <v>1203</v>
      </c>
      <c r="F137" s="181" t="s">
        <v>1204</v>
      </c>
      <c r="G137" s="182" t="s">
        <v>643</v>
      </c>
      <c r="H137" s="183">
        <v>4</v>
      </c>
      <c r="I137" s="184"/>
      <c r="J137" s="185">
        <f t="shared" si="10"/>
        <v>0</v>
      </c>
      <c r="K137" s="181" t="s">
        <v>19</v>
      </c>
      <c r="L137" s="40"/>
      <c r="M137" s="186" t="s">
        <v>19</v>
      </c>
      <c r="N137" s="187" t="s">
        <v>40</v>
      </c>
      <c r="O137" s="65"/>
      <c r="P137" s="188">
        <f t="shared" si="11"/>
        <v>0</v>
      </c>
      <c r="Q137" s="188">
        <v>0</v>
      </c>
      <c r="R137" s="188">
        <f t="shared" si="12"/>
        <v>0</v>
      </c>
      <c r="S137" s="188">
        <v>0</v>
      </c>
      <c r="T137" s="189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153</v>
      </c>
      <c r="AT137" s="190" t="s">
        <v>148</v>
      </c>
      <c r="AU137" s="190" t="s">
        <v>77</v>
      </c>
      <c r="AY137" s="18" t="s">
        <v>145</v>
      </c>
      <c r="BE137" s="191">
        <f t="shared" si="14"/>
        <v>0</v>
      </c>
      <c r="BF137" s="191">
        <f t="shared" si="15"/>
        <v>0</v>
      </c>
      <c r="BG137" s="191">
        <f t="shared" si="16"/>
        <v>0</v>
      </c>
      <c r="BH137" s="191">
        <f t="shared" si="17"/>
        <v>0</v>
      </c>
      <c r="BI137" s="191">
        <f t="shared" si="18"/>
        <v>0</v>
      </c>
      <c r="BJ137" s="18" t="s">
        <v>77</v>
      </c>
      <c r="BK137" s="191">
        <f t="shared" si="19"/>
        <v>0</v>
      </c>
      <c r="BL137" s="18" t="s">
        <v>153</v>
      </c>
      <c r="BM137" s="190" t="s">
        <v>418</v>
      </c>
    </row>
    <row r="138" spans="1:65" s="2" customFormat="1" ht="16.5" customHeight="1">
      <c r="A138" s="35"/>
      <c r="B138" s="36"/>
      <c r="C138" s="179" t="s">
        <v>69</v>
      </c>
      <c r="D138" s="179" t="s">
        <v>148</v>
      </c>
      <c r="E138" s="180" t="s">
        <v>1205</v>
      </c>
      <c r="F138" s="181" t="s">
        <v>1206</v>
      </c>
      <c r="G138" s="182" t="s">
        <v>643</v>
      </c>
      <c r="H138" s="183">
        <v>2</v>
      </c>
      <c r="I138" s="184"/>
      <c r="J138" s="185">
        <f t="shared" si="10"/>
        <v>0</v>
      </c>
      <c r="K138" s="181" t="s">
        <v>19</v>
      </c>
      <c r="L138" s="40"/>
      <c r="M138" s="186" t="s">
        <v>19</v>
      </c>
      <c r="N138" s="187" t="s">
        <v>40</v>
      </c>
      <c r="O138" s="65"/>
      <c r="P138" s="188">
        <f t="shared" si="11"/>
        <v>0</v>
      </c>
      <c r="Q138" s="188">
        <v>0</v>
      </c>
      <c r="R138" s="188">
        <f t="shared" si="12"/>
        <v>0</v>
      </c>
      <c r="S138" s="188">
        <v>0</v>
      </c>
      <c r="T138" s="18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153</v>
      </c>
      <c r="AT138" s="190" t="s">
        <v>148</v>
      </c>
      <c r="AU138" s="190" t="s">
        <v>77</v>
      </c>
      <c r="AY138" s="18" t="s">
        <v>145</v>
      </c>
      <c r="BE138" s="191">
        <f t="shared" si="14"/>
        <v>0</v>
      </c>
      <c r="BF138" s="191">
        <f t="shared" si="15"/>
        <v>0</v>
      </c>
      <c r="BG138" s="191">
        <f t="shared" si="16"/>
        <v>0</v>
      </c>
      <c r="BH138" s="191">
        <f t="shared" si="17"/>
        <v>0</v>
      </c>
      <c r="BI138" s="191">
        <f t="shared" si="18"/>
        <v>0</v>
      </c>
      <c r="BJ138" s="18" t="s">
        <v>77</v>
      </c>
      <c r="BK138" s="191">
        <f t="shared" si="19"/>
        <v>0</v>
      </c>
      <c r="BL138" s="18" t="s">
        <v>153</v>
      </c>
      <c r="BM138" s="190" t="s">
        <v>345</v>
      </c>
    </row>
    <row r="139" spans="1:65" s="2" customFormat="1" ht="16.5" customHeight="1">
      <c r="A139" s="35"/>
      <c r="B139" s="36"/>
      <c r="C139" s="179" t="s">
        <v>69</v>
      </c>
      <c r="D139" s="179" t="s">
        <v>148</v>
      </c>
      <c r="E139" s="180" t="s">
        <v>1207</v>
      </c>
      <c r="F139" s="181" t="s">
        <v>1208</v>
      </c>
      <c r="G139" s="182" t="s">
        <v>643</v>
      </c>
      <c r="H139" s="183">
        <v>2</v>
      </c>
      <c r="I139" s="184"/>
      <c r="J139" s="185">
        <f t="shared" si="10"/>
        <v>0</v>
      </c>
      <c r="K139" s="181" t="s">
        <v>19</v>
      </c>
      <c r="L139" s="40"/>
      <c r="M139" s="186" t="s">
        <v>19</v>
      </c>
      <c r="N139" s="187" t="s">
        <v>40</v>
      </c>
      <c r="O139" s="65"/>
      <c r="P139" s="188">
        <f t="shared" si="11"/>
        <v>0</v>
      </c>
      <c r="Q139" s="188">
        <v>0</v>
      </c>
      <c r="R139" s="188">
        <f t="shared" si="12"/>
        <v>0</v>
      </c>
      <c r="S139" s="188">
        <v>0</v>
      </c>
      <c r="T139" s="18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153</v>
      </c>
      <c r="AT139" s="190" t="s">
        <v>148</v>
      </c>
      <c r="AU139" s="190" t="s">
        <v>77</v>
      </c>
      <c r="AY139" s="18" t="s">
        <v>145</v>
      </c>
      <c r="BE139" s="191">
        <f t="shared" si="14"/>
        <v>0</v>
      </c>
      <c r="BF139" s="191">
        <f t="shared" si="15"/>
        <v>0</v>
      </c>
      <c r="BG139" s="191">
        <f t="shared" si="16"/>
        <v>0</v>
      </c>
      <c r="BH139" s="191">
        <f t="shared" si="17"/>
        <v>0</v>
      </c>
      <c r="BI139" s="191">
        <f t="shared" si="18"/>
        <v>0</v>
      </c>
      <c r="BJ139" s="18" t="s">
        <v>77</v>
      </c>
      <c r="BK139" s="191">
        <f t="shared" si="19"/>
        <v>0</v>
      </c>
      <c r="BL139" s="18" t="s">
        <v>153</v>
      </c>
      <c r="BM139" s="190" t="s">
        <v>372</v>
      </c>
    </row>
    <row r="140" spans="1:65" s="2" customFormat="1" ht="16.5" customHeight="1">
      <c r="A140" s="35"/>
      <c r="B140" s="36"/>
      <c r="C140" s="179" t="s">
        <v>69</v>
      </c>
      <c r="D140" s="179" t="s">
        <v>148</v>
      </c>
      <c r="E140" s="180" t="s">
        <v>1209</v>
      </c>
      <c r="F140" s="181" t="s">
        <v>1210</v>
      </c>
      <c r="G140" s="182" t="s">
        <v>19</v>
      </c>
      <c r="H140" s="183">
        <v>0</v>
      </c>
      <c r="I140" s="184"/>
      <c r="J140" s="185">
        <f t="shared" si="10"/>
        <v>0</v>
      </c>
      <c r="K140" s="181" t="s">
        <v>19</v>
      </c>
      <c r="L140" s="40"/>
      <c r="M140" s="186" t="s">
        <v>19</v>
      </c>
      <c r="N140" s="187" t="s">
        <v>40</v>
      </c>
      <c r="O140" s="65"/>
      <c r="P140" s="188">
        <f t="shared" si="11"/>
        <v>0</v>
      </c>
      <c r="Q140" s="188">
        <v>0</v>
      </c>
      <c r="R140" s="188">
        <f t="shared" si="12"/>
        <v>0</v>
      </c>
      <c r="S140" s="188">
        <v>0</v>
      </c>
      <c r="T140" s="18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153</v>
      </c>
      <c r="AT140" s="190" t="s">
        <v>148</v>
      </c>
      <c r="AU140" s="190" t="s">
        <v>77</v>
      </c>
      <c r="AY140" s="18" t="s">
        <v>145</v>
      </c>
      <c r="BE140" s="191">
        <f t="shared" si="14"/>
        <v>0</v>
      </c>
      <c r="BF140" s="191">
        <f t="shared" si="15"/>
        <v>0</v>
      </c>
      <c r="BG140" s="191">
        <f t="shared" si="16"/>
        <v>0</v>
      </c>
      <c r="BH140" s="191">
        <f t="shared" si="17"/>
        <v>0</v>
      </c>
      <c r="BI140" s="191">
        <f t="shared" si="18"/>
        <v>0</v>
      </c>
      <c r="BJ140" s="18" t="s">
        <v>77</v>
      </c>
      <c r="BK140" s="191">
        <f t="shared" si="19"/>
        <v>0</v>
      </c>
      <c r="BL140" s="18" t="s">
        <v>153</v>
      </c>
      <c r="BM140" s="190" t="s">
        <v>1211</v>
      </c>
    </row>
    <row r="141" spans="1:65" s="2" customFormat="1" ht="16.5" customHeight="1">
      <c r="A141" s="35"/>
      <c r="B141" s="36"/>
      <c r="C141" s="179" t="s">
        <v>69</v>
      </c>
      <c r="D141" s="179" t="s">
        <v>148</v>
      </c>
      <c r="E141" s="180" t="s">
        <v>1212</v>
      </c>
      <c r="F141" s="181" t="s">
        <v>1213</v>
      </c>
      <c r="G141" s="182" t="s">
        <v>643</v>
      </c>
      <c r="H141" s="183">
        <v>8</v>
      </c>
      <c r="I141" s="184"/>
      <c r="J141" s="185">
        <f t="shared" si="10"/>
        <v>0</v>
      </c>
      <c r="K141" s="181" t="s">
        <v>19</v>
      </c>
      <c r="L141" s="40"/>
      <c r="M141" s="186" t="s">
        <v>19</v>
      </c>
      <c r="N141" s="187" t="s">
        <v>40</v>
      </c>
      <c r="O141" s="65"/>
      <c r="P141" s="188">
        <f t="shared" si="11"/>
        <v>0</v>
      </c>
      <c r="Q141" s="188">
        <v>0</v>
      </c>
      <c r="R141" s="188">
        <f t="shared" si="12"/>
        <v>0</v>
      </c>
      <c r="S141" s="188">
        <v>0</v>
      </c>
      <c r="T141" s="18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153</v>
      </c>
      <c r="AT141" s="190" t="s">
        <v>148</v>
      </c>
      <c r="AU141" s="190" t="s">
        <v>77</v>
      </c>
      <c r="AY141" s="18" t="s">
        <v>145</v>
      </c>
      <c r="BE141" s="191">
        <f t="shared" si="14"/>
        <v>0</v>
      </c>
      <c r="BF141" s="191">
        <f t="shared" si="15"/>
        <v>0</v>
      </c>
      <c r="BG141" s="191">
        <f t="shared" si="16"/>
        <v>0</v>
      </c>
      <c r="BH141" s="191">
        <f t="shared" si="17"/>
        <v>0</v>
      </c>
      <c r="BI141" s="191">
        <f t="shared" si="18"/>
        <v>0</v>
      </c>
      <c r="BJ141" s="18" t="s">
        <v>77</v>
      </c>
      <c r="BK141" s="191">
        <f t="shared" si="19"/>
        <v>0</v>
      </c>
      <c r="BL141" s="18" t="s">
        <v>153</v>
      </c>
      <c r="BM141" s="190" t="s">
        <v>449</v>
      </c>
    </row>
    <row r="142" spans="1:65" s="12" customFormat="1" ht="25.9" customHeight="1">
      <c r="B142" s="163"/>
      <c r="C142" s="164"/>
      <c r="D142" s="165" t="s">
        <v>68</v>
      </c>
      <c r="E142" s="166" t="s">
        <v>153</v>
      </c>
      <c r="F142" s="166" t="s">
        <v>1214</v>
      </c>
      <c r="G142" s="164"/>
      <c r="H142" s="164"/>
      <c r="I142" s="167"/>
      <c r="J142" s="168">
        <f>BK142</f>
        <v>0</v>
      </c>
      <c r="K142" s="164"/>
      <c r="L142" s="169"/>
      <c r="M142" s="170"/>
      <c r="N142" s="171"/>
      <c r="O142" s="171"/>
      <c r="P142" s="172">
        <f>SUM(P143:P159)</f>
        <v>0</v>
      </c>
      <c r="Q142" s="171"/>
      <c r="R142" s="172">
        <f>SUM(R143:R159)</f>
        <v>0</v>
      </c>
      <c r="S142" s="171"/>
      <c r="T142" s="173">
        <f>SUM(T143:T159)</f>
        <v>0</v>
      </c>
      <c r="AR142" s="174" t="s">
        <v>77</v>
      </c>
      <c r="AT142" s="175" t="s">
        <v>68</v>
      </c>
      <c r="AU142" s="175" t="s">
        <v>69</v>
      </c>
      <c r="AY142" s="174" t="s">
        <v>145</v>
      </c>
      <c r="BK142" s="176">
        <f>SUM(BK143:BK159)</f>
        <v>0</v>
      </c>
    </row>
    <row r="143" spans="1:65" s="2" customFormat="1" ht="16.5" customHeight="1">
      <c r="A143" s="35"/>
      <c r="B143" s="36"/>
      <c r="C143" s="179" t="s">
        <v>69</v>
      </c>
      <c r="D143" s="179" t="s">
        <v>148</v>
      </c>
      <c r="E143" s="180" t="s">
        <v>1215</v>
      </c>
      <c r="F143" s="181" t="s">
        <v>1216</v>
      </c>
      <c r="G143" s="182" t="s">
        <v>643</v>
      </c>
      <c r="H143" s="183">
        <v>1</v>
      </c>
      <c r="I143" s="184"/>
      <c r="J143" s="185">
        <f t="shared" ref="J143:J159" si="20">ROUND(I143*H143,2)</f>
        <v>0</v>
      </c>
      <c r="K143" s="181" t="s">
        <v>19</v>
      </c>
      <c r="L143" s="40"/>
      <c r="M143" s="186" t="s">
        <v>19</v>
      </c>
      <c r="N143" s="187" t="s">
        <v>40</v>
      </c>
      <c r="O143" s="65"/>
      <c r="P143" s="188">
        <f t="shared" ref="P143:P159" si="21">O143*H143</f>
        <v>0</v>
      </c>
      <c r="Q143" s="188">
        <v>0</v>
      </c>
      <c r="R143" s="188">
        <f t="shared" ref="R143:R159" si="22">Q143*H143</f>
        <v>0</v>
      </c>
      <c r="S143" s="188">
        <v>0</v>
      </c>
      <c r="T143" s="189">
        <f t="shared" ref="T143:T159" si="2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153</v>
      </c>
      <c r="AT143" s="190" t="s">
        <v>148</v>
      </c>
      <c r="AU143" s="190" t="s">
        <v>77</v>
      </c>
      <c r="AY143" s="18" t="s">
        <v>145</v>
      </c>
      <c r="BE143" s="191">
        <f t="shared" ref="BE143:BE159" si="24">IF(N143="základní",J143,0)</f>
        <v>0</v>
      </c>
      <c r="BF143" s="191">
        <f t="shared" ref="BF143:BF159" si="25">IF(N143="snížená",J143,0)</f>
        <v>0</v>
      </c>
      <c r="BG143" s="191">
        <f t="shared" ref="BG143:BG159" si="26">IF(N143="zákl. přenesená",J143,0)</f>
        <v>0</v>
      </c>
      <c r="BH143" s="191">
        <f t="shared" ref="BH143:BH159" si="27">IF(N143="sníž. přenesená",J143,0)</f>
        <v>0</v>
      </c>
      <c r="BI143" s="191">
        <f t="shared" ref="BI143:BI159" si="28">IF(N143="nulová",J143,0)</f>
        <v>0</v>
      </c>
      <c r="BJ143" s="18" t="s">
        <v>77</v>
      </c>
      <c r="BK143" s="191">
        <f t="shared" ref="BK143:BK159" si="29">ROUND(I143*H143,2)</f>
        <v>0</v>
      </c>
      <c r="BL143" s="18" t="s">
        <v>153</v>
      </c>
      <c r="BM143" s="190" t="s">
        <v>455</v>
      </c>
    </row>
    <row r="144" spans="1:65" s="2" customFormat="1" ht="16.5" customHeight="1">
      <c r="A144" s="35"/>
      <c r="B144" s="36"/>
      <c r="C144" s="179" t="s">
        <v>69</v>
      </c>
      <c r="D144" s="179" t="s">
        <v>148</v>
      </c>
      <c r="E144" s="180" t="s">
        <v>1217</v>
      </c>
      <c r="F144" s="181" t="s">
        <v>1132</v>
      </c>
      <c r="G144" s="182" t="s">
        <v>643</v>
      </c>
      <c r="H144" s="183">
        <v>1</v>
      </c>
      <c r="I144" s="184"/>
      <c r="J144" s="185">
        <f t="shared" si="20"/>
        <v>0</v>
      </c>
      <c r="K144" s="181" t="s">
        <v>19</v>
      </c>
      <c r="L144" s="40"/>
      <c r="M144" s="186" t="s">
        <v>19</v>
      </c>
      <c r="N144" s="187" t="s">
        <v>40</v>
      </c>
      <c r="O144" s="65"/>
      <c r="P144" s="188">
        <f t="shared" si="21"/>
        <v>0</v>
      </c>
      <c r="Q144" s="188">
        <v>0</v>
      </c>
      <c r="R144" s="188">
        <f t="shared" si="22"/>
        <v>0</v>
      </c>
      <c r="S144" s="188">
        <v>0</v>
      </c>
      <c r="T144" s="189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153</v>
      </c>
      <c r="AT144" s="190" t="s">
        <v>148</v>
      </c>
      <c r="AU144" s="190" t="s">
        <v>77</v>
      </c>
      <c r="AY144" s="18" t="s">
        <v>145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18" t="s">
        <v>77</v>
      </c>
      <c r="BK144" s="191">
        <f t="shared" si="29"/>
        <v>0</v>
      </c>
      <c r="BL144" s="18" t="s">
        <v>153</v>
      </c>
      <c r="BM144" s="190" t="s">
        <v>707</v>
      </c>
    </row>
    <row r="145" spans="1:65" s="2" customFormat="1" ht="16.5" customHeight="1">
      <c r="A145" s="35"/>
      <c r="B145" s="36"/>
      <c r="C145" s="179" t="s">
        <v>69</v>
      </c>
      <c r="D145" s="179" t="s">
        <v>148</v>
      </c>
      <c r="E145" s="180" t="s">
        <v>1218</v>
      </c>
      <c r="F145" s="181" t="s">
        <v>1219</v>
      </c>
      <c r="G145" s="182" t="s">
        <v>643</v>
      </c>
      <c r="H145" s="183">
        <v>1</v>
      </c>
      <c r="I145" s="184"/>
      <c r="J145" s="185">
        <f t="shared" si="20"/>
        <v>0</v>
      </c>
      <c r="K145" s="181" t="s">
        <v>19</v>
      </c>
      <c r="L145" s="40"/>
      <c r="M145" s="186" t="s">
        <v>19</v>
      </c>
      <c r="N145" s="187" t="s">
        <v>40</v>
      </c>
      <c r="O145" s="65"/>
      <c r="P145" s="188">
        <f t="shared" si="21"/>
        <v>0</v>
      </c>
      <c r="Q145" s="188">
        <v>0</v>
      </c>
      <c r="R145" s="188">
        <f t="shared" si="22"/>
        <v>0</v>
      </c>
      <c r="S145" s="188">
        <v>0</v>
      </c>
      <c r="T145" s="189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153</v>
      </c>
      <c r="AT145" s="190" t="s">
        <v>148</v>
      </c>
      <c r="AU145" s="190" t="s">
        <v>77</v>
      </c>
      <c r="AY145" s="18" t="s">
        <v>145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18" t="s">
        <v>77</v>
      </c>
      <c r="BK145" s="191">
        <f t="shared" si="29"/>
        <v>0</v>
      </c>
      <c r="BL145" s="18" t="s">
        <v>153</v>
      </c>
      <c r="BM145" s="190" t="s">
        <v>461</v>
      </c>
    </row>
    <row r="146" spans="1:65" s="2" customFormat="1" ht="16.5" customHeight="1">
      <c r="A146" s="35"/>
      <c r="B146" s="36"/>
      <c r="C146" s="179" t="s">
        <v>69</v>
      </c>
      <c r="D146" s="179" t="s">
        <v>148</v>
      </c>
      <c r="E146" s="180" t="s">
        <v>1220</v>
      </c>
      <c r="F146" s="181" t="s">
        <v>1221</v>
      </c>
      <c r="G146" s="182" t="s">
        <v>643</v>
      </c>
      <c r="H146" s="183">
        <v>1</v>
      </c>
      <c r="I146" s="184"/>
      <c r="J146" s="185">
        <f t="shared" si="20"/>
        <v>0</v>
      </c>
      <c r="K146" s="181" t="s">
        <v>19</v>
      </c>
      <c r="L146" s="40"/>
      <c r="M146" s="186" t="s">
        <v>19</v>
      </c>
      <c r="N146" s="187" t="s">
        <v>40</v>
      </c>
      <c r="O146" s="65"/>
      <c r="P146" s="188">
        <f t="shared" si="21"/>
        <v>0</v>
      </c>
      <c r="Q146" s="188">
        <v>0</v>
      </c>
      <c r="R146" s="188">
        <f t="shared" si="22"/>
        <v>0</v>
      </c>
      <c r="S146" s="188">
        <v>0</v>
      </c>
      <c r="T146" s="189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153</v>
      </c>
      <c r="AT146" s="190" t="s">
        <v>148</v>
      </c>
      <c r="AU146" s="190" t="s">
        <v>77</v>
      </c>
      <c r="AY146" s="18" t="s">
        <v>145</v>
      </c>
      <c r="BE146" s="191">
        <f t="shared" si="24"/>
        <v>0</v>
      </c>
      <c r="BF146" s="191">
        <f t="shared" si="25"/>
        <v>0</v>
      </c>
      <c r="BG146" s="191">
        <f t="shared" si="26"/>
        <v>0</v>
      </c>
      <c r="BH146" s="191">
        <f t="shared" si="27"/>
        <v>0</v>
      </c>
      <c r="BI146" s="191">
        <f t="shared" si="28"/>
        <v>0</v>
      </c>
      <c r="BJ146" s="18" t="s">
        <v>77</v>
      </c>
      <c r="BK146" s="191">
        <f t="shared" si="29"/>
        <v>0</v>
      </c>
      <c r="BL146" s="18" t="s">
        <v>153</v>
      </c>
      <c r="BM146" s="190" t="s">
        <v>1222</v>
      </c>
    </row>
    <row r="147" spans="1:65" s="2" customFormat="1" ht="16.5" customHeight="1">
      <c r="A147" s="35"/>
      <c r="B147" s="36"/>
      <c r="C147" s="179" t="s">
        <v>69</v>
      </c>
      <c r="D147" s="179" t="s">
        <v>148</v>
      </c>
      <c r="E147" s="180" t="s">
        <v>1223</v>
      </c>
      <c r="F147" s="181" t="s">
        <v>1224</v>
      </c>
      <c r="G147" s="182" t="s">
        <v>643</v>
      </c>
      <c r="H147" s="183">
        <v>2</v>
      </c>
      <c r="I147" s="184"/>
      <c r="J147" s="185">
        <f t="shared" si="20"/>
        <v>0</v>
      </c>
      <c r="K147" s="181" t="s">
        <v>19</v>
      </c>
      <c r="L147" s="40"/>
      <c r="M147" s="186" t="s">
        <v>19</v>
      </c>
      <c r="N147" s="187" t="s">
        <v>40</v>
      </c>
      <c r="O147" s="65"/>
      <c r="P147" s="188">
        <f t="shared" si="21"/>
        <v>0</v>
      </c>
      <c r="Q147" s="188">
        <v>0</v>
      </c>
      <c r="R147" s="188">
        <f t="shared" si="22"/>
        <v>0</v>
      </c>
      <c r="S147" s="188">
        <v>0</v>
      </c>
      <c r="T147" s="189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153</v>
      </c>
      <c r="AT147" s="190" t="s">
        <v>148</v>
      </c>
      <c r="AU147" s="190" t="s">
        <v>77</v>
      </c>
      <c r="AY147" s="18" t="s">
        <v>145</v>
      </c>
      <c r="BE147" s="191">
        <f t="shared" si="24"/>
        <v>0</v>
      </c>
      <c r="BF147" s="191">
        <f t="shared" si="25"/>
        <v>0</v>
      </c>
      <c r="BG147" s="191">
        <f t="shared" si="26"/>
        <v>0</v>
      </c>
      <c r="BH147" s="191">
        <f t="shared" si="27"/>
        <v>0</v>
      </c>
      <c r="BI147" s="191">
        <f t="shared" si="28"/>
        <v>0</v>
      </c>
      <c r="BJ147" s="18" t="s">
        <v>77</v>
      </c>
      <c r="BK147" s="191">
        <f t="shared" si="29"/>
        <v>0</v>
      </c>
      <c r="BL147" s="18" t="s">
        <v>153</v>
      </c>
      <c r="BM147" s="190" t="s">
        <v>466</v>
      </c>
    </row>
    <row r="148" spans="1:65" s="2" customFormat="1" ht="16.5" customHeight="1">
      <c r="A148" s="35"/>
      <c r="B148" s="36"/>
      <c r="C148" s="179" t="s">
        <v>69</v>
      </c>
      <c r="D148" s="179" t="s">
        <v>148</v>
      </c>
      <c r="E148" s="180" t="s">
        <v>1225</v>
      </c>
      <c r="F148" s="181" t="s">
        <v>1226</v>
      </c>
      <c r="G148" s="182" t="s">
        <v>643</v>
      </c>
      <c r="H148" s="183">
        <v>2</v>
      </c>
      <c r="I148" s="184"/>
      <c r="J148" s="185">
        <f t="shared" si="20"/>
        <v>0</v>
      </c>
      <c r="K148" s="181" t="s">
        <v>19</v>
      </c>
      <c r="L148" s="40"/>
      <c r="M148" s="186" t="s">
        <v>19</v>
      </c>
      <c r="N148" s="187" t="s">
        <v>40</v>
      </c>
      <c r="O148" s="65"/>
      <c r="P148" s="188">
        <f t="shared" si="21"/>
        <v>0</v>
      </c>
      <c r="Q148" s="188">
        <v>0</v>
      </c>
      <c r="R148" s="188">
        <f t="shared" si="22"/>
        <v>0</v>
      </c>
      <c r="S148" s="188">
        <v>0</v>
      </c>
      <c r="T148" s="189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153</v>
      </c>
      <c r="AT148" s="190" t="s">
        <v>148</v>
      </c>
      <c r="AU148" s="190" t="s">
        <v>77</v>
      </c>
      <c r="AY148" s="18" t="s">
        <v>145</v>
      </c>
      <c r="BE148" s="191">
        <f t="shared" si="24"/>
        <v>0</v>
      </c>
      <c r="BF148" s="191">
        <f t="shared" si="25"/>
        <v>0</v>
      </c>
      <c r="BG148" s="191">
        <f t="shared" si="26"/>
        <v>0</v>
      </c>
      <c r="BH148" s="191">
        <f t="shared" si="27"/>
        <v>0</v>
      </c>
      <c r="BI148" s="191">
        <f t="shared" si="28"/>
        <v>0</v>
      </c>
      <c r="BJ148" s="18" t="s">
        <v>77</v>
      </c>
      <c r="BK148" s="191">
        <f t="shared" si="29"/>
        <v>0</v>
      </c>
      <c r="BL148" s="18" t="s">
        <v>153</v>
      </c>
      <c r="BM148" s="190" t="s">
        <v>470</v>
      </c>
    </row>
    <row r="149" spans="1:65" s="2" customFormat="1" ht="16.5" customHeight="1">
      <c r="A149" s="35"/>
      <c r="B149" s="36"/>
      <c r="C149" s="179" t="s">
        <v>69</v>
      </c>
      <c r="D149" s="179" t="s">
        <v>148</v>
      </c>
      <c r="E149" s="180" t="s">
        <v>1227</v>
      </c>
      <c r="F149" s="181" t="s">
        <v>1128</v>
      </c>
      <c r="G149" s="182" t="s">
        <v>643</v>
      </c>
      <c r="H149" s="183">
        <v>1</v>
      </c>
      <c r="I149" s="184"/>
      <c r="J149" s="185">
        <f t="shared" si="20"/>
        <v>0</v>
      </c>
      <c r="K149" s="181" t="s">
        <v>19</v>
      </c>
      <c r="L149" s="40"/>
      <c r="M149" s="186" t="s">
        <v>19</v>
      </c>
      <c r="N149" s="187" t="s">
        <v>40</v>
      </c>
      <c r="O149" s="65"/>
      <c r="P149" s="188">
        <f t="shared" si="21"/>
        <v>0</v>
      </c>
      <c r="Q149" s="188">
        <v>0</v>
      </c>
      <c r="R149" s="188">
        <f t="shared" si="22"/>
        <v>0</v>
      </c>
      <c r="S149" s="188">
        <v>0</v>
      </c>
      <c r="T149" s="18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153</v>
      </c>
      <c r="AT149" s="190" t="s">
        <v>148</v>
      </c>
      <c r="AU149" s="190" t="s">
        <v>77</v>
      </c>
      <c r="AY149" s="18" t="s">
        <v>145</v>
      </c>
      <c r="BE149" s="191">
        <f t="shared" si="24"/>
        <v>0</v>
      </c>
      <c r="BF149" s="191">
        <f t="shared" si="25"/>
        <v>0</v>
      </c>
      <c r="BG149" s="191">
        <f t="shared" si="26"/>
        <v>0</v>
      </c>
      <c r="BH149" s="191">
        <f t="shared" si="27"/>
        <v>0</v>
      </c>
      <c r="BI149" s="191">
        <f t="shared" si="28"/>
        <v>0</v>
      </c>
      <c r="BJ149" s="18" t="s">
        <v>77</v>
      </c>
      <c r="BK149" s="191">
        <f t="shared" si="29"/>
        <v>0</v>
      </c>
      <c r="BL149" s="18" t="s">
        <v>153</v>
      </c>
      <c r="BM149" s="190" t="s">
        <v>1228</v>
      </c>
    </row>
    <row r="150" spans="1:65" s="2" customFormat="1" ht="16.5" customHeight="1">
      <c r="A150" s="35"/>
      <c r="B150" s="36"/>
      <c r="C150" s="179" t="s">
        <v>69</v>
      </c>
      <c r="D150" s="179" t="s">
        <v>148</v>
      </c>
      <c r="E150" s="180" t="s">
        <v>1229</v>
      </c>
      <c r="F150" s="181" t="s">
        <v>1144</v>
      </c>
      <c r="G150" s="182" t="s">
        <v>643</v>
      </c>
      <c r="H150" s="183">
        <v>3</v>
      </c>
      <c r="I150" s="184"/>
      <c r="J150" s="185">
        <f t="shared" si="20"/>
        <v>0</v>
      </c>
      <c r="K150" s="181" t="s">
        <v>19</v>
      </c>
      <c r="L150" s="40"/>
      <c r="M150" s="186" t="s">
        <v>19</v>
      </c>
      <c r="N150" s="187" t="s">
        <v>40</v>
      </c>
      <c r="O150" s="65"/>
      <c r="P150" s="188">
        <f t="shared" si="21"/>
        <v>0</v>
      </c>
      <c r="Q150" s="188">
        <v>0</v>
      </c>
      <c r="R150" s="188">
        <f t="shared" si="22"/>
        <v>0</v>
      </c>
      <c r="S150" s="188">
        <v>0</v>
      </c>
      <c r="T150" s="18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153</v>
      </c>
      <c r="AT150" s="190" t="s">
        <v>148</v>
      </c>
      <c r="AU150" s="190" t="s">
        <v>77</v>
      </c>
      <c r="AY150" s="18" t="s">
        <v>145</v>
      </c>
      <c r="BE150" s="191">
        <f t="shared" si="24"/>
        <v>0</v>
      </c>
      <c r="BF150" s="191">
        <f t="shared" si="25"/>
        <v>0</v>
      </c>
      <c r="BG150" s="191">
        <f t="shared" si="26"/>
        <v>0</v>
      </c>
      <c r="BH150" s="191">
        <f t="shared" si="27"/>
        <v>0</v>
      </c>
      <c r="BI150" s="191">
        <f t="shared" si="28"/>
        <v>0</v>
      </c>
      <c r="BJ150" s="18" t="s">
        <v>77</v>
      </c>
      <c r="BK150" s="191">
        <f t="shared" si="29"/>
        <v>0</v>
      </c>
      <c r="BL150" s="18" t="s">
        <v>153</v>
      </c>
      <c r="BM150" s="190" t="s">
        <v>1230</v>
      </c>
    </row>
    <row r="151" spans="1:65" s="2" customFormat="1" ht="16.5" customHeight="1">
      <c r="A151" s="35"/>
      <c r="B151" s="36"/>
      <c r="C151" s="179" t="s">
        <v>69</v>
      </c>
      <c r="D151" s="179" t="s">
        <v>148</v>
      </c>
      <c r="E151" s="180" t="s">
        <v>1231</v>
      </c>
      <c r="F151" s="181" t="s">
        <v>1232</v>
      </c>
      <c r="G151" s="182" t="s">
        <v>643</v>
      </c>
      <c r="H151" s="183">
        <v>4</v>
      </c>
      <c r="I151" s="184"/>
      <c r="J151" s="185">
        <f t="shared" si="20"/>
        <v>0</v>
      </c>
      <c r="K151" s="181" t="s">
        <v>19</v>
      </c>
      <c r="L151" s="40"/>
      <c r="M151" s="186" t="s">
        <v>19</v>
      </c>
      <c r="N151" s="187" t="s">
        <v>40</v>
      </c>
      <c r="O151" s="65"/>
      <c r="P151" s="188">
        <f t="shared" si="21"/>
        <v>0</v>
      </c>
      <c r="Q151" s="188">
        <v>0</v>
      </c>
      <c r="R151" s="188">
        <f t="shared" si="22"/>
        <v>0</v>
      </c>
      <c r="S151" s="188">
        <v>0</v>
      </c>
      <c r="T151" s="18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153</v>
      </c>
      <c r="AT151" s="190" t="s">
        <v>148</v>
      </c>
      <c r="AU151" s="190" t="s">
        <v>77</v>
      </c>
      <c r="AY151" s="18" t="s">
        <v>145</v>
      </c>
      <c r="BE151" s="191">
        <f t="shared" si="24"/>
        <v>0</v>
      </c>
      <c r="BF151" s="191">
        <f t="shared" si="25"/>
        <v>0</v>
      </c>
      <c r="BG151" s="191">
        <f t="shared" si="26"/>
        <v>0</v>
      </c>
      <c r="BH151" s="191">
        <f t="shared" si="27"/>
        <v>0</v>
      </c>
      <c r="BI151" s="191">
        <f t="shared" si="28"/>
        <v>0</v>
      </c>
      <c r="BJ151" s="18" t="s">
        <v>77</v>
      </c>
      <c r="BK151" s="191">
        <f t="shared" si="29"/>
        <v>0</v>
      </c>
      <c r="BL151" s="18" t="s">
        <v>153</v>
      </c>
      <c r="BM151" s="190" t="s">
        <v>1233</v>
      </c>
    </row>
    <row r="152" spans="1:65" s="2" customFormat="1" ht="16.5" customHeight="1">
      <c r="A152" s="35"/>
      <c r="B152" s="36"/>
      <c r="C152" s="179" t="s">
        <v>69</v>
      </c>
      <c r="D152" s="179" t="s">
        <v>148</v>
      </c>
      <c r="E152" s="180" t="s">
        <v>1234</v>
      </c>
      <c r="F152" s="181" t="s">
        <v>1235</v>
      </c>
      <c r="G152" s="182" t="s">
        <v>643</v>
      </c>
      <c r="H152" s="183">
        <v>2</v>
      </c>
      <c r="I152" s="184"/>
      <c r="J152" s="185">
        <f t="shared" si="20"/>
        <v>0</v>
      </c>
      <c r="K152" s="181" t="s">
        <v>19</v>
      </c>
      <c r="L152" s="40"/>
      <c r="M152" s="186" t="s">
        <v>19</v>
      </c>
      <c r="N152" s="187" t="s">
        <v>40</v>
      </c>
      <c r="O152" s="65"/>
      <c r="P152" s="188">
        <f t="shared" si="21"/>
        <v>0</v>
      </c>
      <c r="Q152" s="188">
        <v>0</v>
      </c>
      <c r="R152" s="188">
        <f t="shared" si="22"/>
        <v>0</v>
      </c>
      <c r="S152" s="188">
        <v>0</v>
      </c>
      <c r="T152" s="18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153</v>
      </c>
      <c r="AT152" s="190" t="s">
        <v>148</v>
      </c>
      <c r="AU152" s="190" t="s">
        <v>77</v>
      </c>
      <c r="AY152" s="18" t="s">
        <v>145</v>
      </c>
      <c r="BE152" s="191">
        <f t="shared" si="24"/>
        <v>0</v>
      </c>
      <c r="BF152" s="191">
        <f t="shared" si="25"/>
        <v>0</v>
      </c>
      <c r="BG152" s="191">
        <f t="shared" si="26"/>
        <v>0</v>
      </c>
      <c r="BH152" s="191">
        <f t="shared" si="27"/>
        <v>0</v>
      </c>
      <c r="BI152" s="191">
        <f t="shared" si="28"/>
        <v>0</v>
      </c>
      <c r="BJ152" s="18" t="s">
        <v>77</v>
      </c>
      <c r="BK152" s="191">
        <f t="shared" si="29"/>
        <v>0</v>
      </c>
      <c r="BL152" s="18" t="s">
        <v>153</v>
      </c>
      <c r="BM152" s="190" t="s">
        <v>485</v>
      </c>
    </row>
    <row r="153" spans="1:65" s="2" customFormat="1" ht="16.5" customHeight="1">
      <c r="A153" s="35"/>
      <c r="B153" s="36"/>
      <c r="C153" s="179" t="s">
        <v>69</v>
      </c>
      <c r="D153" s="179" t="s">
        <v>148</v>
      </c>
      <c r="E153" s="180" t="s">
        <v>1236</v>
      </c>
      <c r="F153" s="181" t="s">
        <v>1237</v>
      </c>
      <c r="G153" s="182" t="s">
        <v>643</v>
      </c>
      <c r="H153" s="183">
        <v>2</v>
      </c>
      <c r="I153" s="184"/>
      <c r="J153" s="185">
        <f t="shared" si="20"/>
        <v>0</v>
      </c>
      <c r="K153" s="181" t="s">
        <v>19</v>
      </c>
      <c r="L153" s="40"/>
      <c r="M153" s="186" t="s">
        <v>19</v>
      </c>
      <c r="N153" s="187" t="s">
        <v>40</v>
      </c>
      <c r="O153" s="65"/>
      <c r="P153" s="188">
        <f t="shared" si="21"/>
        <v>0</v>
      </c>
      <c r="Q153" s="188">
        <v>0</v>
      </c>
      <c r="R153" s="188">
        <f t="shared" si="22"/>
        <v>0</v>
      </c>
      <c r="S153" s="188">
        <v>0</v>
      </c>
      <c r="T153" s="18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153</v>
      </c>
      <c r="AT153" s="190" t="s">
        <v>148</v>
      </c>
      <c r="AU153" s="190" t="s">
        <v>77</v>
      </c>
      <c r="AY153" s="18" t="s">
        <v>145</v>
      </c>
      <c r="BE153" s="191">
        <f t="shared" si="24"/>
        <v>0</v>
      </c>
      <c r="BF153" s="191">
        <f t="shared" si="25"/>
        <v>0</v>
      </c>
      <c r="BG153" s="191">
        <f t="shared" si="26"/>
        <v>0</v>
      </c>
      <c r="BH153" s="191">
        <f t="shared" si="27"/>
        <v>0</v>
      </c>
      <c r="BI153" s="191">
        <f t="shared" si="28"/>
        <v>0</v>
      </c>
      <c r="BJ153" s="18" t="s">
        <v>77</v>
      </c>
      <c r="BK153" s="191">
        <f t="shared" si="29"/>
        <v>0</v>
      </c>
      <c r="BL153" s="18" t="s">
        <v>153</v>
      </c>
      <c r="BM153" s="190" t="s">
        <v>736</v>
      </c>
    </row>
    <row r="154" spans="1:65" s="2" customFormat="1" ht="16.5" customHeight="1">
      <c r="A154" s="35"/>
      <c r="B154" s="36"/>
      <c r="C154" s="179" t="s">
        <v>69</v>
      </c>
      <c r="D154" s="179" t="s">
        <v>148</v>
      </c>
      <c r="E154" s="180" t="s">
        <v>1238</v>
      </c>
      <c r="F154" s="181" t="s">
        <v>1159</v>
      </c>
      <c r="G154" s="182" t="s">
        <v>643</v>
      </c>
      <c r="H154" s="183">
        <v>1</v>
      </c>
      <c r="I154" s="184"/>
      <c r="J154" s="185">
        <f t="shared" si="20"/>
        <v>0</v>
      </c>
      <c r="K154" s="181" t="s">
        <v>19</v>
      </c>
      <c r="L154" s="40"/>
      <c r="M154" s="186" t="s">
        <v>19</v>
      </c>
      <c r="N154" s="187" t="s">
        <v>40</v>
      </c>
      <c r="O154" s="65"/>
      <c r="P154" s="188">
        <f t="shared" si="21"/>
        <v>0</v>
      </c>
      <c r="Q154" s="188">
        <v>0</v>
      </c>
      <c r="R154" s="188">
        <f t="shared" si="22"/>
        <v>0</v>
      </c>
      <c r="S154" s="188">
        <v>0</v>
      </c>
      <c r="T154" s="18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153</v>
      </c>
      <c r="AT154" s="190" t="s">
        <v>148</v>
      </c>
      <c r="AU154" s="190" t="s">
        <v>77</v>
      </c>
      <c r="AY154" s="18" t="s">
        <v>145</v>
      </c>
      <c r="BE154" s="191">
        <f t="shared" si="24"/>
        <v>0</v>
      </c>
      <c r="BF154" s="191">
        <f t="shared" si="25"/>
        <v>0</v>
      </c>
      <c r="BG154" s="191">
        <f t="shared" si="26"/>
        <v>0</v>
      </c>
      <c r="BH154" s="191">
        <f t="shared" si="27"/>
        <v>0</v>
      </c>
      <c r="BI154" s="191">
        <f t="shared" si="28"/>
        <v>0</v>
      </c>
      <c r="BJ154" s="18" t="s">
        <v>77</v>
      </c>
      <c r="BK154" s="191">
        <f t="shared" si="29"/>
        <v>0</v>
      </c>
      <c r="BL154" s="18" t="s">
        <v>153</v>
      </c>
      <c r="BM154" s="190" t="s">
        <v>751</v>
      </c>
    </row>
    <row r="155" spans="1:65" s="2" customFormat="1" ht="16.5" customHeight="1">
      <c r="A155" s="35"/>
      <c r="B155" s="36"/>
      <c r="C155" s="179" t="s">
        <v>69</v>
      </c>
      <c r="D155" s="179" t="s">
        <v>148</v>
      </c>
      <c r="E155" s="180" t="s">
        <v>1239</v>
      </c>
      <c r="F155" s="181" t="s">
        <v>1240</v>
      </c>
      <c r="G155" s="182" t="s">
        <v>1151</v>
      </c>
      <c r="H155" s="183">
        <v>3</v>
      </c>
      <c r="I155" s="184"/>
      <c r="J155" s="185">
        <f t="shared" si="20"/>
        <v>0</v>
      </c>
      <c r="K155" s="181" t="s">
        <v>19</v>
      </c>
      <c r="L155" s="40"/>
      <c r="M155" s="186" t="s">
        <v>19</v>
      </c>
      <c r="N155" s="187" t="s">
        <v>40</v>
      </c>
      <c r="O155" s="65"/>
      <c r="P155" s="188">
        <f t="shared" si="21"/>
        <v>0</v>
      </c>
      <c r="Q155" s="188">
        <v>0</v>
      </c>
      <c r="R155" s="188">
        <f t="shared" si="22"/>
        <v>0</v>
      </c>
      <c r="S155" s="188">
        <v>0</v>
      </c>
      <c r="T155" s="18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153</v>
      </c>
      <c r="AT155" s="190" t="s">
        <v>148</v>
      </c>
      <c r="AU155" s="190" t="s">
        <v>77</v>
      </c>
      <c r="AY155" s="18" t="s">
        <v>145</v>
      </c>
      <c r="BE155" s="191">
        <f t="shared" si="24"/>
        <v>0</v>
      </c>
      <c r="BF155" s="191">
        <f t="shared" si="25"/>
        <v>0</v>
      </c>
      <c r="BG155" s="191">
        <f t="shared" si="26"/>
        <v>0</v>
      </c>
      <c r="BH155" s="191">
        <f t="shared" si="27"/>
        <v>0</v>
      </c>
      <c r="BI155" s="191">
        <f t="shared" si="28"/>
        <v>0</v>
      </c>
      <c r="BJ155" s="18" t="s">
        <v>77</v>
      </c>
      <c r="BK155" s="191">
        <f t="shared" si="29"/>
        <v>0</v>
      </c>
      <c r="BL155" s="18" t="s">
        <v>153</v>
      </c>
      <c r="BM155" s="190" t="s">
        <v>758</v>
      </c>
    </row>
    <row r="156" spans="1:65" s="2" customFormat="1" ht="16.5" customHeight="1">
      <c r="A156" s="35"/>
      <c r="B156" s="36"/>
      <c r="C156" s="179" t="s">
        <v>69</v>
      </c>
      <c r="D156" s="179" t="s">
        <v>148</v>
      </c>
      <c r="E156" s="180" t="s">
        <v>1241</v>
      </c>
      <c r="F156" s="181" t="s">
        <v>1150</v>
      </c>
      <c r="G156" s="182" t="s">
        <v>1151</v>
      </c>
      <c r="H156" s="183">
        <v>12</v>
      </c>
      <c r="I156" s="184"/>
      <c r="J156" s="185">
        <f t="shared" si="20"/>
        <v>0</v>
      </c>
      <c r="K156" s="181" t="s">
        <v>19</v>
      </c>
      <c r="L156" s="40"/>
      <c r="M156" s="186" t="s">
        <v>19</v>
      </c>
      <c r="N156" s="187" t="s">
        <v>40</v>
      </c>
      <c r="O156" s="65"/>
      <c r="P156" s="188">
        <f t="shared" si="21"/>
        <v>0</v>
      </c>
      <c r="Q156" s="188">
        <v>0</v>
      </c>
      <c r="R156" s="188">
        <f t="shared" si="22"/>
        <v>0</v>
      </c>
      <c r="S156" s="188">
        <v>0</v>
      </c>
      <c r="T156" s="18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153</v>
      </c>
      <c r="AT156" s="190" t="s">
        <v>148</v>
      </c>
      <c r="AU156" s="190" t="s">
        <v>77</v>
      </c>
      <c r="AY156" s="18" t="s">
        <v>145</v>
      </c>
      <c r="BE156" s="191">
        <f t="shared" si="24"/>
        <v>0</v>
      </c>
      <c r="BF156" s="191">
        <f t="shared" si="25"/>
        <v>0</v>
      </c>
      <c r="BG156" s="191">
        <f t="shared" si="26"/>
        <v>0</v>
      </c>
      <c r="BH156" s="191">
        <f t="shared" si="27"/>
        <v>0</v>
      </c>
      <c r="BI156" s="191">
        <f t="shared" si="28"/>
        <v>0</v>
      </c>
      <c r="BJ156" s="18" t="s">
        <v>77</v>
      </c>
      <c r="BK156" s="191">
        <f t="shared" si="29"/>
        <v>0</v>
      </c>
      <c r="BL156" s="18" t="s">
        <v>153</v>
      </c>
      <c r="BM156" s="190" t="s">
        <v>766</v>
      </c>
    </row>
    <row r="157" spans="1:65" s="2" customFormat="1" ht="16.5" customHeight="1">
      <c r="A157" s="35"/>
      <c r="B157" s="36"/>
      <c r="C157" s="179" t="s">
        <v>69</v>
      </c>
      <c r="D157" s="179" t="s">
        <v>148</v>
      </c>
      <c r="E157" s="180" t="s">
        <v>1242</v>
      </c>
      <c r="F157" s="181" t="s">
        <v>1243</v>
      </c>
      <c r="G157" s="182" t="s">
        <v>643</v>
      </c>
      <c r="H157" s="183">
        <v>2</v>
      </c>
      <c r="I157" s="184"/>
      <c r="J157" s="185">
        <f t="shared" si="20"/>
        <v>0</v>
      </c>
      <c r="K157" s="181" t="s">
        <v>19</v>
      </c>
      <c r="L157" s="40"/>
      <c r="M157" s="186" t="s">
        <v>19</v>
      </c>
      <c r="N157" s="187" t="s">
        <v>40</v>
      </c>
      <c r="O157" s="65"/>
      <c r="P157" s="188">
        <f t="shared" si="21"/>
        <v>0</v>
      </c>
      <c r="Q157" s="188">
        <v>0</v>
      </c>
      <c r="R157" s="188">
        <f t="shared" si="22"/>
        <v>0</v>
      </c>
      <c r="S157" s="188">
        <v>0</v>
      </c>
      <c r="T157" s="18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153</v>
      </c>
      <c r="AT157" s="190" t="s">
        <v>148</v>
      </c>
      <c r="AU157" s="190" t="s">
        <v>77</v>
      </c>
      <c r="AY157" s="18" t="s">
        <v>145</v>
      </c>
      <c r="BE157" s="191">
        <f t="shared" si="24"/>
        <v>0</v>
      </c>
      <c r="BF157" s="191">
        <f t="shared" si="25"/>
        <v>0</v>
      </c>
      <c r="BG157" s="191">
        <f t="shared" si="26"/>
        <v>0</v>
      </c>
      <c r="BH157" s="191">
        <f t="shared" si="27"/>
        <v>0</v>
      </c>
      <c r="BI157" s="191">
        <f t="shared" si="28"/>
        <v>0</v>
      </c>
      <c r="BJ157" s="18" t="s">
        <v>77</v>
      </c>
      <c r="BK157" s="191">
        <f t="shared" si="29"/>
        <v>0</v>
      </c>
      <c r="BL157" s="18" t="s">
        <v>153</v>
      </c>
      <c r="BM157" s="190" t="s">
        <v>495</v>
      </c>
    </row>
    <row r="158" spans="1:65" s="2" customFormat="1" ht="16.5" customHeight="1">
      <c r="A158" s="35"/>
      <c r="B158" s="36"/>
      <c r="C158" s="179" t="s">
        <v>69</v>
      </c>
      <c r="D158" s="179" t="s">
        <v>148</v>
      </c>
      <c r="E158" s="180" t="s">
        <v>1244</v>
      </c>
      <c r="F158" s="181" t="s">
        <v>1245</v>
      </c>
      <c r="G158" s="182" t="s">
        <v>643</v>
      </c>
      <c r="H158" s="183">
        <v>3</v>
      </c>
      <c r="I158" s="184"/>
      <c r="J158" s="185">
        <f t="shared" si="20"/>
        <v>0</v>
      </c>
      <c r="K158" s="181" t="s">
        <v>19</v>
      </c>
      <c r="L158" s="40"/>
      <c r="M158" s="186" t="s">
        <v>19</v>
      </c>
      <c r="N158" s="187" t="s">
        <v>40</v>
      </c>
      <c r="O158" s="65"/>
      <c r="P158" s="188">
        <f t="shared" si="21"/>
        <v>0</v>
      </c>
      <c r="Q158" s="188">
        <v>0</v>
      </c>
      <c r="R158" s="188">
        <f t="shared" si="22"/>
        <v>0</v>
      </c>
      <c r="S158" s="188">
        <v>0</v>
      </c>
      <c r="T158" s="189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153</v>
      </c>
      <c r="AT158" s="190" t="s">
        <v>148</v>
      </c>
      <c r="AU158" s="190" t="s">
        <v>77</v>
      </c>
      <c r="AY158" s="18" t="s">
        <v>145</v>
      </c>
      <c r="BE158" s="191">
        <f t="shared" si="24"/>
        <v>0</v>
      </c>
      <c r="BF158" s="191">
        <f t="shared" si="25"/>
        <v>0</v>
      </c>
      <c r="BG158" s="191">
        <f t="shared" si="26"/>
        <v>0</v>
      </c>
      <c r="BH158" s="191">
        <f t="shared" si="27"/>
        <v>0</v>
      </c>
      <c r="BI158" s="191">
        <f t="shared" si="28"/>
        <v>0</v>
      </c>
      <c r="BJ158" s="18" t="s">
        <v>77</v>
      </c>
      <c r="BK158" s="191">
        <f t="shared" si="29"/>
        <v>0</v>
      </c>
      <c r="BL158" s="18" t="s">
        <v>153</v>
      </c>
      <c r="BM158" s="190" t="s">
        <v>503</v>
      </c>
    </row>
    <row r="159" spans="1:65" s="2" customFormat="1" ht="16.5" customHeight="1">
      <c r="A159" s="35"/>
      <c r="B159" s="36"/>
      <c r="C159" s="179" t="s">
        <v>69</v>
      </c>
      <c r="D159" s="179" t="s">
        <v>148</v>
      </c>
      <c r="E159" s="180" t="s">
        <v>1246</v>
      </c>
      <c r="F159" s="181" t="s">
        <v>1247</v>
      </c>
      <c r="G159" s="182" t="s">
        <v>643</v>
      </c>
      <c r="H159" s="183">
        <v>1</v>
      </c>
      <c r="I159" s="184"/>
      <c r="J159" s="185">
        <f t="shared" si="20"/>
        <v>0</v>
      </c>
      <c r="K159" s="181" t="s">
        <v>19</v>
      </c>
      <c r="L159" s="40"/>
      <c r="M159" s="186" t="s">
        <v>19</v>
      </c>
      <c r="N159" s="187" t="s">
        <v>40</v>
      </c>
      <c r="O159" s="65"/>
      <c r="P159" s="188">
        <f t="shared" si="21"/>
        <v>0</v>
      </c>
      <c r="Q159" s="188">
        <v>0</v>
      </c>
      <c r="R159" s="188">
        <f t="shared" si="22"/>
        <v>0</v>
      </c>
      <c r="S159" s="188">
        <v>0</v>
      </c>
      <c r="T159" s="189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153</v>
      </c>
      <c r="AT159" s="190" t="s">
        <v>148</v>
      </c>
      <c r="AU159" s="190" t="s">
        <v>77</v>
      </c>
      <c r="AY159" s="18" t="s">
        <v>145</v>
      </c>
      <c r="BE159" s="191">
        <f t="shared" si="24"/>
        <v>0</v>
      </c>
      <c r="BF159" s="191">
        <f t="shared" si="25"/>
        <v>0</v>
      </c>
      <c r="BG159" s="191">
        <f t="shared" si="26"/>
        <v>0</v>
      </c>
      <c r="BH159" s="191">
        <f t="shared" si="27"/>
        <v>0</v>
      </c>
      <c r="BI159" s="191">
        <f t="shared" si="28"/>
        <v>0</v>
      </c>
      <c r="BJ159" s="18" t="s">
        <v>77</v>
      </c>
      <c r="BK159" s="191">
        <f t="shared" si="29"/>
        <v>0</v>
      </c>
      <c r="BL159" s="18" t="s">
        <v>153</v>
      </c>
      <c r="BM159" s="190" t="s">
        <v>508</v>
      </c>
    </row>
    <row r="160" spans="1:65" s="12" customFormat="1" ht="25.9" customHeight="1">
      <c r="B160" s="163"/>
      <c r="C160" s="164"/>
      <c r="D160" s="165" t="s">
        <v>68</v>
      </c>
      <c r="E160" s="166" t="s">
        <v>173</v>
      </c>
      <c r="F160" s="166" t="s">
        <v>1248</v>
      </c>
      <c r="G160" s="164"/>
      <c r="H160" s="164"/>
      <c r="I160" s="167"/>
      <c r="J160" s="168">
        <f>BK160</f>
        <v>0</v>
      </c>
      <c r="K160" s="164"/>
      <c r="L160" s="169"/>
      <c r="M160" s="170"/>
      <c r="N160" s="171"/>
      <c r="O160" s="171"/>
      <c r="P160" s="172">
        <f>SUM(P161:P177)</f>
        <v>0</v>
      </c>
      <c r="Q160" s="171"/>
      <c r="R160" s="172">
        <f>SUM(R161:R177)</f>
        <v>0</v>
      </c>
      <c r="S160" s="171"/>
      <c r="T160" s="173">
        <f>SUM(T161:T177)</f>
        <v>0</v>
      </c>
      <c r="AR160" s="174" t="s">
        <v>77</v>
      </c>
      <c r="AT160" s="175" t="s">
        <v>68</v>
      </c>
      <c r="AU160" s="175" t="s">
        <v>69</v>
      </c>
      <c r="AY160" s="174" t="s">
        <v>145</v>
      </c>
      <c r="BK160" s="176">
        <f>SUM(BK161:BK177)</f>
        <v>0</v>
      </c>
    </row>
    <row r="161" spans="1:65" s="2" customFormat="1" ht="16.5" customHeight="1">
      <c r="A161" s="35"/>
      <c r="B161" s="36"/>
      <c r="C161" s="179" t="s">
        <v>69</v>
      </c>
      <c r="D161" s="179" t="s">
        <v>148</v>
      </c>
      <c r="E161" s="180" t="s">
        <v>1249</v>
      </c>
      <c r="F161" s="181" t="s">
        <v>1250</v>
      </c>
      <c r="G161" s="182" t="s">
        <v>643</v>
      </c>
      <c r="H161" s="183">
        <v>1</v>
      </c>
      <c r="I161" s="184"/>
      <c r="J161" s="185">
        <f t="shared" ref="J161:J177" si="30">ROUND(I161*H161,2)</f>
        <v>0</v>
      </c>
      <c r="K161" s="181" t="s">
        <v>19</v>
      </c>
      <c r="L161" s="40"/>
      <c r="M161" s="186" t="s">
        <v>19</v>
      </c>
      <c r="N161" s="187" t="s">
        <v>40</v>
      </c>
      <c r="O161" s="65"/>
      <c r="P161" s="188">
        <f t="shared" ref="P161:P177" si="31">O161*H161</f>
        <v>0</v>
      </c>
      <c r="Q161" s="188">
        <v>0</v>
      </c>
      <c r="R161" s="188">
        <f t="shared" ref="R161:R177" si="32">Q161*H161</f>
        <v>0</v>
      </c>
      <c r="S161" s="188">
        <v>0</v>
      </c>
      <c r="T161" s="189">
        <f t="shared" ref="T161:T177" si="3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153</v>
      </c>
      <c r="AT161" s="190" t="s">
        <v>148</v>
      </c>
      <c r="AU161" s="190" t="s">
        <v>77</v>
      </c>
      <c r="AY161" s="18" t="s">
        <v>145</v>
      </c>
      <c r="BE161" s="191">
        <f t="shared" ref="BE161:BE177" si="34">IF(N161="základní",J161,0)</f>
        <v>0</v>
      </c>
      <c r="BF161" s="191">
        <f t="shared" ref="BF161:BF177" si="35">IF(N161="snížená",J161,0)</f>
        <v>0</v>
      </c>
      <c r="BG161" s="191">
        <f t="shared" ref="BG161:BG177" si="36">IF(N161="zákl. přenesená",J161,0)</f>
        <v>0</v>
      </c>
      <c r="BH161" s="191">
        <f t="shared" ref="BH161:BH177" si="37">IF(N161="sníž. přenesená",J161,0)</f>
        <v>0</v>
      </c>
      <c r="BI161" s="191">
        <f t="shared" ref="BI161:BI177" si="38">IF(N161="nulová",J161,0)</f>
        <v>0</v>
      </c>
      <c r="BJ161" s="18" t="s">
        <v>77</v>
      </c>
      <c r="BK161" s="191">
        <f t="shared" ref="BK161:BK177" si="39">ROUND(I161*H161,2)</f>
        <v>0</v>
      </c>
      <c r="BL161" s="18" t="s">
        <v>153</v>
      </c>
      <c r="BM161" s="190" t="s">
        <v>572</v>
      </c>
    </row>
    <row r="162" spans="1:65" s="2" customFormat="1" ht="16.5" customHeight="1">
      <c r="A162" s="35"/>
      <c r="B162" s="36"/>
      <c r="C162" s="179" t="s">
        <v>69</v>
      </c>
      <c r="D162" s="179" t="s">
        <v>148</v>
      </c>
      <c r="E162" s="180" t="s">
        <v>1251</v>
      </c>
      <c r="F162" s="181" t="s">
        <v>1216</v>
      </c>
      <c r="G162" s="182" t="s">
        <v>643</v>
      </c>
      <c r="H162" s="183">
        <v>2</v>
      </c>
      <c r="I162" s="184"/>
      <c r="J162" s="185">
        <f t="shared" si="30"/>
        <v>0</v>
      </c>
      <c r="K162" s="181" t="s">
        <v>19</v>
      </c>
      <c r="L162" s="40"/>
      <c r="M162" s="186" t="s">
        <v>19</v>
      </c>
      <c r="N162" s="187" t="s">
        <v>40</v>
      </c>
      <c r="O162" s="65"/>
      <c r="P162" s="188">
        <f t="shared" si="31"/>
        <v>0</v>
      </c>
      <c r="Q162" s="188">
        <v>0</v>
      </c>
      <c r="R162" s="188">
        <f t="shared" si="32"/>
        <v>0</v>
      </c>
      <c r="S162" s="188">
        <v>0</v>
      </c>
      <c r="T162" s="18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153</v>
      </c>
      <c r="AT162" s="190" t="s">
        <v>148</v>
      </c>
      <c r="AU162" s="190" t="s">
        <v>77</v>
      </c>
      <c r="AY162" s="18" t="s">
        <v>145</v>
      </c>
      <c r="BE162" s="191">
        <f t="shared" si="34"/>
        <v>0</v>
      </c>
      <c r="BF162" s="191">
        <f t="shared" si="35"/>
        <v>0</v>
      </c>
      <c r="BG162" s="191">
        <f t="shared" si="36"/>
        <v>0</v>
      </c>
      <c r="BH162" s="191">
        <f t="shared" si="37"/>
        <v>0</v>
      </c>
      <c r="BI162" s="191">
        <f t="shared" si="38"/>
        <v>0</v>
      </c>
      <c r="BJ162" s="18" t="s">
        <v>77</v>
      </c>
      <c r="BK162" s="191">
        <f t="shared" si="39"/>
        <v>0</v>
      </c>
      <c r="BL162" s="18" t="s">
        <v>153</v>
      </c>
      <c r="BM162" s="190" t="s">
        <v>1252</v>
      </c>
    </row>
    <row r="163" spans="1:65" s="2" customFormat="1" ht="16.5" customHeight="1">
      <c r="A163" s="35"/>
      <c r="B163" s="36"/>
      <c r="C163" s="179" t="s">
        <v>69</v>
      </c>
      <c r="D163" s="179" t="s">
        <v>148</v>
      </c>
      <c r="E163" s="180" t="s">
        <v>1253</v>
      </c>
      <c r="F163" s="181" t="s">
        <v>1144</v>
      </c>
      <c r="G163" s="182" t="s">
        <v>643</v>
      </c>
      <c r="H163" s="183">
        <v>3</v>
      </c>
      <c r="I163" s="184"/>
      <c r="J163" s="185">
        <f t="shared" si="30"/>
        <v>0</v>
      </c>
      <c r="K163" s="181" t="s">
        <v>19</v>
      </c>
      <c r="L163" s="40"/>
      <c r="M163" s="186" t="s">
        <v>19</v>
      </c>
      <c r="N163" s="187" t="s">
        <v>40</v>
      </c>
      <c r="O163" s="65"/>
      <c r="P163" s="188">
        <f t="shared" si="31"/>
        <v>0</v>
      </c>
      <c r="Q163" s="188">
        <v>0</v>
      </c>
      <c r="R163" s="188">
        <f t="shared" si="32"/>
        <v>0</v>
      </c>
      <c r="S163" s="188">
        <v>0</v>
      </c>
      <c r="T163" s="18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153</v>
      </c>
      <c r="AT163" s="190" t="s">
        <v>148</v>
      </c>
      <c r="AU163" s="190" t="s">
        <v>77</v>
      </c>
      <c r="AY163" s="18" t="s">
        <v>145</v>
      </c>
      <c r="BE163" s="191">
        <f t="shared" si="34"/>
        <v>0</v>
      </c>
      <c r="BF163" s="191">
        <f t="shared" si="35"/>
        <v>0</v>
      </c>
      <c r="BG163" s="191">
        <f t="shared" si="36"/>
        <v>0</v>
      </c>
      <c r="BH163" s="191">
        <f t="shared" si="37"/>
        <v>0</v>
      </c>
      <c r="BI163" s="191">
        <f t="shared" si="38"/>
        <v>0</v>
      </c>
      <c r="BJ163" s="18" t="s">
        <v>77</v>
      </c>
      <c r="BK163" s="191">
        <f t="shared" si="39"/>
        <v>0</v>
      </c>
      <c r="BL163" s="18" t="s">
        <v>153</v>
      </c>
      <c r="BM163" s="190" t="s">
        <v>1254</v>
      </c>
    </row>
    <row r="164" spans="1:65" s="2" customFormat="1" ht="16.5" customHeight="1">
      <c r="A164" s="35"/>
      <c r="B164" s="36"/>
      <c r="C164" s="179" t="s">
        <v>69</v>
      </c>
      <c r="D164" s="179" t="s">
        <v>148</v>
      </c>
      <c r="E164" s="180" t="s">
        <v>1255</v>
      </c>
      <c r="F164" s="181" t="s">
        <v>1232</v>
      </c>
      <c r="G164" s="182" t="s">
        <v>643</v>
      </c>
      <c r="H164" s="183">
        <v>6</v>
      </c>
      <c r="I164" s="184"/>
      <c r="J164" s="185">
        <f t="shared" si="30"/>
        <v>0</v>
      </c>
      <c r="K164" s="181" t="s">
        <v>19</v>
      </c>
      <c r="L164" s="40"/>
      <c r="M164" s="186" t="s">
        <v>19</v>
      </c>
      <c r="N164" s="187" t="s">
        <v>40</v>
      </c>
      <c r="O164" s="65"/>
      <c r="P164" s="188">
        <f t="shared" si="31"/>
        <v>0</v>
      </c>
      <c r="Q164" s="188">
        <v>0</v>
      </c>
      <c r="R164" s="188">
        <f t="shared" si="32"/>
        <v>0</v>
      </c>
      <c r="S164" s="188">
        <v>0</v>
      </c>
      <c r="T164" s="18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153</v>
      </c>
      <c r="AT164" s="190" t="s">
        <v>148</v>
      </c>
      <c r="AU164" s="190" t="s">
        <v>77</v>
      </c>
      <c r="AY164" s="18" t="s">
        <v>145</v>
      </c>
      <c r="BE164" s="191">
        <f t="shared" si="34"/>
        <v>0</v>
      </c>
      <c r="BF164" s="191">
        <f t="shared" si="35"/>
        <v>0</v>
      </c>
      <c r="BG164" s="191">
        <f t="shared" si="36"/>
        <v>0</v>
      </c>
      <c r="BH164" s="191">
        <f t="shared" si="37"/>
        <v>0</v>
      </c>
      <c r="BI164" s="191">
        <f t="shared" si="38"/>
        <v>0</v>
      </c>
      <c r="BJ164" s="18" t="s">
        <v>77</v>
      </c>
      <c r="BK164" s="191">
        <f t="shared" si="39"/>
        <v>0</v>
      </c>
      <c r="BL164" s="18" t="s">
        <v>153</v>
      </c>
      <c r="BM164" s="190" t="s">
        <v>578</v>
      </c>
    </row>
    <row r="165" spans="1:65" s="2" customFormat="1" ht="16.5" customHeight="1">
      <c r="A165" s="35"/>
      <c r="B165" s="36"/>
      <c r="C165" s="179" t="s">
        <v>69</v>
      </c>
      <c r="D165" s="179" t="s">
        <v>148</v>
      </c>
      <c r="E165" s="180" t="s">
        <v>1256</v>
      </c>
      <c r="F165" s="181" t="s">
        <v>1226</v>
      </c>
      <c r="G165" s="182" t="s">
        <v>643</v>
      </c>
      <c r="H165" s="183">
        <v>3</v>
      </c>
      <c r="I165" s="184"/>
      <c r="J165" s="185">
        <f t="shared" si="30"/>
        <v>0</v>
      </c>
      <c r="K165" s="181" t="s">
        <v>19</v>
      </c>
      <c r="L165" s="40"/>
      <c r="M165" s="186" t="s">
        <v>19</v>
      </c>
      <c r="N165" s="187" t="s">
        <v>40</v>
      </c>
      <c r="O165" s="65"/>
      <c r="P165" s="188">
        <f t="shared" si="31"/>
        <v>0</v>
      </c>
      <c r="Q165" s="188">
        <v>0</v>
      </c>
      <c r="R165" s="188">
        <f t="shared" si="32"/>
        <v>0</v>
      </c>
      <c r="S165" s="188">
        <v>0</v>
      </c>
      <c r="T165" s="18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153</v>
      </c>
      <c r="AT165" s="190" t="s">
        <v>148</v>
      </c>
      <c r="AU165" s="190" t="s">
        <v>77</v>
      </c>
      <c r="AY165" s="18" t="s">
        <v>145</v>
      </c>
      <c r="BE165" s="191">
        <f t="shared" si="34"/>
        <v>0</v>
      </c>
      <c r="BF165" s="191">
        <f t="shared" si="35"/>
        <v>0</v>
      </c>
      <c r="BG165" s="191">
        <f t="shared" si="36"/>
        <v>0</v>
      </c>
      <c r="BH165" s="191">
        <f t="shared" si="37"/>
        <v>0</v>
      </c>
      <c r="BI165" s="191">
        <f t="shared" si="38"/>
        <v>0</v>
      </c>
      <c r="BJ165" s="18" t="s">
        <v>77</v>
      </c>
      <c r="BK165" s="191">
        <f t="shared" si="39"/>
        <v>0</v>
      </c>
      <c r="BL165" s="18" t="s">
        <v>153</v>
      </c>
      <c r="BM165" s="190" t="s">
        <v>587</v>
      </c>
    </row>
    <row r="166" spans="1:65" s="2" customFormat="1" ht="16.5" customHeight="1">
      <c r="A166" s="35"/>
      <c r="B166" s="36"/>
      <c r="C166" s="179" t="s">
        <v>69</v>
      </c>
      <c r="D166" s="179" t="s">
        <v>148</v>
      </c>
      <c r="E166" s="180" t="s">
        <v>1257</v>
      </c>
      <c r="F166" s="181" t="s">
        <v>1128</v>
      </c>
      <c r="G166" s="182" t="s">
        <v>643</v>
      </c>
      <c r="H166" s="183">
        <v>2</v>
      </c>
      <c r="I166" s="184"/>
      <c r="J166" s="185">
        <f t="shared" si="30"/>
        <v>0</v>
      </c>
      <c r="K166" s="181" t="s">
        <v>19</v>
      </c>
      <c r="L166" s="40"/>
      <c r="M166" s="186" t="s">
        <v>19</v>
      </c>
      <c r="N166" s="187" t="s">
        <v>40</v>
      </c>
      <c r="O166" s="65"/>
      <c r="P166" s="188">
        <f t="shared" si="31"/>
        <v>0</v>
      </c>
      <c r="Q166" s="188">
        <v>0</v>
      </c>
      <c r="R166" s="188">
        <f t="shared" si="32"/>
        <v>0</v>
      </c>
      <c r="S166" s="188">
        <v>0</v>
      </c>
      <c r="T166" s="18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153</v>
      </c>
      <c r="AT166" s="190" t="s">
        <v>148</v>
      </c>
      <c r="AU166" s="190" t="s">
        <v>77</v>
      </c>
      <c r="AY166" s="18" t="s">
        <v>145</v>
      </c>
      <c r="BE166" s="191">
        <f t="shared" si="34"/>
        <v>0</v>
      </c>
      <c r="BF166" s="191">
        <f t="shared" si="35"/>
        <v>0</v>
      </c>
      <c r="BG166" s="191">
        <f t="shared" si="36"/>
        <v>0</v>
      </c>
      <c r="BH166" s="191">
        <f t="shared" si="37"/>
        <v>0</v>
      </c>
      <c r="BI166" s="191">
        <f t="shared" si="38"/>
        <v>0</v>
      </c>
      <c r="BJ166" s="18" t="s">
        <v>77</v>
      </c>
      <c r="BK166" s="191">
        <f t="shared" si="39"/>
        <v>0</v>
      </c>
      <c r="BL166" s="18" t="s">
        <v>153</v>
      </c>
      <c r="BM166" s="190" t="s">
        <v>592</v>
      </c>
    </row>
    <row r="167" spans="1:65" s="2" customFormat="1" ht="16.5" customHeight="1">
      <c r="A167" s="35"/>
      <c r="B167" s="36"/>
      <c r="C167" s="179" t="s">
        <v>69</v>
      </c>
      <c r="D167" s="179" t="s">
        <v>148</v>
      </c>
      <c r="E167" s="180" t="s">
        <v>1258</v>
      </c>
      <c r="F167" s="181" t="s">
        <v>1259</v>
      </c>
      <c r="G167" s="182" t="s">
        <v>643</v>
      </c>
      <c r="H167" s="183">
        <v>1</v>
      </c>
      <c r="I167" s="184"/>
      <c r="J167" s="185">
        <f t="shared" si="30"/>
        <v>0</v>
      </c>
      <c r="K167" s="181" t="s">
        <v>19</v>
      </c>
      <c r="L167" s="40"/>
      <c r="M167" s="186" t="s">
        <v>19</v>
      </c>
      <c r="N167" s="187" t="s">
        <v>40</v>
      </c>
      <c r="O167" s="65"/>
      <c r="P167" s="188">
        <f t="shared" si="31"/>
        <v>0</v>
      </c>
      <c r="Q167" s="188">
        <v>0</v>
      </c>
      <c r="R167" s="188">
        <f t="shared" si="32"/>
        <v>0</v>
      </c>
      <c r="S167" s="188">
        <v>0</v>
      </c>
      <c r="T167" s="189">
        <f t="shared" si="3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153</v>
      </c>
      <c r="AT167" s="190" t="s">
        <v>148</v>
      </c>
      <c r="AU167" s="190" t="s">
        <v>77</v>
      </c>
      <c r="AY167" s="18" t="s">
        <v>145</v>
      </c>
      <c r="BE167" s="191">
        <f t="shared" si="34"/>
        <v>0</v>
      </c>
      <c r="BF167" s="191">
        <f t="shared" si="35"/>
        <v>0</v>
      </c>
      <c r="BG167" s="191">
        <f t="shared" si="36"/>
        <v>0</v>
      </c>
      <c r="BH167" s="191">
        <f t="shared" si="37"/>
        <v>0</v>
      </c>
      <c r="BI167" s="191">
        <f t="shared" si="38"/>
        <v>0</v>
      </c>
      <c r="BJ167" s="18" t="s">
        <v>77</v>
      </c>
      <c r="BK167" s="191">
        <f t="shared" si="39"/>
        <v>0</v>
      </c>
      <c r="BL167" s="18" t="s">
        <v>153</v>
      </c>
      <c r="BM167" s="190" t="s">
        <v>598</v>
      </c>
    </row>
    <row r="168" spans="1:65" s="2" customFormat="1" ht="16.5" customHeight="1">
      <c r="A168" s="35"/>
      <c r="B168" s="36"/>
      <c r="C168" s="179" t="s">
        <v>69</v>
      </c>
      <c r="D168" s="179" t="s">
        <v>148</v>
      </c>
      <c r="E168" s="180" t="s">
        <v>1260</v>
      </c>
      <c r="F168" s="181" t="s">
        <v>1132</v>
      </c>
      <c r="G168" s="182" t="s">
        <v>643</v>
      </c>
      <c r="H168" s="183">
        <v>1</v>
      </c>
      <c r="I168" s="184"/>
      <c r="J168" s="185">
        <f t="shared" si="30"/>
        <v>0</v>
      </c>
      <c r="K168" s="181" t="s">
        <v>19</v>
      </c>
      <c r="L168" s="40"/>
      <c r="M168" s="186" t="s">
        <v>19</v>
      </c>
      <c r="N168" s="187" t="s">
        <v>40</v>
      </c>
      <c r="O168" s="65"/>
      <c r="P168" s="188">
        <f t="shared" si="31"/>
        <v>0</v>
      </c>
      <c r="Q168" s="188">
        <v>0</v>
      </c>
      <c r="R168" s="188">
        <f t="shared" si="32"/>
        <v>0</v>
      </c>
      <c r="S168" s="188">
        <v>0</v>
      </c>
      <c r="T168" s="189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153</v>
      </c>
      <c r="AT168" s="190" t="s">
        <v>148</v>
      </c>
      <c r="AU168" s="190" t="s">
        <v>77</v>
      </c>
      <c r="AY168" s="18" t="s">
        <v>145</v>
      </c>
      <c r="BE168" s="191">
        <f t="shared" si="34"/>
        <v>0</v>
      </c>
      <c r="BF168" s="191">
        <f t="shared" si="35"/>
        <v>0</v>
      </c>
      <c r="BG168" s="191">
        <f t="shared" si="36"/>
        <v>0</v>
      </c>
      <c r="BH168" s="191">
        <f t="shared" si="37"/>
        <v>0</v>
      </c>
      <c r="BI168" s="191">
        <f t="shared" si="38"/>
        <v>0</v>
      </c>
      <c r="BJ168" s="18" t="s">
        <v>77</v>
      </c>
      <c r="BK168" s="191">
        <f t="shared" si="39"/>
        <v>0</v>
      </c>
      <c r="BL168" s="18" t="s">
        <v>153</v>
      </c>
      <c r="BM168" s="190" t="s">
        <v>606</v>
      </c>
    </row>
    <row r="169" spans="1:65" s="2" customFormat="1" ht="16.5" customHeight="1">
      <c r="A169" s="35"/>
      <c r="B169" s="36"/>
      <c r="C169" s="179" t="s">
        <v>69</v>
      </c>
      <c r="D169" s="179" t="s">
        <v>148</v>
      </c>
      <c r="E169" s="180" t="s">
        <v>1261</v>
      </c>
      <c r="F169" s="181" t="s">
        <v>1262</v>
      </c>
      <c r="G169" s="182" t="s">
        <v>643</v>
      </c>
      <c r="H169" s="183">
        <v>2</v>
      </c>
      <c r="I169" s="184"/>
      <c r="J169" s="185">
        <f t="shared" si="30"/>
        <v>0</v>
      </c>
      <c r="K169" s="181" t="s">
        <v>19</v>
      </c>
      <c r="L169" s="40"/>
      <c r="M169" s="186" t="s">
        <v>19</v>
      </c>
      <c r="N169" s="187" t="s">
        <v>40</v>
      </c>
      <c r="O169" s="65"/>
      <c r="P169" s="188">
        <f t="shared" si="31"/>
        <v>0</v>
      </c>
      <c r="Q169" s="188">
        <v>0</v>
      </c>
      <c r="R169" s="188">
        <f t="shared" si="32"/>
        <v>0</v>
      </c>
      <c r="S169" s="188">
        <v>0</v>
      </c>
      <c r="T169" s="189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153</v>
      </c>
      <c r="AT169" s="190" t="s">
        <v>148</v>
      </c>
      <c r="AU169" s="190" t="s">
        <v>77</v>
      </c>
      <c r="AY169" s="18" t="s">
        <v>145</v>
      </c>
      <c r="BE169" s="191">
        <f t="shared" si="34"/>
        <v>0</v>
      </c>
      <c r="BF169" s="191">
        <f t="shared" si="35"/>
        <v>0</v>
      </c>
      <c r="BG169" s="191">
        <f t="shared" si="36"/>
        <v>0</v>
      </c>
      <c r="BH169" s="191">
        <f t="shared" si="37"/>
        <v>0</v>
      </c>
      <c r="BI169" s="191">
        <f t="shared" si="38"/>
        <v>0</v>
      </c>
      <c r="BJ169" s="18" t="s">
        <v>77</v>
      </c>
      <c r="BK169" s="191">
        <f t="shared" si="39"/>
        <v>0</v>
      </c>
      <c r="BL169" s="18" t="s">
        <v>153</v>
      </c>
      <c r="BM169" s="190" t="s">
        <v>613</v>
      </c>
    </row>
    <row r="170" spans="1:65" s="2" customFormat="1" ht="16.5" customHeight="1">
      <c r="A170" s="35"/>
      <c r="B170" s="36"/>
      <c r="C170" s="179" t="s">
        <v>69</v>
      </c>
      <c r="D170" s="179" t="s">
        <v>148</v>
      </c>
      <c r="E170" s="180" t="s">
        <v>1263</v>
      </c>
      <c r="F170" s="181" t="s">
        <v>1235</v>
      </c>
      <c r="G170" s="182" t="s">
        <v>643</v>
      </c>
      <c r="H170" s="183">
        <v>2</v>
      </c>
      <c r="I170" s="184"/>
      <c r="J170" s="185">
        <f t="shared" si="30"/>
        <v>0</v>
      </c>
      <c r="K170" s="181" t="s">
        <v>19</v>
      </c>
      <c r="L170" s="40"/>
      <c r="M170" s="186" t="s">
        <v>19</v>
      </c>
      <c r="N170" s="187" t="s">
        <v>40</v>
      </c>
      <c r="O170" s="65"/>
      <c r="P170" s="188">
        <f t="shared" si="31"/>
        <v>0</v>
      </c>
      <c r="Q170" s="188">
        <v>0</v>
      </c>
      <c r="R170" s="188">
        <f t="shared" si="32"/>
        <v>0</v>
      </c>
      <c r="S170" s="188">
        <v>0</v>
      </c>
      <c r="T170" s="189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153</v>
      </c>
      <c r="AT170" s="190" t="s">
        <v>148</v>
      </c>
      <c r="AU170" s="190" t="s">
        <v>77</v>
      </c>
      <c r="AY170" s="18" t="s">
        <v>145</v>
      </c>
      <c r="BE170" s="191">
        <f t="shared" si="34"/>
        <v>0</v>
      </c>
      <c r="BF170" s="191">
        <f t="shared" si="35"/>
        <v>0</v>
      </c>
      <c r="BG170" s="191">
        <f t="shared" si="36"/>
        <v>0</v>
      </c>
      <c r="BH170" s="191">
        <f t="shared" si="37"/>
        <v>0</v>
      </c>
      <c r="BI170" s="191">
        <f t="shared" si="38"/>
        <v>0</v>
      </c>
      <c r="BJ170" s="18" t="s">
        <v>77</v>
      </c>
      <c r="BK170" s="191">
        <f t="shared" si="39"/>
        <v>0</v>
      </c>
      <c r="BL170" s="18" t="s">
        <v>153</v>
      </c>
      <c r="BM170" s="190" t="s">
        <v>1264</v>
      </c>
    </row>
    <row r="171" spans="1:65" s="2" customFormat="1" ht="16.5" customHeight="1">
      <c r="A171" s="35"/>
      <c r="B171" s="36"/>
      <c r="C171" s="179" t="s">
        <v>69</v>
      </c>
      <c r="D171" s="179" t="s">
        <v>148</v>
      </c>
      <c r="E171" s="180" t="s">
        <v>1265</v>
      </c>
      <c r="F171" s="181" t="s">
        <v>1159</v>
      </c>
      <c r="G171" s="182" t="s">
        <v>643</v>
      </c>
      <c r="H171" s="183">
        <v>3</v>
      </c>
      <c r="I171" s="184"/>
      <c r="J171" s="185">
        <f t="shared" si="30"/>
        <v>0</v>
      </c>
      <c r="K171" s="181" t="s">
        <v>19</v>
      </c>
      <c r="L171" s="40"/>
      <c r="M171" s="186" t="s">
        <v>19</v>
      </c>
      <c r="N171" s="187" t="s">
        <v>40</v>
      </c>
      <c r="O171" s="65"/>
      <c r="P171" s="188">
        <f t="shared" si="31"/>
        <v>0</v>
      </c>
      <c r="Q171" s="188">
        <v>0</v>
      </c>
      <c r="R171" s="188">
        <f t="shared" si="32"/>
        <v>0</v>
      </c>
      <c r="S171" s="188">
        <v>0</v>
      </c>
      <c r="T171" s="189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153</v>
      </c>
      <c r="AT171" s="190" t="s">
        <v>148</v>
      </c>
      <c r="AU171" s="190" t="s">
        <v>77</v>
      </c>
      <c r="AY171" s="18" t="s">
        <v>145</v>
      </c>
      <c r="BE171" s="191">
        <f t="shared" si="34"/>
        <v>0</v>
      </c>
      <c r="BF171" s="191">
        <f t="shared" si="35"/>
        <v>0</v>
      </c>
      <c r="BG171" s="191">
        <f t="shared" si="36"/>
        <v>0</v>
      </c>
      <c r="BH171" s="191">
        <f t="shared" si="37"/>
        <v>0</v>
      </c>
      <c r="BI171" s="191">
        <f t="shared" si="38"/>
        <v>0</v>
      </c>
      <c r="BJ171" s="18" t="s">
        <v>77</v>
      </c>
      <c r="BK171" s="191">
        <f t="shared" si="39"/>
        <v>0</v>
      </c>
      <c r="BL171" s="18" t="s">
        <v>153</v>
      </c>
      <c r="BM171" s="190" t="s">
        <v>624</v>
      </c>
    </row>
    <row r="172" spans="1:65" s="2" customFormat="1" ht="16.5" customHeight="1">
      <c r="A172" s="35"/>
      <c r="B172" s="36"/>
      <c r="C172" s="179" t="s">
        <v>69</v>
      </c>
      <c r="D172" s="179" t="s">
        <v>148</v>
      </c>
      <c r="E172" s="180" t="s">
        <v>1266</v>
      </c>
      <c r="F172" s="181" t="s">
        <v>1150</v>
      </c>
      <c r="G172" s="182" t="s">
        <v>1151</v>
      </c>
      <c r="H172" s="183">
        <v>6</v>
      </c>
      <c r="I172" s="184"/>
      <c r="J172" s="185">
        <f t="shared" si="30"/>
        <v>0</v>
      </c>
      <c r="K172" s="181" t="s">
        <v>19</v>
      </c>
      <c r="L172" s="40"/>
      <c r="M172" s="186" t="s">
        <v>19</v>
      </c>
      <c r="N172" s="187" t="s">
        <v>40</v>
      </c>
      <c r="O172" s="65"/>
      <c r="P172" s="188">
        <f t="shared" si="31"/>
        <v>0</v>
      </c>
      <c r="Q172" s="188">
        <v>0</v>
      </c>
      <c r="R172" s="188">
        <f t="shared" si="32"/>
        <v>0</v>
      </c>
      <c r="S172" s="188">
        <v>0</v>
      </c>
      <c r="T172" s="189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153</v>
      </c>
      <c r="AT172" s="190" t="s">
        <v>148</v>
      </c>
      <c r="AU172" s="190" t="s">
        <v>77</v>
      </c>
      <c r="AY172" s="18" t="s">
        <v>145</v>
      </c>
      <c r="BE172" s="191">
        <f t="shared" si="34"/>
        <v>0</v>
      </c>
      <c r="BF172" s="191">
        <f t="shared" si="35"/>
        <v>0</v>
      </c>
      <c r="BG172" s="191">
        <f t="shared" si="36"/>
        <v>0</v>
      </c>
      <c r="BH172" s="191">
        <f t="shared" si="37"/>
        <v>0</v>
      </c>
      <c r="BI172" s="191">
        <f t="shared" si="38"/>
        <v>0</v>
      </c>
      <c r="BJ172" s="18" t="s">
        <v>77</v>
      </c>
      <c r="BK172" s="191">
        <f t="shared" si="39"/>
        <v>0</v>
      </c>
      <c r="BL172" s="18" t="s">
        <v>153</v>
      </c>
      <c r="BM172" s="190" t="s">
        <v>630</v>
      </c>
    </row>
    <row r="173" spans="1:65" s="2" customFormat="1" ht="16.5" customHeight="1">
      <c r="A173" s="35"/>
      <c r="B173" s="36"/>
      <c r="C173" s="179" t="s">
        <v>69</v>
      </c>
      <c r="D173" s="179" t="s">
        <v>148</v>
      </c>
      <c r="E173" s="180" t="s">
        <v>1267</v>
      </c>
      <c r="F173" s="181" t="s">
        <v>1268</v>
      </c>
      <c r="G173" s="182" t="s">
        <v>643</v>
      </c>
      <c r="H173" s="183">
        <v>2</v>
      </c>
      <c r="I173" s="184"/>
      <c r="J173" s="185">
        <f t="shared" si="30"/>
        <v>0</v>
      </c>
      <c r="K173" s="181" t="s">
        <v>19</v>
      </c>
      <c r="L173" s="40"/>
      <c r="M173" s="186" t="s">
        <v>19</v>
      </c>
      <c r="N173" s="187" t="s">
        <v>40</v>
      </c>
      <c r="O173" s="65"/>
      <c r="P173" s="188">
        <f t="shared" si="31"/>
        <v>0</v>
      </c>
      <c r="Q173" s="188">
        <v>0</v>
      </c>
      <c r="R173" s="188">
        <f t="shared" si="32"/>
        <v>0</v>
      </c>
      <c r="S173" s="188">
        <v>0</v>
      </c>
      <c r="T173" s="189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153</v>
      </c>
      <c r="AT173" s="190" t="s">
        <v>148</v>
      </c>
      <c r="AU173" s="190" t="s">
        <v>77</v>
      </c>
      <c r="AY173" s="18" t="s">
        <v>145</v>
      </c>
      <c r="BE173" s="191">
        <f t="shared" si="34"/>
        <v>0</v>
      </c>
      <c r="BF173" s="191">
        <f t="shared" si="35"/>
        <v>0</v>
      </c>
      <c r="BG173" s="191">
        <f t="shared" si="36"/>
        <v>0</v>
      </c>
      <c r="BH173" s="191">
        <f t="shared" si="37"/>
        <v>0</v>
      </c>
      <c r="BI173" s="191">
        <f t="shared" si="38"/>
        <v>0</v>
      </c>
      <c r="BJ173" s="18" t="s">
        <v>77</v>
      </c>
      <c r="BK173" s="191">
        <f t="shared" si="39"/>
        <v>0</v>
      </c>
      <c r="BL173" s="18" t="s">
        <v>153</v>
      </c>
      <c r="BM173" s="190" t="s">
        <v>636</v>
      </c>
    </row>
    <row r="174" spans="1:65" s="2" customFormat="1" ht="16.5" customHeight="1">
      <c r="A174" s="35"/>
      <c r="B174" s="36"/>
      <c r="C174" s="179" t="s">
        <v>69</v>
      </c>
      <c r="D174" s="179" t="s">
        <v>148</v>
      </c>
      <c r="E174" s="180" t="s">
        <v>1269</v>
      </c>
      <c r="F174" s="181" t="s">
        <v>1270</v>
      </c>
      <c r="G174" s="182" t="s">
        <v>643</v>
      </c>
      <c r="H174" s="183">
        <v>1</v>
      </c>
      <c r="I174" s="184"/>
      <c r="J174" s="185">
        <f t="shared" si="30"/>
        <v>0</v>
      </c>
      <c r="K174" s="181" t="s">
        <v>19</v>
      </c>
      <c r="L174" s="40"/>
      <c r="M174" s="186" t="s">
        <v>19</v>
      </c>
      <c r="N174" s="187" t="s">
        <v>40</v>
      </c>
      <c r="O174" s="65"/>
      <c r="P174" s="188">
        <f t="shared" si="31"/>
        <v>0</v>
      </c>
      <c r="Q174" s="188">
        <v>0</v>
      </c>
      <c r="R174" s="188">
        <f t="shared" si="32"/>
        <v>0</v>
      </c>
      <c r="S174" s="188">
        <v>0</v>
      </c>
      <c r="T174" s="189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153</v>
      </c>
      <c r="AT174" s="190" t="s">
        <v>148</v>
      </c>
      <c r="AU174" s="190" t="s">
        <v>77</v>
      </c>
      <c r="AY174" s="18" t="s">
        <v>145</v>
      </c>
      <c r="BE174" s="191">
        <f t="shared" si="34"/>
        <v>0</v>
      </c>
      <c r="BF174" s="191">
        <f t="shared" si="35"/>
        <v>0</v>
      </c>
      <c r="BG174" s="191">
        <f t="shared" si="36"/>
        <v>0</v>
      </c>
      <c r="BH174" s="191">
        <f t="shared" si="37"/>
        <v>0</v>
      </c>
      <c r="BI174" s="191">
        <f t="shared" si="38"/>
        <v>0</v>
      </c>
      <c r="BJ174" s="18" t="s">
        <v>77</v>
      </c>
      <c r="BK174" s="191">
        <f t="shared" si="39"/>
        <v>0</v>
      </c>
      <c r="BL174" s="18" t="s">
        <v>153</v>
      </c>
      <c r="BM174" s="190" t="s">
        <v>882</v>
      </c>
    </row>
    <row r="175" spans="1:65" s="2" customFormat="1" ht="16.5" customHeight="1">
      <c r="A175" s="35"/>
      <c r="B175" s="36"/>
      <c r="C175" s="179" t="s">
        <v>69</v>
      </c>
      <c r="D175" s="179" t="s">
        <v>148</v>
      </c>
      <c r="E175" s="180" t="s">
        <v>1271</v>
      </c>
      <c r="F175" s="181" t="s">
        <v>1272</v>
      </c>
      <c r="G175" s="182" t="s">
        <v>643</v>
      </c>
      <c r="H175" s="183">
        <v>1</v>
      </c>
      <c r="I175" s="184"/>
      <c r="J175" s="185">
        <f t="shared" si="30"/>
        <v>0</v>
      </c>
      <c r="K175" s="181" t="s">
        <v>19</v>
      </c>
      <c r="L175" s="40"/>
      <c r="M175" s="186" t="s">
        <v>19</v>
      </c>
      <c r="N175" s="187" t="s">
        <v>40</v>
      </c>
      <c r="O175" s="65"/>
      <c r="P175" s="188">
        <f t="shared" si="31"/>
        <v>0</v>
      </c>
      <c r="Q175" s="188">
        <v>0</v>
      </c>
      <c r="R175" s="188">
        <f t="shared" si="32"/>
        <v>0</v>
      </c>
      <c r="S175" s="188">
        <v>0</v>
      </c>
      <c r="T175" s="189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153</v>
      </c>
      <c r="AT175" s="190" t="s">
        <v>148</v>
      </c>
      <c r="AU175" s="190" t="s">
        <v>77</v>
      </c>
      <c r="AY175" s="18" t="s">
        <v>145</v>
      </c>
      <c r="BE175" s="191">
        <f t="shared" si="34"/>
        <v>0</v>
      </c>
      <c r="BF175" s="191">
        <f t="shared" si="35"/>
        <v>0</v>
      </c>
      <c r="BG175" s="191">
        <f t="shared" si="36"/>
        <v>0</v>
      </c>
      <c r="BH175" s="191">
        <f t="shared" si="37"/>
        <v>0</v>
      </c>
      <c r="BI175" s="191">
        <f t="shared" si="38"/>
        <v>0</v>
      </c>
      <c r="BJ175" s="18" t="s">
        <v>77</v>
      </c>
      <c r="BK175" s="191">
        <f t="shared" si="39"/>
        <v>0</v>
      </c>
      <c r="BL175" s="18" t="s">
        <v>153</v>
      </c>
      <c r="BM175" s="190" t="s">
        <v>923</v>
      </c>
    </row>
    <row r="176" spans="1:65" s="2" customFormat="1" ht="16.5" customHeight="1">
      <c r="A176" s="35"/>
      <c r="B176" s="36"/>
      <c r="C176" s="179" t="s">
        <v>69</v>
      </c>
      <c r="D176" s="179" t="s">
        <v>148</v>
      </c>
      <c r="E176" s="180" t="s">
        <v>1273</v>
      </c>
      <c r="F176" s="181" t="s">
        <v>1274</v>
      </c>
      <c r="G176" s="182" t="s">
        <v>1151</v>
      </c>
      <c r="H176" s="183">
        <v>1</v>
      </c>
      <c r="I176" s="184"/>
      <c r="J176" s="185">
        <f t="shared" si="30"/>
        <v>0</v>
      </c>
      <c r="K176" s="181" t="s">
        <v>19</v>
      </c>
      <c r="L176" s="40"/>
      <c r="M176" s="186" t="s">
        <v>19</v>
      </c>
      <c r="N176" s="187" t="s">
        <v>40</v>
      </c>
      <c r="O176" s="65"/>
      <c r="P176" s="188">
        <f t="shared" si="31"/>
        <v>0</v>
      </c>
      <c r="Q176" s="188">
        <v>0</v>
      </c>
      <c r="R176" s="188">
        <f t="shared" si="32"/>
        <v>0</v>
      </c>
      <c r="S176" s="188">
        <v>0</v>
      </c>
      <c r="T176" s="189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153</v>
      </c>
      <c r="AT176" s="190" t="s">
        <v>148</v>
      </c>
      <c r="AU176" s="190" t="s">
        <v>77</v>
      </c>
      <c r="AY176" s="18" t="s">
        <v>145</v>
      </c>
      <c r="BE176" s="191">
        <f t="shared" si="34"/>
        <v>0</v>
      </c>
      <c r="BF176" s="191">
        <f t="shared" si="35"/>
        <v>0</v>
      </c>
      <c r="BG176" s="191">
        <f t="shared" si="36"/>
        <v>0</v>
      </c>
      <c r="BH176" s="191">
        <f t="shared" si="37"/>
        <v>0</v>
      </c>
      <c r="BI176" s="191">
        <f t="shared" si="38"/>
        <v>0</v>
      </c>
      <c r="BJ176" s="18" t="s">
        <v>77</v>
      </c>
      <c r="BK176" s="191">
        <f t="shared" si="39"/>
        <v>0</v>
      </c>
      <c r="BL176" s="18" t="s">
        <v>153</v>
      </c>
      <c r="BM176" s="190" t="s">
        <v>652</v>
      </c>
    </row>
    <row r="177" spans="1:65" s="2" customFormat="1" ht="16.5" customHeight="1">
      <c r="A177" s="35"/>
      <c r="B177" s="36"/>
      <c r="C177" s="179" t="s">
        <v>69</v>
      </c>
      <c r="D177" s="179" t="s">
        <v>148</v>
      </c>
      <c r="E177" s="180" t="s">
        <v>1275</v>
      </c>
      <c r="F177" s="181" t="s">
        <v>1276</v>
      </c>
      <c r="G177" s="182" t="s">
        <v>643</v>
      </c>
      <c r="H177" s="183">
        <v>1</v>
      </c>
      <c r="I177" s="184"/>
      <c r="J177" s="185">
        <f t="shared" si="30"/>
        <v>0</v>
      </c>
      <c r="K177" s="181" t="s">
        <v>19</v>
      </c>
      <c r="L177" s="40"/>
      <c r="M177" s="186" t="s">
        <v>19</v>
      </c>
      <c r="N177" s="187" t="s">
        <v>40</v>
      </c>
      <c r="O177" s="65"/>
      <c r="P177" s="188">
        <f t="shared" si="31"/>
        <v>0</v>
      </c>
      <c r="Q177" s="188">
        <v>0</v>
      </c>
      <c r="R177" s="188">
        <f t="shared" si="32"/>
        <v>0</v>
      </c>
      <c r="S177" s="188">
        <v>0</v>
      </c>
      <c r="T177" s="189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153</v>
      </c>
      <c r="AT177" s="190" t="s">
        <v>148</v>
      </c>
      <c r="AU177" s="190" t="s">
        <v>77</v>
      </c>
      <c r="AY177" s="18" t="s">
        <v>145</v>
      </c>
      <c r="BE177" s="191">
        <f t="shared" si="34"/>
        <v>0</v>
      </c>
      <c r="BF177" s="191">
        <f t="shared" si="35"/>
        <v>0</v>
      </c>
      <c r="BG177" s="191">
        <f t="shared" si="36"/>
        <v>0</v>
      </c>
      <c r="BH177" s="191">
        <f t="shared" si="37"/>
        <v>0</v>
      </c>
      <c r="BI177" s="191">
        <f t="shared" si="38"/>
        <v>0</v>
      </c>
      <c r="BJ177" s="18" t="s">
        <v>77</v>
      </c>
      <c r="BK177" s="191">
        <f t="shared" si="39"/>
        <v>0</v>
      </c>
      <c r="BL177" s="18" t="s">
        <v>153</v>
      </c>
      <c r="BM177" s="190" t="s">
        <v>475</v>
      </c>
    </row>
    <row r="178" spans="1:65" s="12" customFormat="1" ht="25.9" customHeight="1">
      <c r="B178" s="163"/>
      <c r="C178" s="164"/>
      <c r="D178" s="165" t="s">
        <v>68</v>
      </c>
      <c r="E178" s="166" t="s">
        <v>165</v>
      </c>
      <c r="F178" s="166" t="s">
        <v>1277</v>
      </c>
      <c r="G178" s="164"/>
      <c r="H178" s="164"/>
      <c r="I178" s="167"/>
      <c r="J178" s="168">
        <f>BK178</f>
        <v>0</v>
      </c>
      <c r="K178" s="164"/>
      <c r="L178" s="169"/>
      <c r="M178" s="170"/>
      <c r="N178" s="171"/>
      <c r="O178" s="171"/>
      <c r="P178" s="172">
        <f>SUM(P179:P180)</f>
        <v>0</v>
      </c>
      <c r="Q178" s="171"/>
      <c r="R178" s="172">
        <f>SUM(R179:R180)</f>
        <v>0</v>
      </c>
      <c r="S178" s="171"/>
      <c r="T178" s="173">
        <f>SUM(T179:T180)</f>
        <v>0</v>
      </c>
      <c r="AR178" s="174" t="s">
        <v>77</v>
      </c>
      <c r="AT178" s="175" t="s">
        <v>68</v>
      </c>
      <c r="AU178" s="175" t="s">
        <v>69</v>
      </c>
      <c r="AY178" s="174" t="s">
        <v>145</v>
      </c>
      <c r="BK178" s="176">
        <f>SUM(BK179:BK180)</f>
        <v>0</v>
      </c>
    </row>
    <row r="179" spans="1:65" s="2" customFormat="1" ht="16.5" customHeight="1">
      <c r="A179" s="35"/>
      <c r="B179" s="36"/>
      <c r="C179" s="179" t="s">
        <v>69</v>
      </c>
      <c r="D179" s="179" t="s">
        <v>148</v>
      </c>
      <c r="E179" s="180" t="s">
        <v>1278</v>
      </c>
      <c r="F179" s="181" t="s">
        <v>1279</v>
      </c>
      <c r="G179" s="182" t="s">
        <v>1280</v>
      </c>
      <c r="H179" s="183">
        <v>55</v>
      </c>
      <c r="I179" s="184"/>
      <c r="J179" s="185">
        <f>ROUND(I179*H179,2)</f>
        <v>0</v>
      </c>
      <c r="K179" s="181" t="s">
        <v>19</v>
      </c>
      <c r="L179" s="40"/>
      <c r="M179" s="186" t="s">
        <v>19</v>
      </c>
      <c r="N179" s="187" t="s">
        <v>40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153</v>
      </c>
      <c r="AT179" s="190" t="s">
        <v>148</v>
      </c>
      <c r="AU179" s="190" t="s">
        <v>77</v>
      </c>
      <c r="AY179" s="18" t="s">
        <v>145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77</v>
      </c>
      <c r="BK179" s="191">
        <f>ROUND(I179*H179,2)</f>
        <v>0</v>
      </c>
      <c r="BL179" s="18" t="s">
        <v>153</v>
      </c>
      <c r="BM179" s="190" t="s">
        <v>181</v>
      </c>
    </row>
    <row r="180" spans="1:65" s="2" customFormat="1" ht="16.5" customHeight="1">
      <c r="A180" s="35"/>
      <c r="B180" s="36"/>
      <c r="C180" s="179" t="s">
        <v>69</v>
      </c>
      <c r="D180" s="179" t="s">
        <v>148</v>
      </c>
      <c r="E180" s="180" t="s">
        <v>1281</v>
      </c>
      <c r="F180" s="181" t="s">
        <v>1282</v>
      </c>
      <c r="G180" s="182" t="s">
        <v>1283</v>
      </c>
      <c r="H180" s="183">
        <v>80</v>
      </c>
      <c r="I180" s="184"/>
      <c r="J180" s="185">
        <f>ROUND(I180*H180,2)</f>
        <v>0</v>
      </c>
      <c r="K180" s="181" t="s">
        <v>19</v>
      </c>
      <c r="L180" s="40"/>
      <c r="M180" s="248" t="s">
        <v>19</v>
      </c>
      <c r="N180" s="249" t="s">
        <v>40</v>
      </c>
      <c r="O180" s="24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153</v>
      </c>
      <c r="AT180" s="190" t="s">
        <v>148</v>
      </c>
      <c r="AU180" s="190" t="s">
        <v>77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77</v>
      </c>
      <c r="BK180" s="191">
        <f>ROUND(I180*H180,2)</f>
        <v>0</v>
      </c>
      <c r="BL180" s="18" t="s">
        <v>153</v>
      </c>
      <c r="BM180" s="190" t="s">
        <v>1284</v>
      </c>
    </row>
    <row r="181" spans="1:65" s="2" customFormat="1" ht="6.95" customHeight="1">
      <c r="A181" s="35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0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algorithmName="SHA-512" hashValue="BJ0Ll3Qxk6fiL6ULv7FTEiGoaFmPldg3G/rbYDfgJBQqldslFENJ5MzCpKeGFE/iwwaTAqTfjhTeMg2WA5cLVA==" saltValue="m3JPQ2p9hvlLjc/w63doA0937Gq5v9HcFBuQbUKFY4k+6sevbD3Rsslpz0MFIHtLgRpRt3tboi/ryFZhlsEkaw==" spinCount="100000" sheet="1" objects="1" scenarios="1" formatColumns="0" formatRows="0" autoFilter="0"/>
  <autoFilter ref="C89:K18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1" customFormat="1" ht="12" customHeight="1">
      <c r="B8" s="21"/>
      <c r="D8" s="113" t="s">
        <v>100</v>
      </c>
      <c r="L8" s="21"/>
    </row>
    <row r="9" spans="1:46" s="2" customFormat="1" ht="16.5" customHeight="1">
      <c r="A9" s="35"/>
      <c r="B9" s="40"/>
      <c r="C9" s="35"/>
      <c r="D9" s="35"/>
      <c r="E9" s="375" t="s">
        <v>1101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1102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1285</v>
      </c>
      <c r="F11" s="378"/>
      <c r="G11" s="378"/>
      <c r="H11" s="378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16. 11. 2020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 </v>
      </c>
      <c r="F17" s="35"/>
      <c r="G17" s="35"/>
      <c r="H17" s="35"/>
      <c r="I17" s="113" t="s">
        <v>27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28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9" t="str">
        <f>'Rekapitulace stavby'!E14</f>
        <v>Vyplň údaj</v>
      </c>
      <c r="F20" s="380"/>
      <c r="G20" s="380"/>
      <c r="H20" s="380"/>
      <c r="I20" s="113" t="s">
        <v>27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30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27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32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27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33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1" t="s">
        <v>19</v>
      </c>
      <c r="F29" s="381"/>
      <c r="G29" s="381"/>
      <c r="H29" s="381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35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37</v>
      </c>
      <c r="G34" s="35"/>
      <c r="H34" s="35"/>
      <c r="I34" s="122" t="s">
        <v>36</v>
      </c>
      <c r="J34" s="122" t="s">
        <v>38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39</v>
      </c>
      <c r="E35" s="113" t="s">
        <v>40</v>
      </c>
      <c r="F35" s="124">
        <f>ROUND((SUM(BE90:BE180)),  2)</f>
        <v>0</v>
      </c>
      <c r="G35" s="35"/>
      <c r="H35" s="35"/>
      <c r="I35" s="125">
        <v>0.21</v>
      </c>
      <c r="J35" s="124">
        <f>ROUND(((SUM(BE90:BE180))*I35),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41</v>
      </c>
      <c r="F36" s="124">
        <f>ROUND((SUM(BF90:BF180)),  2)</f>
        <v>0</v>
      </c>
      <c r="G36" s="35"/>
      <c r="H36" s="35"/>
      <c r="I36" s="125">
        <v>0.15</v>
      </c>
      <c r="J36" s="124">
        <f>ROUND(((SUM(BF90:BF180))*I36),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ROUND((SUM(BG90:BG180)),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43</v>
      </c>
      <c r="F38" s="124">
        <f>ROUND((SUM(BH90:BH180)),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44</v>
      </c>
      <c r="F39" s="124">
        <f>ROUND((SUM(BI90:BI180)),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45</v>
      </c>
      <c r="E41" s="128"/>
      <c r="F41" s="128"/>
      <c r="G41" s="129" t="s">
        <v>46</v>
      </c>
      <c r="H41" s="130" t="s">
        <v>47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102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2" t="str">
        <f>E7</f>
        <v>Zelivskeho 52, Bilina - stavebni upravy objektu - rozpocet 1NP</v>
      </c>
      <c r="F50" s="383"/>
      <c r="G50" s="383"/>
      <c r="H50" s="38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2" t="s">
        <v>1101</v>
      </c>
      <c r="F52" s="384"/>
      <c r="G52" s="384"/>
      <c r="H52" s="384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1102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1" t="str">
        <f>E11</f>
        <v>002 - VZT montáž</v>
      </c>
      <c r="F54" s="384"/>
      <c r="G54" s="384"/>
      <c r="H54" s="384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16. 11. 2020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 </v>
      </c>
      <c r="G58" s="37"/>
      <c r="H58" s="37"/>
      <c r="I58" s="30" t="s">
        <v>30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28</v>
      </c>
      <c r="D59" s="37"/>
      <c r="E59" s="37"/>
      <c r="F59" s="28" t="str">
        <f>IF(E20="","",E20)</f>
        <v>Vyplň údaj</v>
      </c>
      <c r="G59" s="37"/>
      <c r="H59" s="37"/>
      <c r="I59" s="30" t="s">
        <v>32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103</v>
      </c>
      <c r="D61" s="138"/>
      <c r="E61" s="138"/>
      <c r="F61" s="138"/>
      <c r="G61" s="138"/>
      <c r="H61" s="138"/>
      <c r="I61" s="138"/>
      <c r="J61" s="139" t="s">
        <v>104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67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105</v>
      </c>
    </row>
    <row r="64" spans="1:47" s="9" customFormat="1" ht="24.95" customHeight="1">
      <c r="B64" s="141"/>
      <c r="C64" s="142"/>
      <c r="D64" s="143" t="s">
        <v>1104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9" customFormat="1" ht="24.95" customHeight="1">
      <c r="B65" s="141"/>
      <c r="C65" s="142"/>
      <c r="D65" s="143" t="s">
        <v>1105</v>
      </c>
      <c r="E65" s="144"/>
      <c r="F65" s="144"/>
      <c r="G65" s="144"/>
      <c r="H65" s="144"/>
      <c r="I65" s="144"/>
      <c r="J65" s="145">
        <f>J128</f>
        <v>0</v>
      </c>
      <c r="K65" s="142"/>
      <c r="L65" s="146"/>
    </row>
    <row r="66" spans="1:31" s="9" customFormat="1" ht="24.95" customHeight="1">
      <c r="B66" s="141"/>
      <c r="C66" s="142"/>
      <c r="D66" s="143" t="s">
        <v>1106</v>
      </c>
      <c r="E66" s="144"/>
      <c r="F66" s="144"/>
      <c r="G66" s="144"/>
      <c r="H66" s="144"/>
      <c r="I66" s="144"/>
      <c r="J66" s="145">
        <f>J142</f>
        <v>0</v>
      </c>
      <c r="K66" s="142"/>
      <c r="L66" s="146"/>
    </row>
    <row r="67" spans="1:31" s="9" customFormat="1" ht="24.95" customHeight="1">
      <c r="B67" s="141"/>
      <c r="C67" s="142"/>
      <c r="D67" s="143" t="s">
        <v>1107</v>
      </c>
      <c r="E67" s="144"/>
      <c r="F67" s="144"/>
      <c r="G67" s="144"/>
      <c r="H67" s="144"/>
      <c r="I67" s="144"/>
      <c r="J67" s="145">
        <f>J160</f>
        <v>0</v>
      </c>
      <c r="K67" s="142"/>
      <c r="L67" s="146"/>
    </row>
    <row r="68" spans="1:31" s="9" customFormat="1" ht="24.95" customHeight="1">
      <c r="B68" s="141"/>
      <c r="C68" s="142"/>
      <c r="D68" s="143" t="s">
        <v>1108</v>
      </c>
      <c r="E68" s="144"/>
      <c r="F68" s="144"/>
      <c r="G68" s="144"/>
      <c r="H68" s="144"/>
      <c r="I68" s="144"/>
      <c r="J68" s="145">
        <f>J178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130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Zelivskeho 52, Bilina - stavebni upravy objektu - rozpocet 1NP</v>
      </c>
      <c r="F78" s="383"/>
      <c r="G78" s="383"/>
      <c r="H78" s="383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100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2" t="s">
        <v>1101</v>
      </c>
      <c r="F80" s="384"/>
      <c r="G80" s="384"/>
      <c r="H80" s="384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1102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1" t="str">
        <f>E11</f>
        <v>002 - VZT montáž</v>
      </c>
      <c r="F82" s="384"/>
      <c r="G82" s="384"/>
      <c r="H82" s="384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 xml:space="preserve"> </v>
      </c>
      <c r="G84" s="37"/>
      <c r="H84" s="37"/>
      <c r="I84" s="30" t="s">
        <v>23</v>
      </c>
      <c r="J84" s="60" t="str">
        <f>IF(J14="","",J14)</f>
        <v>16. 11. 2020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 xml:space="preserve"> </v>
      </c>
      <c r="G86" s="37"/>
      <c r="H86" s="37"/>
      <c r="I86" s="30" t="s">
        <v>30</v>
      </c>
      <c r="J86" s="33" t="str">
        <f>E23</f>
        <v xml:space="preserve"> 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28</v>
      </c>
      <c r="D87" s="37"/>
      <c r="E87" s="37"/>
      <c r="F87" s="28" t="str">
        <f>IF(E20="","",E20)</f>
        <v>Vyplň údaj</v>
      </c>
      <c r="G87" s="37"/>
      <c r="H87" s="37"/>
      <c r="I87" s="30" t="s">
        <v>32</v>
      </c>
      <c r="J87" s="33" t="str">
        <f>E26</f>
        <v xml:space="preserve"> 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131</v>
      </c>
      <c r="D89" s="155" t="s">
        <v>54</v>
      </c>
      <c r="E89" s="155" t="s">
        <v>50</v>
      </c>
      <c r="F89" s="155" t="s">
        <v>51</v>
      </c>
      <c r="G89" s="155" t="s">
        <v>132</v>
      </c>
      <c r="H89" s="155" t="s">
        <v>133</v>
      </c>
      <c r="I89" s="155" t="s">
        <v>134</v>
      </c>
      <c r="J89" s="155" t="s">
        <v>104</v>
      </c>
      <c r="K89" s="156" t="s">
        <v>135</v>
      </c>
      <c r="L89" s="157"/>
      <c r="M89" s="69" t="s">
        <v>19</v>
      </c>
      <c r="N89" s="70" t="s">
        <v>39</v>
      </c>
      <c r="O89" s="70" t="s">
        <v>136</v>
      </c>
      <c r="P89" s="70" t="s">
        <v>137</v>
      </c>
      <c r="Q89" s="70" t="s">
        <v>138</v>
      </c>
      <c r="R89" s="70" t="s">
        <v>139</v>
      </c>
      <c r="S89" s="70" t="s">
        <v>140</v>
      </c>
      <c r="T89" s="71" t="s">
        <v>141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142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P91+P128+P142+P160+P178</f>
        <v>0</v>
      </c>
      <c r="Q90" s="73"/>
      <c r="R90" s="160">
        <f>R91+R128+R142+R160+R178</f>
        <v>0</v>
      </c>
      <c r="S90" s="73"/>
      <c r="T90" s="161">
        <f>T91+T128+T142+T160+T178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68</v>
      </c>
      <c r="AU90" s="18" t="s">
        <v>105</v>
      </c>
      <c r="BK90" s="162">
        <f>BK91+BK128+BK142+BK160+BK178</f>
        <v>0</v>
      </c>
    </row>
    <row r="91" spans="1:65" s="12" customFormat="1" ht="25.9" customHeight="1">
      <c r="B91" s="163"/>
      <c r="C91" s="164"/>
      <c r="D91" s="165" t="s">
        <v>68</v>
      </c>
      <c r="E91" s="166" t="s">
        <v>77</v>
      </c>
      <c r="F91" s="166" t="s">
        <v>1109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SUM(P92:P127)</f>
        <v>0</v>
      </c>
      <c r="Q91" s="171"/>
      <c r="R91" s="172">
        <f>SUM(R92:R127)</f>
        <v>0</v>
      </c>
      <c r="S91" s="171"/>
      <c r="T91" s="173">
        <f>SUM(T92:T127)</f>
        <v>0</v>
      </c>
      <c r="AR91" s="174" t="s">
        <v>77</v>
      </c>
      <c r="AT91" s="175" t="s">
        <v>68</v>
      </c>
      <c r="AU91" s="175" t="s">
        <v>69</v>
      </c>
      <c r="AY91" s="174" t="s">
        <v>145</v>
      </c>
      <c r="BK91" s="176">
        <f>SUM(BK92:BK127)</f>
        <v>0</v>
      </c>
    </row>
    <row r="92" spans="1:65" s="2" customFormat="1" ht="16.5" customHeight="1">
      <c r="A92" s="35"/>
      <c r="B92" s="36"/>
      <c r="C92" s="179" t="s">
        <v>69</v>
      </c>
      <c r="D92" s="179" t="s">
        <v>148</v>
      </c>
      <c r="E92" s="180" t="s">
        <v>1110</v>
      </c>
      <c r="F92" s="181" t="s">
        <v>1111</v>
      </c>
      <c r="G92" s="182" t="s">
        <v>643</v>
      </c>
      <c r="H92" s="183">
        <v>1</v>
      </c>
      <c r="I92" s="184"/>
      <c r="J92" s="185">
        <f t="shared" ref="J92:J127" si="0">ROUND(I92*H92,2)</f>
        <v>0</v>
      </c>
      <c r="K92" s="181" t="s">
        <v>19</v>
      </c>
      <c r="L92" s="40"/>
      <c r="M92" s="186" t="s">
        <v>19</v>
      </c>
      <c r="N92" s="187" t="s">
        <v>40</v>
      </c>
      <c r="O92" s="65"/>
      <c r="P92" s="188">
        <f t="shared" ref="P92:P127" si="1">O92*H92</f>
        <v>0</v>
      </c>
      <c r="Q92" s="188">
        <v>0</v>
      </c>
      <c r="R92" s="188">
        <f t="shared" ref="R92:R127" si="2">Q92*H92</f>
        <v>0</v>
      </c>
      <c r="S92" s="188">
        <v>0</v>
      </c>
      <c r="T92" s="189">
        <f t="shared" ref="T92:T127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153</v>
      </c>
      <c r="AT92" s="190" t="s">
        <v>148</v>
      </c>
      <c r="AU92" s="190" t="s">
        <v>77</v>
      </c>
      <c r="AY92" s="18" t="s">
        <v>145</v>
      </c>
      <c r="BE92" s="191">
        <f t="shared" ref="BE92:BE127" si="4">IF(N92="základní",J92,0)</f>
        <v>0</v>
      </c>
      <c r="BF92" s="191">
        <f t="shared" ref="BF92:BF127" si="5">IF(N92="snížená",J92,0)</f>
        <v>0</v>
      </c>
      <c r="BG92" s="191">
        <f t="shared" ref="BG92:BG127" si="6">IF(N92="zákl. přenesená",J92,0)</f>
        <v>0</v>
      </c>
      <c r="BH92" s="191">
        <f t="shared" ref="BH92:BH127" si="7">IF(N92="sníž. přenesená",J92,0)</f>
        <v>0</v>
      </c>
      <c r="BI92" s="191">
        <f t="shared" ref="BI92:BI127" si="8">IF(N92="nulová",J92,0)</f>
        <v>0</v>
      </c>
      <c r="BJ92" s="18" t="s">
        <v>77</v>
      </c>
      <c r="BK92" s="191">
        <f t="shared" ref="BK92:BK127" si="9">ROUND(I92*H92,2)</f>
        <v>0</v>
      </c>
      <c r="BL92" s="18" t="s">
        <v>153</v>
      </c>
      <c r="BM92" s="190" t="s">
        <v>79</v>
      </c>
    </row>
    <row r="93" spans="1:65" s="2" customFormat="1" ht="16.5" customHeight="1">
      <c r="A93" s="35"/>
      <c r="B93" s="36"/>
      <c r="C93" s="179" t="s">
        <v>69</v>
      </c>
      <c r="D93" s="179" t="s">
        <v>148</v>
      </c>
      <c r="E93" s="180" t="s">
        <v>1112</v>
      </c>
      <c r="F93" s="181" t="s">
        <v>1113</v>
      </c>
      <c r="G93" s="182" t="s">
        <v>643</v>
      </c>
      <c r="H93" s="183">
        <v>1</v>
      </c>
      <c r="I93" s="184"/>
      <c r="J93" s="185">
        <f t="shared" si="0"/>
        <v>0</v>
      </c>
      <c r="K93" s="181" t="s">
        <v>19</v>
      </c>
      <c r="L93" s="40"/>
      <c r="M93" s="186" t="s">
        <v>19</v>
      </c>
      <c r="N93" s="187" t="s">
        <v>40</v>
      </c>
      <c r="O93" s="65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153</v>
      </c>
      <c r="AT93" s="190" t="s">
        <v>148</v>
      </c>
      <c r="AU93" s="190" t="s">
        <v>77</v>
      </c>
      <c r="AY93" s="18" t="s">
        <v>145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77</v>
      </c>
      <c r="BK93" s="191">
        <f t="shared" si="9"/>
        <v>0</v>
      </c>
      <c r="BL93" s="18" t="s">
        <v>153</v>
      </c>
      <c r="BM93" s="190" t="s">
        <v>153</v>
      </c>
    </row>
    <row r="94" spans="1:65" s="2" customFormat="1" ht="16.5" customHeight="1">
      <c r="A94" s="35"/>
      <c r="B94" s="36"/>
      <c r="C94" s="179" t="s">
        <v>69</v>
      </c>
      <c r="D94" s="179" t="s">
        <v>148</v>
      </c>
      <c r="E94" s="180" t="s">
        <v>1114</v>
      </c>
      <c r="F94" s="181" t="s">
        <v>1115</v>
      </c>
      <c r="G94" s="182" t="s">
        <v>643</v>
      </c>
      <c r="H94" s="183">
        <v>1</v>
      </c>
      <c r="I94" s="184"/>
      <c r="J94" s="185">
        <f t="shared" si="0"/>
        <v>0</v>
      </c>
      <c r="K94" s="181" t="s">
        <v>19</v>
      </c>
      <c r="L94" s="40"/>
      <c r="M94" s="186" t="s">
        <v>19</v>
      </c>
      <c r="N94" s="187" t="s">
        <v>40</v>
      </c>
      <c r="O94" s="65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153</v>
      </c>
      <c r="AT94" s="190" t="s">
        <v>148</v>
      </c>
      <c r="AU94" s="190" t="s">
        <v>77</v>
      </c>
      <c r="AY94" s="18" t="s">
        <v>145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77</v>
      </c>
      <c r="BK94" s="191">
        <f t="shared" si="9"/>
        <v>0</v>
      </c>
      <c r="BL94" s="18" t="s">
        <v>153</v>
      </c>
      <c r="BM94" s="190" t="s">
        <v>165</v>
      </c>
    </row>
    <row r="95" spans="1:65" s="2" customFormat="1" ht="16.5" customHeight="1">
      <c r="A95" s="35"/>
      <c r="B95" s="36"/>
      <c r="C95" s="179" t="s">
        <v>69</v>
      </c>
      <c r="D95" s="179" t="s">
        <v>148</v>
      </c>
      <c r="E95" s="180" t="s">
        <v>1116</v>
      </c>
      <c r="F95" s="181" t="s">
        <v>1117</v>
      </c>
      <c r="G95" s="182" t="s">
        <v>643</v>
      </c>
      <c r="H95" s="183">
        <v>8</v>
      </c>
      <c r="I95" s="184"/>
      <c r="J95" s="185">
        <f t="shared" si="0"/>
        <v>0</v>
      </c>
      <c r="K95" s="181" t="s">
        <v>19</v>
      </c>
      <c r="L95" s="40"/>
      <c r="M95" s="186" t="s">
        <v>19</v>
      </c>
      <c r="N95" s="187" t="s">
        <v>40</v>
      </c>
      <c r="O95" s="65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153</v>
      </c>
      <c r="AT95" s="190" t="s">
        <v>148</v>
      </c>
      <c r="AU95" s="190" t="s">
        <v>77</v>
      </c>
      <c r="AY95" s="18" t="s">
        <v>145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77</v>
      </c>
      <c r="BK95" s="191">
        <f t="shared" si="9"/>
        <v>0</v>
      </c>
      <c r="BL95" s="18" t="s">
        <v>153</v>
      </c>
      <c r="BM95" s="190" t="s">
        <v>170</v>
      </c>
    </row>
    <row r="96" spans="1:65" s="2" customFormat="1" ht="16.5" customHeight="1">
      <c r="A96" s="35"/>
      <c r="B96" s="36"/>
      <c r="C96" s="179" t="s">
        <v>69</v>
      </c>
      <c r="D96" s="179" t="s">
        <v>148</v>
      </c>
      <c r="E96" s="180" t="s">
        <v>1118</v>
      </c>
      <c r="F96" s="181" t="s">
        <v>1117</v>
      </c>
      <c r="G96" s="182" t="s">
        <v>643</v>
      </c>
      <c r="H96" s="183">
        <v>6</v>
      </c>
      <c r="I96" s="184"/>
      <c r="J96" s="185">
        <f t="shared" si="0"/>
        <v>0</v>
      </c>
      <c r="K96" s="181" t="s">
        <v>19</v>
      </c>
      <c r="L96" s="40"/>
      <c r="M96" s="186" t="s">
        <v>19</v>
      </c>
      <c r="N96" s="187" t="s">
        <v>40</v>
      </c>
      <c r="O96" s="65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153</v>
      </c>
      <c r="AT96" s="190" t="s">
        <v>148</v>
      </c>
      <c r="AU96" s="190" t="s">
        <v>77</v>
      </c>
      <c r="AY96" s="18" t="s">
        <v>145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77</v>
      </c>
      <c r="BK96" s="191">
        <f t="shared" si="9"/>
        <v>0</v>
      </c>
      <c r="BL96" s="18" t="s">
        <v>153</v>
      </c>
      <c r="BM96" s="190" t="s">
        <v>177</v>
      </c>
    </row>
    <row r="97" spans="1:65" s="2" customFormat="1" ht="16.5" customHeight="1">
      <c r="A97" s="35"/>
      <c r="B97" s="36"/>
      <c r="C97" s="179" t="s">
        <v>69</v>
      </c>
      <c r="D97" s="179" t="s">
        <v>148</v>
      </c>
      <c r="E97" s="180" t="s">
        <v>1119</v>
      </c>
      <c r="F97" s="181" t="s">
        <v>1120</v>
      </c>
      <c r="G97" s="182" t="s">
        <v>643</v>
      </c>
      <c r="H97" s="183">
        <v>6</v>
      </c>
      <c r="I97" s="184"/>
      <c r="J97" s="185">
        <f t="shared" si="0"/>
        <v>0</v>
      </c>
      <c r="K97" s="181" t="s">
        <v>19</v>
      </c>
      <c r="L97" s="40"/>
      <c r="M97" s="186" t="s">
        <v>19</v>
      </c>
      <c r="N97" s="187" t="s">
        <v>40</v>
      </c>
      <c r="O97" s="65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153</v>
      </c>
      <c r="AT97" s="190" t="s">
        <v>148</v>
      </c>
      <c r="AU97" s="190" t="s">
        <v>77</v>
      </c>
      <c r="AY97" s="18" t="s">
        <v>145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77</v>
      </c>
      <c r="BK97" s="191">
        <f t="shared" si="9"/>
        <v>0</v>
      </c>
      <c r="BL97" s="18" t="s">
        <v>153</v>
      </c>
      <c r="BM97" s="190" t="s">
        <v>222</v>
      </c>
    </row>
    <row r="98" spans="1:65" s="2" customFormat="1" ht="16.5" customHeight="1">
      <c r="A98" s="35"/>
      <c r="B98" s="36"/>
      <c r="C98" s="179" t="s">
        <v>69</v>
      </c>
      <c r="D98" s="179" t="s">
        <v>148</v>
      </c>
      <c r="E98" s="180" t="s">
        <v>1121</v>
      </c>
      <c r="F98" s="181" t="s">
        <v>1122</v>
      </c>
      <c r="G98" s="182" t="s">
        <v>643</v>
      </c>
      <c r="H98" s="183">
        <v>6</v>
      </c>
      <c r="I98" s="184"/>
      <c r="J98" s="185">
        <f t="shared" si="0"/>
        <v>0</v>
      </c>
      <c r="K98" s="181" t="s">
        <v>19</v>
      </c>
      <c r="L98" s="40"/>
      <c r="M98" s="186" t="s">
        <v>19</v>
      </c>
      <c r="N98" s="187" t="s">
        <v>40</v>
      </c>
      <c r="O98" s="65"/>
      <c r="P98" s="188">
        <f t="shared" si="1"/>
        <v>0</v>
      </c>
      <c r="Q98" s="188">
        <v>0</v>
      </c>
      <c r="R98" s="188">
        <f t="shared" si="2"/>
        <v>0</v>
      </c>
      <c r="S98" s="188">
        <v>0</v>
      </c>
      <c r="T98" s="189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0" t="s">
        <v>153</v>
      </c>
      <c r="AT98" s="190" t="s">
        <v>148</v>
      </c>
      <c r="AU98" s="190" t="s">
        <v>77</v>
      </c>
      <c r="AY98" s="18" t="s">
        <v>145</v>
      </c>
      <c r="BE98" s="191">
        <f t="shared" si="4"/>
        <v>0</v>
      </c>
      <c r="BF98" s="191">
        <f t="shared" si="5"/>
        <v>0</v>
      </c>
      <c r="BG98" s="191">
        <f t="shared" si="6"/>
        <v>0</v>
      </c>
      <c r="BH98" s="191">
        <f t="shared" si="7"/>
        <v>0</v>
      </c>
      <c r="BI98" s="191">
        <f t="shared" si="8"/>
        <v>0</v>
      </c>
      <c r="BJ98" s="18" t="s">
        <v>77</v>
      </c>
      <c r="BK98" s="191">
        <f t="shared" si="9"/>
        <v>0</v>
      </c>
      <c r="BL98" s="18" t="s">
        <v>153</v>
      </c>
      <c r="BM98" s="190" t="s">
        <v>192</v>
      </c>
    </row>
    <row r="99" spans="1:65" s="2" customFormat="1" ht="16.5" customHeight="1">
      <c r="A99" s="35"/>
      <c r="B99" s="36"/>
      <c r="C99" s="179" t="s">
        <v>69</v>
      </c>
      <c r="D99" s="179" t="s">
        <v>148</v>
      </c>
      <c r="E99" s="180" t="s">
        <v>1123</v>
      </c>
      <c r="F99" s="181" t="s">
        <v>1124</v>
      </c>
      <c r="G99" s="182" t="s">
        <v>643</v>
      </c>
      <c r="H99" s="183">
        <v>6</v>
      </c>
      <c r="I99" s="184"/>
      <c r="J99" s="185">
        <f t="shared" si="0"/>
        <v>0</v>
      </c>
      <c r="K99" s="181" t="s">
        <v>19</v>
      </c>
      <c r="L99" s="40"/>
      <c r="M99" s="186" t="s">
        <v>19</v>
      </c>
      <c r="N99" s="187" t="s">
        <v>40</v>
      </c>
      <c r="O99" s="65"/>
      <c r="P99" s="188">
        <f t="shared" si="1"/>
        <v>0</v>
      </c>
      <c r="Q99" s="188">
        <v>0</v>
      </c>
      <c r="R99" s="188">
        <f t="shared" si="2"/>
        <v>0</v>
      </c>
      <c r="S99" s="188">
        <v>0</v>
      </c>
      <c r="T99" s="189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153</v>
      </c>
      <c r="AT99" s="190" t="s">
        <v>148</v>
      </c>
      <c r="AU99" s="190" t="s">
        <v>77</v>
      </c>
      <c r="AY99" s="18" t="s">
        <v>145</v>
      </c>
      <c r="BE99" s="191">
        <f t="shared" si="4"/>
        <v>0</v>
      </c>
      <c r="BF99" s="191">
        <f t="shared" si="5"/>
        <v>0</v>
      </c>
      <c r="BG99" s="191">
        <f t="shared" si="6"/>
        <v>0</v>
      </c>
      <c r="BH99" s="191">
        <f t="shared" si="7"/>
        <v>0</v>
      </c>
      <c r="BI99" s="191">
        <f t="shared" si="8"/>
        <v>0</v>
      </c>
      <c r="BJ99" s="18" t="s">
        <v>77</v>
      </c>
      <c r="BK99" s="191">
        <f t="shared" si="9"/>
        <v>0</v>
      </c>
      <c r="BL99" s="18" t="s">
        <v>153</v>
      </c>
      <c r="BM99" s="190" t="s">
        <v>197</v>
      </c>
    </row>
    <row r="100" spans="1:65" s="2" customFormat="1" ht="16.5" customHeight="1">
      <c r="A100" s="35"/>
      <c r="B100" s="36"/>
      <c r="C100" s="179" t="s">
        <v>69</v>
      </c>
      <c r="D100" s="179" t="s">
        <v>148</v>
      </c>
      <c r="E100" s="180" t="s">
        <v>1125</v>
      </c>
      <c r="F100" s="181" t="s">
        <v>1126</v>
      </c>
      <c r="G100" s="182" t="s">
        <v>643</v>
      </c>
      <c r="H100" s="183">
        <v>1</v>
      </c>
      <c r="I100" s="184"/>
      <c r="J100" s="185">
        <f t="shared" si="0"/>
        <v>0</v>
      </c>
      <c r="K100" s="181" t="s">
        <v>19</v>
      </c>
      <c r="L100" s="40"/>
      <c r="M100" s="186" t="s">
        <v>19</v>
      </c>
      <c r="N100" s="187" t="s">
        <v>40</v>
      </c>
      <c r="O100" s="65"/>
      <c r="P100" s="188">
        <f t="shared" si="1"/>
        <v>0</v>
      </c>
      <c r="Q100" s="188">
        <v>0</v>
      </c>
      <c r="R100" s="188">
        <f t="shared" si="2"/>
        <v>0</v>
      </c>
      <c r="S100" s="188">
        <v>0</v>
      </c>
      <c r="T100" s="189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153</v>
      </c>
      <c r="AT100" s="190" t="s">
        <v>148</v>
      </c>
      <c r="AU100" s="190" t="s">
        <v>77</v>
      </c>
      <c r="AY100" s="18" t="s">
        <v>145</v>
      </c>
      <c r="BE100" s="191">
        <f t="shared" si="4"/>
        <v>0</v>
      </c>
      <c r="BF100" s="191">
        <f t="shared" si="5"/>
        <v>0</v>
      </c>
      <c r="BG100" s="191">
        <f t="shared" si="6"/>
        <v>0</v>
      </c>
      <c r="BH100" s="191">
        <f t="shared" si="7"/>
        <v>0</v>
      </c>
      <c r="BI100" s="191">
        <f t="shared" si="8"/>
        <v>0</v>
      </c>
      <c r="BJ100" s="18" t="s">
        <v>77</v>
      </c>
      <c r="BK100" s="191">
        <f t="shared" si="9"/>
        <v>0</v>
      </c>
      <c r="BL100" s="18" t="s">
        <v>153</v>
      </c>
      <c r="BM100" s="190" t="s">
        <v>205</v>
      </c>
    </row>
    <row r="101" spans="1:65" s="2" customFormat="1" ht="16.5" customHeight="1">
      <c r="A101" s="35"/>
      <c r="B101" s="36"/>
      <c r="C101" s="179" t="s">
        <v>69</v>
      </c>
      <c r="D101" s="179" t="s">
        <v>148</v>
      </c>
      <c r="E101" s="180" t="s">
        <v>1127</v>
      </c>
      <c r="F101" s="181" t="s">
        <v>1128</v>
      </c>
      <c r="G101" s="182" t="s">
        <v>643</v>
      </c>
      <c r="H101" s="183">
        <v>5</v>
      </c>
      <c r="I101" s="184"/>
      <c r="J101" s="185">
        <f t="shared" si="0"/>
        <v>0</v>
      </c>
      <c r="K101" s="181" t="s">
        <v>19</v>
      </c>
      <c r="L101" s="40"/>
      <c r="M101" s="186" t="s">
        <v>19</v>
      </c>
      <c r="N101" s="187" t="s">
        <v>40</v>
      </c>
      <c r="O101" s="65"/>
      <c r="P101" s="188">
        <f t="shared" si="1"/>
        <v>0</v>
      </c>
      <c r="Q101" s="188">
        <v>0</v>
      </c>
      <c r="R101" s="188">
        <f t="shared" si="2"/>
        <v>0</v>
      </c>
      <c r="S101" s="188">
        <v>0</v>
      </c>
      <c r="T101" s="189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153</v>
      </c>
      <c r="AT101" s="190" t="s">
        <v>148</v>
      </c>
      <c r="AU101" s="190" t="s">
        <v>77</v>
      </c>
      <c r="AY101" s="18" t="s">
        <v>145</v>
      </c>
      <c r="BE101" s="191">
        <f t="shared" si="4"/>
        <v>0</v>
      </c>
      <c r="BF101" s="191">
        <f t="shared" si="5"/>
        <v>0</v>
      </c>
      <c r="BG101" s="191">
        <f t="shared" si="6"/>
        <v>0</v>
      </c>
      <c r="BH101" s="191">
        <f t="shared" si="7"/>
        <v>0</v>
      </c>
      <c r="BI101" s="191">
        <f t="shared" si="8"/>
        <v>0</v>
      </c>
      <c r="BJ101" s="18" t="s">
        <v>77</v>
      </c>
      <c r="BK101" s="191">
        <f t="shared" si="9"/>
        <v>0</v>
      </c>
      <c r="BL101" s="18" t="s">
        <v>153</v>
      </c>
      <c r="BM101" s="190" t="s">
        <v>211</v>
      </c>
    </row>
    <row r="102" spans="1:65" s="2" customFormat="1" ht="16.5" customHeight="1">
      <c r="A102" s="35"/>
      <c r="B102" s="36"/>
      <c r="C102" s="179" t="s">
        <v>69</v>
      </c>
      <c r="D102" s="179" t="s">
        <v>148</v>
      </c>
      <c r="E102" s="180" t="s">
        <v>1129</v>
      </c>
      <c r="F102" s="181" t="s">
        <v>1130</v>
      </c>
      <c r="G102" s="182" t="s">
        <v>643</v>
      </c>
      <c r="H102" s="183">
        <v>1</v>
      </c>
      <c r="I102" s="184"/>
      <c r="J102" s="185">
        <f t="shared" si="0"/>
        <v>0</v>
      </c>
      <c r="K102" s="181" t="s">
        <v>19</v>
      </c>
      <c r="L102" s="40"/>
      <c r="M102" s="186" t="s">
        <v>19</v>
      </c>
      <c r="N102" s="187" t="s">
        <v>40</v>
      </c>
      <c r="O102" s="65"/>
      <c r="P102" s="188">
        <f t="shared" si="1"/>
        <v>0</v>
      </c>
      <c r="Q102" s="188">
        <v>0</v>
      </c>
      <c r="R102" s="188">
        <f t="shared" si="2"/>
        <v>0</v>
      </c>
      <c r="S102" s="188">
        <v>0</v>
      </c>
      <c r="T102" s="189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153</v>
      </c>
      <c r="AT102" s="190" t="s">
        <v>148</v>
      </c>
      <c r="AU102" s="190" t="s">
        <v>77</v>
      </c>
      <c r="AY102" s="18" t="s">
        <v>145</v>
      </c>
      <c r="BE102" s="191">
        <f t="shared" si="4"/>
        <v>0</v>
      </c>
      <c r="BF102" s="191">
        <f t="shared" si="5"/>
        <v>0</v>
      </c>
      <c r="BG102" s="191">
        <f t="shared" si="6"/>
        <v>0</v>
      </c>
      <c r="BH102" s="191">
        <f t="shared" si="7"/>
        <v>0</v>
      </c>
      <c r="BI102" s="191">
        <f t="shared" si="8"/>
        <v>0</v>
      </c>
      <c r="BJ102" s="18" t="s">
        <v>77</v>
      </c>
      <c r="BK102" s="191">
        <f t="shared" si="9"/>
        <v>0</v>
      </c>
      <c r="BL102" s="18" t="s">
        <v>153</v>
      </c>
      <c r="BM102" s="190" t="s">
        <v>219</v>
      </c>
    </row>
    <row r="103" spans="1:65" s="2" customFormat="1" ht="16.5" customHeight="1">
      <c r="A103" s="35"/>
      <c r="B103" s="36"/>
      <c r="C103" s="179" t="s">
        <v>69</v>
      </c>
      <c r="D103" s="179" t="s">
        <v>148</v>
      </c>
      <c r="E103" s="180" t="s">
        <v>1131</v>
      </c>
      <c r="F103" s="181" t="s">
        <v>1132</v>
      </c>
      <c r="G103" s="182" t="s">
        <v>643</v>
      </c>
      <c r="H103" s="183">
        <v>1</v>
      </c>
      <c r="I103" s="184"/>
      <c r="J103" s="185">
        <f t="shared" si="0"/>
        <v>0</v>
      </c>
      <c r="K103" s="181" t="s">
        <v>19</v>
      </c>
      <c r="L103" s="40"/>
      <c r="M103" s="186" t="s">
        <v>19</v>
      </c>
      <c r="N103" s="187" t="s">
        <v>40</v>
      </c>
      <c r="O103" s="65"/>
      <c r="P103" s="188">
        <f t="shared" si="1"/>
        <v>0</v>
      </c>
      <c r="Q103" s="188">
        <v>0</v>
      </c>
      <c r="R103" s="188">
        <f t="shared" si="2"/>
        <v>0</v>
      </c>
      <c r="S103" s="188">
        <v>0</v>
      </c>
      <c r="T103" s="189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153</v>
      </c>
      <c r="AT103" s="190" t="s">
        <v>148</v>
      </c>
      <c r="AU103" s="190" t="s">
        <v>77</v>
      </c>
      <c r="AY103" s="18" t="s">
        <v>145</v>
      </c>
      <c r="BE103" s="191">
        <f t="shared" si="4"/>
        <v>0</v>
      </c>
      <c r="BF103" s="191">
        <f t="shared" si="5"/>
        <v>0</v>
      </c>
      <c r="BG103" s="191">
        <f t="shared" si="6"/>
        <v>0</v>
      </c>
      <c r="BH103" s="191">
        <f t="shared" si="7"/>
        <v>0</v>
      </c>
      <c r="BI103" s="191">
        <f t="shared" si="8"/>
        <v>0</v>
      </c>
      <c r="BJ103" s="18" t="s">
        <v>77</v>
      </c>
      <c r="BK103" s="191">
        <f t="shared" si="9"/>
        <v>0</v>
      </c>
      <c r="BL103" s="18" t="s">
        <v>153</v>
      </c>
      <c r="BM103" s="190" t="s">
        <v>225</v>
      </c>
    </row>
    <row r="104" spans="1:65" s="2" customFormat="1" ht="16.5" customHeight="1">
      <c r="A104" s="35"/>
      <c r="B104" s="36"/>
      <c r="C104" s="179" t="s">
        <v>69</v>
      </c>
      <c r="D104" s="179" t="s">
        <v>148</v>
      </c>
      <c r="E104" s="180" t="s">
        <v>1133</v>
      </c>
      <c r="F104" s="181" t="s">
        <v>1134</v>
      </c>
      <c r="G104" s="182" t="s">
        <v>643</v>
      </c>
      <c r="H104" s="183">
        <v>1</v>
      </c>
      <c r="I104" s="184"/>
      <c r="J104" s="185">
        <f t="shared" si="0"/>
        <v>0</v>
      </c>
      <c r="K104" s="181" t="s">
        <v>19</v>
      </c>
      <c r="L104" s="40"/>
      <c r="M104" s="186" t="s">
        <v>19</v>
      </c>
      <c r="N104" s="187" t="s">
        <v>40</v>
      </c>
      <c r="O104" s="65"/>
      <c r="P104" s="188">
        <f t="shared" si="1"/>
        <v>0</v>
      </c>
      <c r="Q104" s="188">
        <v>0</v>
      </c>
      <c r="R104" s="188">
        <f t="shared" si="2"/>
        <v>0</v>
      </c>
      <c r="S104" s="188">
        <v>0</v>
      </c>
      <c r="T104" s="189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153</v>
      </c>
      <c r="AT104" s="190" t="s">
        <v>148</v>
      </c>
      <c r="AU104" s="190" t="s">
        <v>77</v>
      </c>
      <c r="AY104" s="18" t="s">
        <v>145</v>
      </c>
      <c r="BE104" s="191">
        <f t="shared" si="4"/>
        <v>0</v>
      </c>
      <c r="BF104" s="191">
        <f t="shared" si="5"/>
        <v>0</v>
      </c>
      <c r="BG104" s="191">
        <f t="shared" si="6"/>
        <v>0</v>
      </c>
      <c r="BH104" s="191">
        <f t="shared" si="7"/>
        <v>0</v>
      </c>
      <c r="BI104" s="191">
        <f t="shared" si="8"/>
        <v>0</v>
      </c>
      <c r="BJ104" s="18" t="s">
        <v>77</v>
      </c>
      <c r="BK104" s="191">
        <f t="shared" si="9"/>
        <v>0</v>
      </c>
      <c r="BL104" s="18" t="s">
        <v>153</v>
      </c>
      <c r="BM104" s="190" t="s">
        <v>233</v>
      </c>
    </row>
    <row r="105" spans="1:65" s="2" customFormat="1" ht="16.5" customHeight="1">
      <c r="A105" s="35"/>
      <c r="B105" s="36"/>
      <c r="C105" s="179" t="s">
        <v>69</v>
      </c>
      <c r="D105" s="179" t="s">
        <v>148</v>
      </c>
      <c r="E105" s="180" t="s">
        <v>1135</v>
      </c>
      <c r="F105" s="181" t="s">
        <v>1136</v>
      </c>
      <c r="G105" s="182" t="s">
        <v>643</v>
      </c>
      <c r="H105" s="183">
        <v>2</v>
      </c>
      <c r="I105" s="184"/>
      <c r="J105" s="185">
        <f t="shared" si="0"/>
        <v>0</v>
      </c>
      <c r="K105" s="181" t="s">
        <v>19</v>
      </c>
      <c r="L105" s="40"/>
      <c r="M105" s="186" t="s">
        <v>19</v>
      </c>
      <c r="N105" s="187" t="s">
        <v>40</v>
      </c>
      <c r="O105" s="65"/>
      <c r="P105" s="188">
        <f t="shared" si="1"/>
        <v>0</v>
      </c>
      <c r="Q105" s="188">
        <v>0</v>
      </c>
      <c r="R105" s="188">
        <f t="shared" si="2"/>
        <v>0</v>
      </c>
      <c r="S105" s="188">
        <v>0</v>
      </c>
      <c r="T105" s="189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153</v>
      </c>
      <c r="AT105" s="190" t="s">
        <v>148</v>
      </c>
      <c r="AU105" s="190" t="s">
        <v>77</v>
      </c>
      <c r="AY105" s="18" t="s">
        <v>145</v>
      </c>
      <c r="BE105" s="191">
        <f t="shared" si="4"/>
        <v>0</v>
      </c>
      <c r="BF105" s="191">
        <f t="shared" si="5"/>
        <v>0</v>
      </c>
      <c r="BG105" s="191">
        <f t="shared" si="6"/>
        <v>0</v>
      </c>
      <c r="BH105" s="191">
        <f t="shared" si="7"/>
        <v>0</v>
      </c>
      <c r="BI105" s="191">
        <f t="shared" si="8"/>
        <v>0</v>
      </c>
      <c r="BJ105" s="18" t="s">
        <v>77</v>
      </c>
      <c r="BK105" s="191">
        <f t="shared" si="9"/>
        <v>0</v>
      </c>
      <c r="BL105" s="18" t="s">
        <v>153</v>
      </c>
      <c r="BM105" s="190" t="s">
        <v>240</v>
      </c>
    </row>
    <row r="106" spans="1:65" s="2" customFormat="1" ht="16.5" customHeight="1">
      <c r="A106" s="35"/>
      <c r="B106" s="36"/>
      <c r="C106" s="179" t="s">
        <v>69</v>
      </c>
      <c r="D106" s="179" t="s">
        <v>148</v>
      </c>
      <c r="E106" s="180" t="s">
        <v>1137</v>
      </c>
      <c r="F106" s="181" t="s">
        <v>1138</v>
      </c>
      <c r="G106" s="182" t="s">
        <v>643</v>
      </c>
      <c r="H106" s="183">
        <v>1</v>
      </c>
      <c r="I106" s="184"/>
      <c r="J106" s="185">
        <f t="shared" si="0"/>
        <v>0</v>
      </c>
      <c r="K106" s="181" t="s">
        <v>19</v>
      </c>
      <c r="L106" s="40"/>
      <c r="M106" s="186" t="s">
        <v>19</v>
      </c>
      <c r="N106" s="187" t="s">
        <v>40</v>
      </c>
      <c r="O106" s="65"/>
      <c r="P106" s="188">
        <f t="shared" si="1"/>
        <v>0</v>
      </c>
      <c r="Q106" s="188">
        <v>0</v>
      </c>
      <c r="R106" s="188">
        <f t="shared" si="2"/>
        <v>0</v>
      </c>
      <c r="S106" s="188">
        <v>0</v>
      </c>
      <c r="T106" s="189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153</v>
      </c>
      <c r="AT106" s="190" t="s">
        <v>148</v>
      </c>
      <c r="AU106" s="190" t="s">
        <v>77</v>
      </c>
      <c r="AY106" s="18" t="s">
        <v>145</v>
      </c>
      <c r="BE106" s="191">
        <f t="shared" si="4"/>
        <v>0</v>
      </c>
      <c r="BF106" s="191">
        <f t="shared" si="5"/>
        <v>0</v>
      </c>
      <c r="BG106" s="191">
        <f t="shared" si="6"/>
        <v>0</v>
      </c>
      <c r="BH106" s="191">
        <f t="shared" si="7"/>
        <v>0</v>
      </c>
      <c r="BI106" s="191">
        <f t="shared" si="8"/>
        <v>0</v>
      </c>
      <c r="BJ106" s="18" t="s">
        <v>77</v>
      </c>
      <c r="BK106" s="191">
        <f t="shared" si="9"/>
        <v>0</v>
      </c>
      <c r="BL106" s="18" t="s">
        <v>153</v>
      </c>
      <c r="BM106" s="190" t="s">
        <v>1089</v>
      </c>
    </row>
    <row r="107" spans="1:65" s="2" customFormat="1" ht="16.5" customHeight="1">
      <c r="A107" s="35"/>
      <c r="B107" s="36"/>
      <c r="C107" s="179" t="s">
        <v>69</v>
      </c>
      <c r="D107" s="179" t="s">
        <v>148</v>
      </c>
      <c r="E107" s="180" t="s">
        <v>1139</v>
      </c>
      <c r="F107" s="181" t="s">
        <v>1140</v>
      </c>
      <c r="G107" s="182" t="s">
        <v>643</v>
      </c>
      <c r="H107" s="183">
        <v>4</v>
      </c>
      <c r="I107" s="184"/>
      <c r="J107" s="185">
        <f t="shared" si="0"/>
        <v>0</v>
      </c>
      <c r="K107" s="181" t="s">
        <v>19</v>
      </c>
      <c r="L107" s="40"/>
      <c r="M107" s="186" t="s">
        <v>19</v>
      </c>
      <c r="N107" s="187" t="s">
        <v>40</v>
      </c>
      <c r="O107" s="65"/>
      <c r="P107" s="188">
        <f t="shared" si="1"/>
        <v>0</v>
      </c>
      <c r="Q107" s="188">
        <v>0</v>
      </c>
      <c r="R107" s="188">
        <f t="shared" si="2"/>
        <v>0</v>
      </c>
      <c r="S107" s="188">
        <v>0</v>
      </c>
      <c r="T107" s="189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153</v>
      </c>
      <c r="AT107" s="190" t="s">
        <v>148</v>
      </c>
      <c r="AU107" s="190" t="s">
        <v>77</v>
      </c>
      <c r="AY107" s="18" t="s">
        <v>145</v>
      </c>
      <c r="BE107" s="191">
        <f t="shared" si="4"/>
        <v>0</v>
      </c>
      <c r="BF107" s="191">
        <f t="shared" si="5"/>
        <v>0</v>
      </c>
      <c r="BG107" s="191">
        <f t="shared" si="6"/>
        <v>0</v>
      </c>
      <c r="BH107" s="191">
        <f t="shared" si="7"/>
        <v>0</v>
      </c>
      <c r="BI107" s="191">
        <f t="shared" si="8"/>
        <v>0</v>
      </c>
      <c r="BJ107" s="18" t="s">
        <v>77</v>
      </c>
      <c r="BK107" s="191">
        <f t="shared" si="9"/>
        <v>0</v>
      </c>
      <c r="BL107" s="18" t="s">
        <v>153</v>
      </c>
      <c r="BM107" s="190" t="s">
        <v>244</v>
      </c>
    </row>
    <row r="108" spans="1:65" s="2" customFormat="1" ht="16.5" customHeight="1">
      <c r="A108" s="35"/>
      <c r="B108" s="36"/>
      <c r="C108" s="179" t="s">
        <v>69</v>
      </c>
      <c r="D108" s="179" t="s">
        <v>148</v>
      </c>
      <c r="E108" s="180" t="s">
        <v>1141</v>
      </c>
      <c r="F108" s="181" t="s">
        <v>1142</v>
      </c>
      <c r="G108" s="182" t="s">
        <v>643</v>
      </c>
      <c r="H108" s="183">
        <v>1</v>
      </c>
      <c r="I108" s="184"/>
      <c r="J108" s="185">
        <f t="shared" si="0"/>
        <v>0</v>
      </c>
      <c r="K108" s="181" t="s">
        <v>19</v>
      </c>
      <c r="L108" s="40"/>
      <c r="M108" s="186" t="s">
        <v>19</v>
      </c>
      <c r="N108" s="187" t="s">
        <v>40</v>
      </c>
      <c r="O108" s="65"/>
      <c r="P108" s="188">
        <f t="shared" si="1"/>
        <v>0</v>
      </c>
      <c r="Q108" s="188">
        <v>0</v>
      </c>
      <c r="R108" s="188">
        <f t="shared" si="2"/>
        <v>0</v>
      </c>
      <c r="S108" s="188">
        <v>0</v>
      </c>
      <c r="T108" s="189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153</v>
      </c>
      <c r="AT108" s="190" t="s">
        <v>148</v>
      </c>
      <c r="AU108" s="190" t="s">
        <v>77</v>
      </c>
      <c r="AY108" s="18" t="s">
        <v>145</v>
      </c>
      <c r="BE108" s="191">
        <f t="shared" si="4"/>
        <v>0</v>
      </c>
      <c r="BF108" s="191">
        <f t="shared" si="5"/>
        <v>0</v>
      </c>
      <c r="BG108" s="191">
        <f t="shared" si="6"/>
        <v>0</v>
      </c>
      <c r="BH108" s="191">
        <f t="shared" si="7"/>
        <v>0</v>
      </c>
      <c r="BI108" s="191">
        <f t="shared" si="8"/>
        <v>0</v>
      </c>
      <c r="BJ108" s="18" t="s">
        <v>77</v>
      </c>
      <c r="BK108" s="191">
        <f t="shared" si="9"/>
        <v>0</v>
      </c>
      <c r="BL108" s="18" t="s">
        <v>153</v>
      </c>
      <c r="BM108" s="190" t="s">
        <v>261</v>
      </c>
    </row>
    <row r="109" spans="1:65" s="2" customFormat="1" ht="16.5" customHeight="1">
      <c r="A109" s="35"/>
      <c r="B109" s="36"/>
      <c r="C109" s="179" t="s">
        <v>69</v>
      </c>
      <c r="D109" s="179" t="s">
        <v>148</v>
      </c>
      <c r="E109" s="180" t="s">
        <v>1143</v>
      </c>
      <c r="F109" s="181" t="s">
        <v>1144</v>
      </c>
      <c r="G109" s="182" t="s">
        <v>643</v>
      </c>
      <c r="H109" s="183">
        <v>1</v>
      </c>
      <c r="I109" s="184"/>
      <c r="J109" s="185">
        <f t="shared" si="0"/>
        <v>0</v>
      </c>
      <c r="K109" s="181" t="s">
        <v>19</v>
      </c>
      <c r="L109" s="40"/>
      <c r="M109" s="186" t="s">
        <v>19</v>
      </c>
      <c r="N109" s="187" t="s">
        <v>40</v>
      </c>
      <c r="O109" s="65"/>
      <c r="P109" s="188">
        <f t="shared" si="1"/>
        <v>0</v>
      </c>
      <c r="Q109" s="188">
        <v>0</v>
      </c>
      <c r="R109" s="188">
        <f t="shared" si="2"/>
        <v>0</v>
      </c>
      <c r="S109" s="188">
        <v>0</v>
      </c>
      <c r="T109" s="189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153</v>
      </c>
      <c r="AT109" s="190" t="s">
        <v>148</v>
      </c>
      <c r="AU109" s="190" t="s">
        <v>77</v>
      </c>
      <c r="AY109" s="18" t="s">
        <v>145</v>
      </c>
      <c r="BE109" s="191">
        <f t="shared" si="4"/>
        <v>0</v>
      </c>
      <c r="BF109" s="191">
        <f t="shared" si="5"/>
        <v>0</v>
      </c>
      <c r="BG109" s="191">
        <f t="shared" si="6"/>
        <v>0</v>
      </c>
      <c r="BH109" s="191">
        <f t="shared" si="7"/>
        <v>0</v>
      </c>
      <c r="BI109" s="191">
        <f t="shared" si="8"/>
        <v>0</v>
      </c>
      <c r="BJ109" s="18" t="s">
        <v>77</v>
      </c>
      <c r="BK109" s="191">
        <f t="shared" si="9"/>
        <v>0</v>
      </c>
      <c r="BL109" s="18" t="s">
        <v>153</v>
      </c>
      <c r="BM109" s="190" t="s">
        <v>266</v>
      </c>
    </row>
    <row r="110" spans="1:65" s="2" customFormat="1" ht="16.5" customHeight="1">
      <c r="A110" s="35"/>
      <c r="B110" s="36"/>
      <c r="C110" s="179" t="s">
        <v>69</v>
      </c>
      <c r="D110" s="179" t="s">
        <v>148</v>
      </c>
      <c r="E110" s="180" t="s">
        <v>1145</v>
      </c>
      <c r="F110" s="181" t="s">
        <v>1146</v>
      </c>
      <c r="G110" s="182" t="s">
        <v>196</v>
      </c>
      <c r="H110" s="183">
        <v>110</v>
      </c>
      <c r="I110" s="184"/>
      <c r="J110" s="185">
        <f t="shared" si="0"/>
        <v>0</v>
      </c>
      <c r="K110" s="181" t="s">
        <v>19</v>
      </c>
      <c r="L110" s="40"/>
      <c r="M110" s="186" t="s">
        <v>19</v>
      </c>
      <c r="N110" s="187" t="s">
        <v>40</v>
      </c>
      <c r="O110" s="65"/>
      <c r="P110" s="188">
        <f t="shared" si="1"/>
        <v>0</v>
      </c>
      <c r="Q110" s="188">
        <v>0</v>
      </c>
      <c r="R110" s="188">
        <f t="shared" si="2"/>
        <v>0</v>
      </c>
      <c r="S110" s="188">
        <v>0</v>
      </c>
      <c r="T110" s="189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153</v>
      </c>
      <c r="AT110" s="190" t="s">
        <v>148</v>
      </c>
      <c r="AU110" s="190" t="s">
        <v>77</v>
      </c>
      <c r="AY110" s="18" t="s">
        <v>145</v>
      </c>
      <c r="BE110" s="191">
        <f t="shared" si="4"/>
        <v>0</v>
      </c>
      <c r="BF110" s="191">
        <f t="shared" si="5"/>
        <v>0</v>
      </c>
      <c r="BG110" s="191">
        <f t="shared" si="6"/>
        <v>0</v>
      </c>
      <c r="BH110" s="191">
        <f t="shared" si="7"/>
        <v>0</v>
      </c>
      <c r="BI110" s="191">
        <f t="shared" si="8"/>
        <v>0</v>
      </c>
      <c r="BJ110" s="18" t="s">
        <v>77</v>
      </c>
      <c r="BK110" s="191">
        <f t="shared" si="9"/>
        <v>0</v>
      </c>
      <c r="BL110" s="18" t="s">
        <v>153</v>
      </c>
      <c r="BM110" s="190" t="s">
        <v>273</v>
      </c>
    </row>
    <row r="111" spans="1:65" s="2" customFormat="1" ht="16.5" customHeight="1">
      <c r="A111" s="35"/>
      <c r="B111" s="36"/>
      <c r="C111" s="179" t="s">
        <v>69</v>
      </c>
      <c r="D111" s="179" t="s">
        <v>148</v>
      </c>
      <c r="E111" s="180" t="s">
        <v>1147</v>
      </c>
      <c r="F111" s="181" t="s">
        <v>1148</v>
      </c>
      <c r="G111" s="182" t="s">
        <v>196</v>
      </c>
      <c r="H111" s="183">
        <v>38</v>
      </c>
      <c r="I111" s="184"/>
      <c r="J111" s="185">
        <f t="shared" si="0"/>
        <v>0</v>
      </c>
      <c r="K111" s="181" t="s">
        <v>19</v>
      </c>
      <c r="L111" s="40"/>
      <c r="M111" s="186" t="s">
        <v>19</v>
      </c>
      <c r="N111" s="187" t="s">
        <v>40</v>
      </c>
      <c r="O111" s="65"/>
      <c r="P111" s="188">
        <f t="shared" si="1"/>
        <v>0</v>
      </c>
      <c r="Q111" s="188">
        <v>0</v>
      </c>
      <c r="R111" s="188">
        <f t="shared" si="2"/>
        <v>0</v>
      </c>
      <c r="S111" s="188">
        <v>0</v>
      </c>
      <c r="T111" s="189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153</v>
      </c>
      <c r="AT111" s="190" t="s">
        <v>148</v>
      </c>
      <c r="AU111" s="190" t="s">
        <v>77</v>
      </c>
      <c r="AY111" s="18" t="s">
        <v>145</v>
      </c>
      <c r="BE111" s="191">
        <f t="shared" si="4"/>
        <v>0</v>
      </c>
      <c r="BF111" s="191">
        <f t="shared" si="5"/>
        <v>0</v>
      </c>
      <c r="BG111" s="191">
        <f t="shared" si="6"/>
        <v>0</v>
      </c>
      <c r="BH111" s="191">
        <f t="shared" si="7"/>
        <v>0</v>
      </c>
      <c r="BI111" s="191">
        <f t="shared" si="8"/>
        <v>0</v>
      </c>
      <c r="BJ111" s="18" t="s">
        <v>77</v>
      </c>
      <c r="BK111" s="191">
        <f t="shared" si="9"/>
        <v>0</v>
      </c>
      <c r="BL111" s="18" t="s">
        <v>153</v>
      </c>
      <c r="BM111" s="190" t="s">
        <v>280</v>
      </c>
    </row>
    <row r="112" spans="1:65" s="2" customFormat="1" ht="16.5" customHeight="1">
      <c r="A112" s="35"/>
      <c r="B112" s="36"/>
      <c r="C112" s="179" t="s">
        <v>69</v>
      </c>
      <c r="D112" s="179" t="s">
        <v>148</v>
      </c>
      <c r="E112" s="180" t="s">
        <v>1149</v>
      </c>
      <c r="F112" s="181" t="s">
        <v>1150</v>
      </c>
      <c r="G112" s="182" t="s">
        <v>1151</v>
      </c>
      <c r="H112" s="183">
        <v>5</v>
      </c>
      <c r="I112" s="184"/>
      <c r="J112" s="185">
        <f t="shared" si="0"/>
        <v>0</v>
      </c>
      <c r="K112" s="181" t="s">
        <v>19</v>
      </c>
      <c r="L112" s="40"/>
      <c r="M112" s="186" t="s">
        <v>19</v>
      </c>
      <c r="N112" s="187" t="s">
        <v>40</v>
      </c>
      <c r="O112" s="65"/>
      <c r="P112" s="188">
        <f t="shared" si="1"/>
        <v>0</v>
      </c>
      <c r="Q112" s="188">
        <v>0</v>
      </c>
      <c r="R112" s="188">
        <f t="shared" si="2"/>
        <v>0</v>
      </c>
      <c r="S112" s="188">
        <v>0</v>
      </c>
      <c r="T112" s="189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153</v>
      </c>
      <c r="AT112" s="190" t="s">
        <v>148</v>
      </c>
      <c r="AU112" s="190" t="s">
        <v>77</v>
      </c>
      <c r="AY112" s="18" t="s">
        <v>145</v>
      </c>
      <c r="BE112" s="191">
        <f t="shared" si="4"/>
        <v>0</v>
      </c>
      <c r="BF112" s="191">
        <f t="shared" si="5"/>
        <v>0</v>
      </c>
      <c r="BG112" s="191">
        <f t="shared" si="6"/>
        <v>0</v>
      </c>
      <c r="BH112" s="191">
        <f t="shared" si="7"/>
        <v>0</v>
      </c>
      <c r="BI112" s="191">
        <f t="shared" si="8"/>
        <v>0</v>
      </c>
      <c r="BJ112" s="18" t="s">
        <v>77</v>
      </c>
      <c r="BK112" s="191">
        <f t="shared" si="9"/>
        <v>0</v>
      </c>
      <c r="BL112" s="18" t="s">
        <v>153</v>
      </c>
      <c r="BM112" s="190" t="s">
        <v>288</v>
      </c>
    </row>
    <row r="113" spans="1:65" s="2" customFormat="1" ht="16.5" customHeight="1">
      <c r="A113" s="35"/>
      <c r="B113" s="36"/>
      <c r="C113" s="179" t="s">
        <v>69</v>
      </c>
      <c r="D113" s="179" t="s">
        <v>148</v>
      </c>
      <c r="E113" s="180" t="s">
        <v>1152</v>
      </c>
      <c r="F113" s="181" t="s">
        <v>1153</v>
      </c>
      <c r="G113" s="182" t="s">
        <v>1151</v>
      </c>
      <c r="H113" s="183">
        <v>9</v>
      </c>
      <c r="I113" s="184"/>
      <c r="J113" s="185">
        <f t="shared" si="0"/>
        <v>0</v>
      </c>
      <c r="K113" s="181" t="s">
        <v>19</v>
      </c>
      <c r="L113" s="40"/>
      <c r="M113" s="186" t="s">
        <v>19</v>
      </c>
      <c r="N113" s="187" t="s">
        <v>40</v>
      </c>
      <c r="O113" s="65"/>
      <c r="P113" s="188">
        <f t="shared" si="1"/>
        <v>0</v>
      </c>
      <c r="Q113" s="188">
        <v>0</v>
      </c>
      <c r="R113" s="188">
        <f t="shared" si="2"/>
        <v>0</v>
      </c>
      <c r="S113" s="188">
        <v>0</v>
      </c>
      <c r="T113" s="189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153</v>
      </c>
      <c r="AT113" s="190" t="s">
        <v>148</v>
      </c>
      <c r="AU113" s="190" t="s">
        <v>77</v>
      </c>
      <c r="AY113" s="18" t="s">
        <v>145</v>
      </c>
      <c r="BE113" s="191">
        <f t="shared" si="4"/>
        <v>0</v>
      </c>
      <c r="BF113" s="191">
        <f t="shared" si="5"/>
        <v>0</v>
      </c>
      <c r="BG113" s="191">
        <f t="shared" si="6"/>
        <v>0</v>
      </c>
      <c r="BH113" s="191">
        <f t="shared" si="7"/>
        <v>0</v>
      </c>
      <c r="BI113" s="191">
        <f t="shared" si="8"/>
        <v>0</v>
      </c>
      <c r="BJ113" s="18" t="s">
        <v>77</v>
      </c>
      <c r="BK113" s="191">
        <f t="shared" si="9"/>
        <v>0</v>
      </c>
      <c r="BL113" s="18" t="s">
        <v>153</v>
      </c>
      <c r="BM113" s="190" t="s">
        <v>294</v>
      </c>
    </row>
    <row r="114" spans="1:65" s="2" customFormat="1" ht="16.5" customHeight="1">
      <c r="A114" s="35"/>
      <c r="B114" s="36"/>
      <c r="C114" s="179" t="s">
        <v>69</v>
      </c>
      <c r="D114" s="179" t="s">
        <v>148</v>
      </c>
      <c r="E114" s="180" t="s">
        <v>1154</v>
      </c>
      <c r="F114" s="181" t="s">
        <v>1155</v>
      </c>
      <c r="G114" s="182" t="s">
        <v>1151</v>
      </c>
      <c r="H114" s="183">
        <v>24</v>
      </c>
      <c r="I114" s="184"/>
      <c r="J114" s="185">
        <f t="shared" si="0"/>
        <v>0</v>
      </c>
      <c r="K114" s="181" t="s">
        <v>19</v>
      </c>
      <c r="L114" s="40"/>
      <c r="M114" s="186" t="s">
        <v>19</v>
      </c>
      <c r="N114" s="187" t="s">
        <v>40</v>
      </c>
      <c r="O114" s="65"/>
      <c r="P114" s="188">
        <f t="shared" si="1"/>
        <v>0</v>
      </c>
      <c r="Q114" s="188">
        <v>0</v>
      </c>
      <c r="R114" s="188">
        <f t="shared" si="2"/>
        <v>0</v>
      </c>
      <c r="S114" s="188">
        <v>0</v>
      </c>
      <c r="T114" s="189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153</v>
      </c>
      <c r="AT114" s="190" t="s">
        <v>148</v>
      </c>
      <c r="AU114" s="190" t="s">
        <v>77</v>
      </c>
      <c r="AY114" s="18" t="s">
        <v>145</v>
      </c>
      <c r="BE114" s="191">
        <f t="shared" si="4"/>
        <v>0</v>
      </c>
      <c r="BF114" s="191">
        <f t="shared" si="5"/>
        <v>0</v>
      </c>
      <c r="BG114" s="191">
        <f t="shared" si="6"/>
        <v>0</v>
      </c>
      <c r="BH114" s="191">
        <f t="shared" si="7"/>
        <v>0</v>
      </c>
      <c r="BI114" s="191">
        <f t="shared" si="8"/>
        <v>0</v>
      </c>
      <c r="BJ114" s="18" t="s">
        <v>77</v>
      </c>
      <c r="BK114" s="191">
        <f t="shared" si="9"/>
        <v>0</v>
      </c>
      <c r="BL114" s="18" t="s">
        <v>153</v>
      </c>
      <c r="BM114" s="190" t="s">
        <v>301</v>
      </c>
    </row>
    <row r="115" spans="1:65" s="2" customFormat="1" ht="16.5" customHeight="1">
      <c r="A115" s="35"/>
      <c r="B115" s="36"/>
      <c r="C115" s="179" t="s">
        <v>69</v>
      </c>
      <c r="D115" s="179" t="s">
        <v>148</v>
      </c>
      <c r="E115" s="180" t="s">
        <v>1156</v>
      </c>
      <c r="F115" s="181" t="s">
        <v>1157</v>
      </c>
      <c r="G115" s="182" t="s">
        <v>1151</v>
      </c>
      <c r="H115" s="183">
        <v>6</v>
      </c>
      <c r="I115" s="184"/>
      <c r="J115" s="185">
        <f t="shared" si="0"/>
        <v>0</v>
      </c>
      <c r="K115" s="181" t="s">
        <v>19</v>
      </c>
      <c r="L115" s="40"/>
      <c r="M115" s="186" t="s">
        <v>19</v>
      </c>
      <c r="N115" s="187" t="s">
        <v>40</v>
      </c>
      <c r="O115" s="65"/>
      <c r="P115" s="188">
        <f t="shared" si="1"/>
        <v>0</v>
      </c>
      <c r="Q115" s="188">
        <v>0</v>
      </c>
      <c r="R115" s="188">
        <f t="shared" si="2"/>
        <v>0</v>
      </c>
      <c r="S115" s="188">
        <v>0</v>
      </c>
      <c r="T115" s="189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153</v>
      </c>
      <c r="AT115" s="190" t="s">
        <v>148</v>
      </c>
      <c r="AU115" s="190" t="s">
        <v>77</v>
      </c>
      <c r="AY115" s="18" t="s">
        <v>145</v>
      </c>
      <c r="BE115" s="191">
        <f t="shared" si="4"/>
        <v>0</v>
      </c>
      <c r="BF115" s="191">
        <f t="shared" si="5"/>
        <v>0</v>
      </c>
      <c r="BG115" s="191">
        <f t="shared" si="6"/>
        <v>0</v>
      </c>
      <c r="BH115" s="191">
        <f t="shared" si="7"/>
        <v>0</v>
      </c>
      <c r="BI115" s="191">
        <f t="shared" si="8"/>
        <v>0</v>
      </c>
      <c r="BJ115" s="18" t="s">
        <v>77</v>
      </c>
      <c r="BK115" s="191">
        <f t="shared" si="9"/>
        <v>0</v>
      </c>
      <c r="BL115" s="18" t="s">
        <v>153</v>
      </c>
      <c r="BM115" s="190" t="s">
        <v>305</v>
      </c>
    </row>
    <row r="116" spans="1:65" s="2" customFormat="1" ht="16.5" customHeight="1">
      <c r="A116" s="35"/>
      <c r="B116" s="36"/>
      <c r="C116" s="179" t="s">
        <v>69</v>
      </c>
      <c r="D116" s="179" t="s">
        <v>148</v>
      </c>
      <c r="E116" s="180" t="s">
        <v>1158</v>
      </c>
      <c r="F116" s="181" t="s">
        <v>1159</v>
      </c>
      <c r="G116" s="182" t="s">
        <v>643</v>
      </c>
      <c r="H116" s="183">
        <v>1</v>
      </c>
      <c r="I116" s="184"/>
      <c r="J116" s="185">
        <f t="shared" si="0"/>
        <v>0</v>
      </c>
      <c r="K116" s="181" t="s">
        <v>19</v>
      </c>
      <c r="L116" s="40"/>
      <c r="M116" s="186" t="s">
        <v>19</v>
      </c>
      <c r="N116" s="187" t="s">
        <v>40</v>
      </c>
      <c r="O116" s="65"/>
      <c r="P116" s="188">
        <f t="shared" si="1"/>
        <v>0</v>
      </c>
      <c r="Q116" s="188">
        <v>0</v>
      </c>
      <c r="R116" s="188">
        <f t="shared" si="2"/>
        <v>0</v>
      </c>
      <c r="S116" s="188">
        <v>0</v>
      </c>
      <c r="T116" s="189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153</v>
      </c>
      <c r="AT116" s="190" t="s">
        <v>148</v>
      </c>
      <c r="AU116" s="190" t="s">
        <v>77</v>
      </c>
      <c r="AY116" s="18" t="s">
        <v>145</v>
      </c>
      <c r="BE116" s="191">
        <f t="shared" si="4"/>
        <v>0</v>
      </c>
      <c r="BF116" s="191">
        <f t="shared" si="5"/>
        <v>0</v>
      </c>
      <c r="BG116" s="191">
        <f t="shared" si="6"/>
        <v>0</v>
      </c>
      <c r="BH116" s="191">
        <f t="shared" si="7"/>
        <v>0</v>
      </c>
      <c r="BI116" s="191">
        <f t="shared" si="8"/>
        <v>0</v>
      </c>
      <c r="BJ116" s="18" t="s">
        <v>77</v>
      </c>
      <c r="BK116" s="191">
        <f t="shared" si="9"/>
        <v>0</v>
      </c>
      <c r="BL116" s="18" t="s">
        <v>153</v>
      </c>
      <c r="BM116" s="190" t="s">
        <v>314</v>
      </c>
    </row>
    <row r="117" spans="1:65" s="2" customFormat="1" ht="16.5" customHeight="1">
      <c r="A117" s="35"/>
      <c r="B117" s="36"/>
      <c r="C117" s="179" t="s">
        <v>69</v>
      </c>
      <c r="D117" s="179" t="s">
        <v>148</v>
      </c>
      <c r="E117" s="180" t="s">
        <v>1160</v>
      </c>
      <c r="F117" s="181" t="s">
        <v>1161</v>
      </c>
      <c r="G117" s="182" t="s">
        <v>643</v>
      </c>
      <c r="H117" s="183">
        <v>2</v>
      </c>
      <c r="I117" s="184"/>
      <c r="J117" s="185">
        <f t="shared" si="0"/>
        <v>0</v>
      </c>
      <c r="K117" s="181" t="s">
        <v>19</v>
      </c>
      <c r="L117" s="40"/>
      <c r="M117" s="186" t="s">
        <v>19</v>
      </c>
      <c r="N117" s="187" t="s">
        <v>40</v>
      </c>
      <c r="O117" s="65"/>
      <c r="P117" s="188">
        <f t="shared" si="1"/>
        <v>0</v>
      </c>
      <c r="Q117" s="188">
        <v>0</v>
      </c>
      <c r="R117" s="188">
        <f t="shared" si="2"/>
        <v>0</v>
      </c>
      <c r="S117" s="188">
        <v>0</v>
      </c>
      <c r="T117" s="189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153</v>
      </c>
      <c r="AT117" s="190" t="s">
        <v>148</v>
      </c>
      <c r="AU117" s="190" t="s">
        <v>77</v>
      </c>
      <c r="AY117" s="18" t="s">
        <v>145</v>
      </c>
      <c r="BE117" s="191">
        <f t="shared" si="4"/>
        <v>0</v>
      </c>
      <c r="BF117" s="191">
        <f t="shared" si="5"/>
        <v>0</v>
      </c>
      <c r="BG117" s="191">
        <f t="shared" si="6"/>
        <v>0</v>
      </c>
      <c r="BH117" s="191">
        <f t="shared" si="7"/>
        <v>0</v>
      </c>
      <c r="BI117" s="191">
        <f t="shared" si="8"/>
        <v>0</v>
      </c>
      <c r="BJ117" s="18" t="s">
        <v>77</v>
      </c>
      <c r="BK117" s="191">
        <f t="shared" si="9"/>
        <v>0</v>
      </c>
      <c r="BL117" s="18" t="s">
        <v>153</v>
      </c>
      <c r="BM117" s="190" t="s">
        <v>349</v>
      </c>
    </row>
    <row r="118" spans="1:65" s="2" customFormat="1" ht="16.5" customHeight="1">
      <c r="A118" s="35"/>
      <c r="B118" s="36"/>
      <c r="C118" s="179" t="s">
        <v>69</v>
      </c>
      <c r="D118" s="179" t="s">
        <v>148</v>
      </c>
      <c r="E118" s="180" t="s">
        <v>1162</v>
      </c>
      <c r="F118" s="181" t="s">
        <v>1163</v>
      </c>
      <c r="G118" s="182" t="s">
        <v>643</v>
      </c>
      <c r="H118" s="183">
        <v>3</v>
      </c>
      <c r="I118" s="184"/>
      <c r="J118" s="185">
        <f t="shared" si="0"/>
        <v>0</v>
      </c>
      <c r="K118" s="181" t="s">
        <v>19</v>
      </c>
      <c r="L118" s="40"/>
      <c r="M118" s="186" t="s">
        <v>19</v>
      </c>
      <c r="N118" s="187" t="s">
        <v>40</v>
      </c>
      <c r="O118" s="65"/>
      <c r="P118" s="188">
        <f t="shared" si="1"/>
        <v>0</v>
      </c>
      <c r="Q118" s="188">
        <v>0</v>
      </c>
      <c r="R118" s="188">
        <f t="shared" si="2"/>
        <v>0</v>
      </c>
      <c r="S118" s="188">
        <v>0</v>
      </c>
      <c r="T118" s="189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153</v>
      </c>
      <c r="AT118" s="190" t="s">
        <v>148</v>
      </c>
      <c r="AU118" s="190" t="s">
        <v>77</v>
      </c>
      <c r="AY118" s="18" t="s">
        <v>145</v>
      </c>
      <c r="BE118" s="191">
        <f t="shared" si="4"/>
        <v>0</v>
      </c>
      <c r="BF118" s="191">
        <f t="shared" si="5"/>
        <v>0</v>
      </c>
      <c r="BG118" s="191">
        <f t="shared" si="6"/>
        <v>0</v>
      </c>
      <c r="BH118" s="191">
        <f t="shared" si="7"/>
        <v>0</v>
      </c>
      <c r="BI118" s="191">
        <f t="shared" si="8"/>
        <v>0</v>
      </c>
      <c r="BJ118" s="18" t="s">
        <v>77</v>
      </c>
      <c r="BK118" s="191">
        <f t="shared" si="9"/>
        <v>0</v>
      </c>
      <c r="BL118" s="18" t="s">
        <v>153</v>
      </c>
      <c r="BM118" s="190" t="s">
        <v>361</v>
      </c>
    </row>
    <row r="119" spans="1:65" s="2" customFormat="1" ht="16.5" customHeight="1">
      <c r="A119" s="35"/>
      <c r="B119" s="36"/>
      <c r="C119" s="179" t="s">
        <v>69</v>
      </c>
      <c r="D119" s="179" t="s">
        <v>148</v>
      </c>
      <c r="E119" s="180" t="s">
        <v>1164</v>
      </c>
      <c r="F119" s="181" t="s">
        <v>1165</v>
      </c>
      <c r="G119" s="182" t="s">
        <v>643</v>
      </c>
      <c r="H119" s="183">
        <v>2</v>
      </c>
      <c r="I119" s="184"/>
      <c r="J119" s="185">
        <f t="shared" si="0"/>
        <v>0</v>
      </c>
      <c r="K119" s="181" t="s">
        <v>19</v>
      </c>
      <c r="L119" s="40"/>
      <c r="M119" s="186" t="s">
        <v>19</v>
      </c>
      <c r="N119" s="187" t="s">
        <v>40</v>
      </c>
      <c r="O119" s="65"/>
      <c r="P119" s="188">
        <f t="shared" si="1"/>
        <v>0</v>
      </c>
      <c r="Q119" s="188">
        <v>0</v>
      </c>
      <c r="R119" s="188">
        <f t="shared" si="2"/>
        <v>0</v>
      </c>
      <c r="S119" s="188">
        <v>0</v>
      </c>
      <c r="T119" s="189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153</v>
      </c>
      <c r="AT119" s="190" t="s">
        <v>148</v>
      </c>
      <c r="AU119" s="190" t="s">
        <v>77</v>
      </c>
      <c r="AY119" s="18" t="s">
        <v>145</v>
      </c>
      <c r="BE119" s="191">
        <f t="shared" si="4"/>
        <v>0</v>
      </c>
      <c r="BF119" s="191">
        <f t="shared" si="5"/>
        <v>0</v>
      </c>
      <c r="BG119" s="191">
        <f t="shared" si="6"/>
        <v>0</v>
      </c>
      <c r="BH119" s="191">
        <f t="shared" si="7"/>
        <v>0</v>
      </c>
      <c r="BI119" s="191">
        <f t="shared" si="8"/>
        <v>0</v>
      </c>
      <c r="BJ119" s="18" t="s">
        <v>77</v>
      </c>
      <c r="BK119" s="191">
        <f t="shared" si="9"/>
        <v>0</v>
      </c>
      <c r="BL119" s="18" t="s">
        <v>153</v>
      </c>
      <c r="BM119" s="190" t="s">
        <v>369</v>
      </c>
    </row>
    <row r="120" spans="1:65" s="2" customFormat="1" ht="16.5" customHeight="1">
      <c r="A120" s="35"/>
      <c r="B120" s="36"/>
      <c r="C120" s="179" t="s">
        <v>69</v>
      </c>
      <c r="D120" s="179" t="s">
        <v>148</v>
      </c>
      <c r="E120" s="180" t="s">
        <v>1167</v>
      </c>
      <c r="F120" s="181" t="s">
        <v>1168</v>
      </c>
      <c r="G120" s="182" t="s">
        <v>643</v>
      </c>
      <c r="H120" s="183">
        <v>1</v>
      </c>
      <c r="I120" s="184"/>
      <c r="J120" s="185">
        <f t="shared" si="0"/>
        <v>0</v>
      </c>
      <c r="K120" s="181" t="s">
        <v>19</v>
      </c>
      <c r="L120" s="40"/>
      <c r="M120" s="186" t="s">
        <v>19</v>
      </c>
      <c r="N120" s="187" t="s">
        <v>40</v>
      </c>
      <c r="O120" s="65"/>
      <c r="P120" s="188">
        <f t="shared" si="1"/>
        <v>0</v>
      </c>
      <c r="Q120" s="188">
        <v>0</v>
      </c>
      <c r="R120" s="188">
        <f t="shared" si="2"/>
        <v>0</v>
      </c>
      <c r="S120" s="188">
        <v>0</v>
      </c>
      <c r="T120" s="18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153</v>
      </c>
      <c r="AT120" s="190" t="s">
        <v>148</v>
      </c>
      <c r="AU120" s="190" t="s">
        <v>77</v>
      </c>
      <c r="AY120" s="18" t="s">
        <v>145</v>
      </c>
      <c r="BE120" s="191">
        <f t="shared" si="4"/>
        <v>0</v>
      </c>
      <c r="BF120" s="191">
        <f t="shared" si="5"/>
        <v>0</v>
      </c>
      <c r="BG120" s="191">
        <f t="shared" si="6"/>
        <v>0</v>
      </c>
      <c r="BH120" s="191">
        <f t="shared" si="7"/>
        <v>0</v>
      </c>
      <c r="BI120" s="191">
        <f t="shared" si="8"/>
        <v>0</v>
      </c>
      <c r="BJ120" s="18" t="s">
        <v>77</v>
      </c>
      <c r="BK120" s="191">
        <f t="shared" si="9"/>
        <v>0</v>
      </c>
      <c r="BL120" s="18" t="s">
        <v>153</v>
      </c>
      <c r="BM120" s="190" t="s">
        <v>1166</v>
      </c>
    </row>
    <row r="121" spans="1:65" s="2" customFormat="1" ht="16.5" customHeight="1">
      <c r="A121" s="35"/>
      <c r="B121" s="36"/>
      <c r="C121" s="179" t="s">
        <v>69</v>
      </c>
      <c r="D121" s="179" t="s">
        <v>148</v>
      </c>
      <c r="E121" s="180" t="s">
        <v>1169</v>
      </c>
      <c r="F121" s="181" t="s">
        <v>1170</v>
      </c>
      <c r="G121" s="182" t="s">
        <v>643</v>
      </c>
      <c r="H121" s="183">
        <v>1</v>
      </c>
      <c r="I121" s="184"/>
      <c r="J121" s="185">
        <f t="shared" si="0"/>
        <v>0</v>
      </c>
      <c r="K121" s="181" t="s">
        <v>19</v>
      </c>
      <c r="L121" s="40"/>
      <c r="M121" s="186" t="s">
        <v>19</v>
      </c>
      <c r="N121" s="187" t="s">
        <v>40</v>
      </c>
      <c r="O121" s="65"/>
      <c r="P121" s="188">
        <f t="shared" si="1"/>
        <v>0</v>
      </c>
      <c r="Q121" s="188">
        <v>0</v>
      </c>
      <c r="R121" s="188">
        <f t="shared" si="2"/>
        <v>0</v>
      </c>
      <c r="S121" s="188">
        <v>0</v>
      </c>
      <c r="T121" s="18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153</v>
      </c>
      <c r="AT121" s="190" t="s">
        <v>148</v>
      </c>
      <c r="AU121" s="190" t="s">
        <v>77</v>
      </c>
      <c r="AY121" s="18" t="s">
        <v>145</v>
      </c>
      <c r="BE121" s="191">
        <f t="shared" si="4"/>
        <v>0</v>
      </c>
      <c r="BF121" s="191">
        <f t="shared" si="5"/>
        <v>0</v>
      </c>
      <c r="BG121" s="191">
        <f t="shared" si="6"/>
        <v>0</v>
      </c>
      <c r="BH121" s="191">
        <f t="shared" si="7"/>
        <v>0</v>
      </c>
      <c r="BI121" s="191">
        <f t="shared" si="8"/>
        <v>0</v>
      </c>
      <c r="BJ121" s="18" t="s">
        <v>77</v>
      </c>
      <c r="BK121" s="191">
        <f t="shared" si="9"/>
        <v>0</v>
      </c>
      <c r="BL121" s="18" t="s">
        <v>153</v>
      </c>
      <c r="BM121" s="190" t="s">
        <v>482</v>
      </c>
    </row>
    <row r="122" spans="1:65" s="2" customFormat="1" ht="16.5" customHeight="1">
      <c r="A122" s="35"/>
      <c r="B122" s="36"/>
      <c r="C122" s="179" t="s">
        <v>69</v>
      </c>
      <c r="D122" s="179" t="s">
        <v>148</v>
      </c>
      <c r="E122" s="180" t="s">
        <v>1172</v>
      </c>
      <c r="F122" s="181" t="s">
        <v>1173</v>
      </c>
      <c r="G122" s="182" t="s">
        <v>643</v>
      </c>
      <c r="H122" s="183">
        <v>1</v>
      </c>
      <c r="I122" s="184"/>
      <c r="J122" s="185">
        <f t="shared" si="0"/>
        <v>0</v>
      </c>
      <c r="K122" s="181" t="s">
        <v>19</v>
      </c>
      <c r="L122" s="40"/>
      <c r="M122" s="186" t="s">
        <v>19</v>
      </c>
      <c r="N122" s="187" t="s">
        <v>40</v>
      </c>
      <c r="O122" s="65"/>
      <c r="P122" s="188">
        <f t="shared" si="1"/>
        <v>0</v>
      </c>
      <c r="Q122" s="188">
        <v>0</v>
      </c>
      <c r="R122" s="188">
        <f t="shared" si="2"/>
        <v>0</v>
      </c>
      <c r="S122" s="188">
        <v>0</v>
      </c>
      <c r="T122" s="18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153</v>
      </c>
      <c r="AT122" s="190" t="s">
        <v>148</v>
      </c>
      <c r="AU122" s="190" t="s">
        <v>77</v>
      </c>
      <c r="AY122" s="18" t="s">
        <v>145</v>
      </c>
      <c r="BE122" s="191">
        <f t="shared" si="4"/>
        <v>0</v>
      </c>
      <c r="BF122" s="191">
        <f t="shared" si="5"/>
        <v>0</v>
      </c>
      <c r="BG122" s="191">
        <f t="shared" si="6"/>
        <v>0</v>
      </c>
      <c r="BH122" s="191">
        <f t="shared" si="7"/>
        <v>0</v>
      </c>
      <c r="BI122" s="191">
        <f t="shared" si="8"/>
        <v>0</v>
      </c>
      <c r="BJ122" s="18" t="s">
        <v>77</v>
      </c>
      <c r="BK122" s="191">
        <f t="shared" si="9"/>
        <v>0</v>
      </c>
      <c r="BL122" s="18" t="s">
        <v>153</v>
      </c>
      <c r="BM122" s="190" t="s">
        <v>1171</v>
      </c>
    </row>
    <row r="123" spans="1:65" s="2" customFormat="1" ht="16.5" customHeight="1">
      <c r="A123" s="35"/>
      <c r="B123" s="36"/>
      <c r="C123" s="179" t="s">
        <v>69</v>
      </c>
      <c r="D123" s="179" t="s">
        <v>148</v>
      </c>
      <c r="E123" s="180" t="s">
        <v>1175</v>
      </c>
      <c r="F123" s="181" t="s">
        <v>1176</v>
      </c>
      <c r="G123" s="182" t="s">
        <v>643</v>
      </c>
      <c r="H123" s="183">
        <v>2</v>
      </c>
      <c r="I123" s="184"/>
      <c r="J123" s="185">
        <f t="shared" si="0"/>
        <v>0</v>
      </c>
      <c r="K123" s="181" t="s">
        <v>19</v>
      </c>
      <c r="L123" s="40"/>
      <c r="M123" s="186" t="s">
        <v>19</v>
      </c>
      <c r="N123" s="187" t="s">
        <v>40</v>
      </c>
      <c r="O123" s="65"/>
      <c r="P123" s="188">
        <f t="shared" si="1"/>
        <v>0</v>
      </c>
      <c r="Q123" s="188">
        <v>0</v>
      </c>
      <c r="R123" s="188">
        <f t="shared" si="2"/>
        <v>0</v>
      </c>
      <c r="S123" s="188">
        <v>0</v>
      </c>
      <c r="T123" s="18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153</v>
      </c>
      <c r="AT123" s="190" t="s">
        <v>148</v>
      </c>
      <c r="AU123" s="190" t="s">
        <v>77</v>
      </c>
      <c r="AY123" s="18" t="s">
        <v>145</v>
      </c>
      <c r="BE123" s="191">
        <f t="shared" si="4"/>
        <v>0</v>
      </c>
      <c r="BF123" s="191">
        <f t="shared" si="5"/>
        <v>0</v>
      </c>
      <c r="BG123" s="191">
        <f t="shared" si="6"/>
        <v>0</v>
      </c>
      <c r="BH123" s="191">
        <f t="shared" si="7"/>
        <v>0</v>
      </c>
      <c r="BI123" s="191">
        <f t="shared" si="8"/>
        <v>0</v>
      </c>
      <c r="BJ123" s="18" t="s">
        <v>77</v>
      </c>
      <c r="BK123" s="191">
        <f t="shared" si="9"/>
        <v>0</v>
      </c>
      <c r="BL123" s="18" t="s">
        <v>153</v>
      </c>
      <c r="BM123" s="190" t="s">
        <v>1174</v>
      </c>
    </row>
    <row r="124" spans="1:65" s="2" customFormat="1" ht="16.5" customHeight="1">
      <c r="A124" s="35"/>
      <c r="B124" s="36"/>
      <c r="C124" s="179" t="s">
        <v>69</v>
      </c>
      <c r="D124" s="179" t="s">
        <v>148</v>
      </c>
      <c r="E124" s="180" t="s">
        <v>1177</v>
      </c>
      <c r="F124" s="181" t="s">
        <v>1178</v>
      </c>
      <c r="G124" s="182" t="s">
        <v>643</v>
      </c>
      <c r="H124" s="183">
        <v>3</v>
      </c>
      <c r="I124" s="184"/>
      <c r="J124" s="185">
        <f t="shared" si="0"/>
        <v>0</v>
      </c>
      <c r="K124" s="181" t="s">
        <v>19</v>
      </c>
      <c r="L124" s="40"/>
      <c r="M124" s="186" t="s">
        <v>19</v>
      </c>
      <c r="N124" s="187" t="s">
        <v>40</v>
      </c>
      <c r="O124" s="65"/>
      <c r="P124" s="188">
        <f t="shared" si="1"/>
        <v>0</v>
      </c>
      <c r="Q124" s="188">
        <v>0</v>
      </c>
      <c r="R124" s="188">
        <f t="shared" si="2"/>
        <v>0</v>
      </c>
      <c r="S124" s="188">
        <v>0</v>
      </c>
      <c r="T124" s="18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153</v>
      </c>
      <c r="AT124" s="190" t="s">
        <v>148</v>
      </c>
      <c r="AU124" s="190" t="s">
        <v>77</v>
      </c>
      <c r="AY124" s="18" t="s">
        <v>145</v>
      </c>
      <c r="BE124" s="191">
        <f t="shared" si="4"/>
        <v>0</v>
      </c>
      <c r="BF124" s="191">
        <f t="shared" si="5"/>
        <v>0</v>
      </c>
      <c r="BG124" s="191">
        <f t="shared" si="6"/>
        <v>0</v>
      </c>
      <c r="BH124" s="191">
        <f t="shared" si="7"/>
        <v>0</v>
      </c>
      <c r="BI124" s="191">
        <f t="shared" si="8"/>
        <v>0</v>
      </c>
      <c r="BJ124" s="18" t="s">
        <v>77</v>
      </c>
      <c r="BK124" s="191">
        <f t="shared" si="9"/>
        <v>0</v>
      </c>
      <c r="BL124" s="18" t="s">
        <v>153</v>
      </c>
      <c r="BM124" s="190" t="s">
        <v>499</v>
      </c>
    </row>
    <row r="125" spans="1:65" s="2" customFormat="1" ht="16.5" customHeight="1">
      <c r="A125" s="35"/>
      <c r="B125" s="36"/>
      <c r="C125" s="179" t="s">
        <v>69</v>
      </c>
      <c r="D125" s="179" t="s">
        <v>148</v>
      </c>
      <c r="E125" s="180" t="s">
        <v>1179</v>
      </c>
      <c r="F125" s="181" t="s">
        <v>1180</v>
      </c>
      <c r="G125" s="182" t="s">
        <v>643</v>
      </c>
      <c r="H125" s="183">
        <v>3</v>
      </c>
      <c r="I125" s="184"/>
      <c r="J125" s="185">
        <f t="shared" si="0"/>
        <v>0</v>
      </c>
      <c r="K125" s="181" t="s">
        <v>19</v>
      </c>
      <c r="L125" s="40"/>
      <c r="M125" s="186" t="s">
        <v>19</v>
      </c>
      <c r="N125" s="187" t="s">
        <v>40</v>
      </c>
      <c r="O125" s="65"/>
      <c r="P125" s="188">
        <f t="shared" si="1"/>
        <v>0</v>
      </c>
      <c r="Q125" s="188">
        <v>0</v>
      </c>
      <c r="R125" s="188">
        <f t="shared" si="2"/>
        <v>0</v>
      </c>
      <c r="S125" s="188">
        <v>0</v>
      </c>
      <c r="T125" s="18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153</v>
      </c>
      <c r="AT125" s="190" t="s">
        <v>148</v>
      </c>
      <c r="AU125" s="190" t="s">
        <v>77</v>
      </c>
      <c r="AY125" s="18" t="s">
        <v>145</v>
      </c>
      <c r="BE125" s="191">
        <f t="shared" si="4"/>
        <v>0</v>
      </c>
      <c r="BF125" s="191">
        <f t="shared" si="5"/>
        <v>0</v>
      </c>
      <c r="BG125" s="191">
        <f t="shared" si="6"/>
        <v>0</v>
      </c>
      <c r="BH125" s="191">
        <f t="shared" si="7"/>
        <v>0</v>
      </c>
      <c r="BI125" s="191">
        <f t="shared" si="8"/>
        <v>0</v>
      </c>
      <c r="BJ125" s="18" t="s">
        <v>77</v>
      </c>
      <c r="BK125" s="191">
        <f t="shared" si="9"/>
        <v>0</v>
      </c>
      <c r="BL125" s="18" t="s">
        <v>153</v>
      </c>
      <c r="BM125" s="190" t="s">
        <v>569</v>
      </c>
    </row>
    <row r="126" spans="1:65" s="2" customFormat="1" ht="16.5" customHeight="1">
      <c r="A126" s="35"/>
      <c r="B126" s="36"/>
      <c r="C126" s="179" t="s">
        <v>69</v>
      </c>
      <c r="D126" s="179" t="s">
        <v>148</v>
      </c>
      <c r="E126" s="180" t="s">
        <v>1181</v>
      </c>
      <c r="F126" s="181" t="s">
        <v>1182</v>
      </c>
      <c r="G126" s="182" t="s">
        <v>196</v>
      </c>
      <c r="H126" s="183">
        <v>68</v>
      </c>
      <c r="I126" s="184"/>
      <c r="J126" s="185">
        <f t="shared" si="0"/>
        <v>0</v>
      </c>
      <c r="K126" s="181" t="s">
        <v>19</v>
      </c>
      <c r="L126" s="40"/>
      <c r="M126" s="186" t="s">
        <v>19</v>
      </c>
      <c r="N126" s="187" t="s">
        <v>40</v>
      </c>
      <c r="O126" s="65"/>
      <c r="P126" s="188">
        <f t="shared" si="1"/>
        <v>0</v>
      </c>
      <c r="Q126" s="188">
        <v>0</v>
      </c>
      <c r="R126" s="188">
        <f t="shared" si="2"/>
        <v>0</v>
      </c>
      <c r="S126" s="188">
        <v>0</v>
      </c>
      <c r="T126" s="18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153</v>
      </c>
      <c r="AT126" s="190" t="s">
        <v>148</v>
      </c>
      <c r="AU126" s="190" t="s">
        <v>77</v>
      </c>
      <c r="AY126" s="18" t="s">
        <v>145</v>
      </c>
      <c r="BE126" s="191">
        <f t="shared" si="4"/>
        <v>0</v>
      </c>
      <c r="BF126" s="191">
        <f t="shared" si="5"/>
        <v>0</v>
      </c>
      <c r="BG126" s="191">
        <f t="shared" si="6"/>
        <v>0</v>
      </c>
      <c r="BH126" s="191">
        <f t="shared" si="7"/>
        <v>0</v>
      </c>
      <c r="BI126" s="191">
        <f t="shared" si="8"/>
        <v>0</v>
      </c>
      <c r="BJ126" s="18" t="s">
        <v>77</v>
      </c>
      <c r="BK126" s="191">
        <f t="shared" si="9"/>
        <v>0</v>
      </c>
      <c r="BL126" s="18" t="s">
        <v>153</v>
      </c>
      <c r="BM126" s="190" t="s">
        <v>377</v>
      </c>
    </row>
    <row r="127" spans="1:65" s="2" customFormat="1" ht="16.5" customHeight="1">
      <c r="A127" s="35"/>
      <c r="B127" s="36"/>
      <c r="C127" s="179" t="s">
        <v>69</v>
      </c>
      <c r="D127" s="179" t="s">
        <v>148</v>
      </c>
      <c r="E127" s="180" t="s">
        <v>1183</v>
      </c>
      <c r="F127" s="181" t="s">
        <v>1184</v>
      </c>
      <c r="G127" s="182" t="s">
        <v>196</v>
      </c>
      <c r="H127" s="183">
        <v>71</v>
      </c>
      <c r="I127" s="184"/>
      <c r="J127" s="185">
        <f t="shared" si="0"/>
        <v>0</v>
      </c>
      <c r="K127" s="181" t="s">
        <v>19</v>
      </c>
      <c r="L127" s="40"/>
      <c r="M127" s="186" t="s">
        <v>19</v>
      </c>
      <c r="N127" s="187" t="s">
        <v>40</v>
      </c>
      <c r="O127" s="65"/>
      <c r="P127" s="188">
        <f t="shared" si="1"/>
        <v>0</v>
      </c>
      <c r="Q127" s="188">
        <v>0</v>
      </c>
      <c r="R127" s="188">
        <f t="shared" si="2"/>
        <v>0</v>
      </c>
      <c r="S127" s="188">
        <v>0</v>
      </c>
      <c r="T127" s="18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153</v>
      </c>
      <c r="AT127" s="190" t="s">
        <v>148</v>
      </c>
      <c r="AU127" s="190" t="s">
        <v>77</v>
      </c>
      <c r="AY127" s="18" t="s">
        <v>145</v>
      </c>
      <c r="BE127" s="191">
        <f t="shared" si="4"/>
        <v>0</v>
      </c>
      <c r="BF127" s="191">
        <f t="shared" si="5"/>
        <v>0</v>
      </c>
      <c r="BG127" s="191">
        <f t="shared" si="6"/>
        <v>0</v>
      </c>
      <c r="BH127" s="191">
        <f t="shared" si="7"/>
        <v>0</v>
      </c>
      <c r="BI127" s="191">
        <f t="shared" si="8"/>
        <v>0</v>
      </c>
      <c r="BJ127" s="18" t="s">
        <v>77</v>
      </c>
      <c r="BK127" s="191">
        <f t="shared" si="9"/>
        <v>0</v>
      </c>
      <c r="BL127" s="18" t="s">
        <v>153</v>
      </c>
      <c r="BM127" s="190" t="s">
        <v>382</v>
      </c>
    </row>
    <row r="128" spans="1:65" s="12" customFormat="1" ht="25.9" customHeight="1">
      <c r="B128" s="163"/>
      <c r="C128" s="164"/>
      <c r="D128" s="165" t="s">
        <v>68</v>
      </c>
      <c r="E128" s="166" t="s">
        <v>79</v>
      </c>
      <c r="F128" s="166" t="s">
        <v>1185</v>
      </c>
      <c r="G128" s="164"/>
      <c r="H128" s="164"/>
      <c r="I128" s="167"/>
      <c r="J128" s="168">
        <f>BK128</f>
        <v>0</v>
      </c>
      <c r="K128" s="164"/>
      <c r="L128" s="169"/>
      <c r="M128" s="170"/>
      <c r="N128" s="171"/>
      <c r="O128" s="171"/>
      <c r="P128" s="172">
        <f>SUM(P129:P141)</f>
        <v>0</v>
      </c>
      <c r="Q128" s="171"/>
      <c r="R128" s="172">
        <f>SUM(R129:R141)</f>
        <v>0</v>
      </c>
      <c r="S128" s="171"/>
      <c r="T128" s="173">
        <f>SUM(T129:T141)</f>
        <v>0</v>
      </c>
      <c r="AR128" s="174" t="s">
        <v>77</v>
      </c>
      <c r="AT128" s="175" t="s">
        <v>68</v>
      </c>
      <c r="AU128" s="175" t="s">
        <v>69</v>
      </c>
      <c r="AY128" s="174" t="s">
        <v>145</v>
      </c>
      <c r="BK128" s="176">
        <f>SUM(BK129:BK141)</f>
        <v>0</v>
      </c>
    </row>
    <row r="129" spans="1:65" s="2" customFormat="1" ht="16.5" customHeight="1">
      <c r="A129" s="35"/>
      <c r="B129" s="36"/>
      <c r="C129" s="179" t="s">
        <v>69</v>
      </c>
      <c r="D129" s="179" t="s">
        <v>148</v>
      </c>
      <c r="E129" s="180" t="s">
        <v>1186</v>
      </c>
      <c r="F129" s="181" t="s">
        <v>1187</v>
      </c>
      <c r="G129" s="182" t="s">
        <v>643</v>
      </c>
      <c r="H129" s="183">
        <v>1</v>
      </c>
      <c r="I129" s="184"/>
      <c r="J129" s="185">
        <f t="shared" ref="J129:J141" si="10">ROUND(I129*H129,2)</f>
        <v>0</v>
      </c>
      <c r="K129" s="181" t="s">
        <v>19</v>
      </c>
      <c r="L129" s="40"/>
      <c r="M129" s="186" t="s">
        <v>19</v>
      </c>
      <c r="N129" s="187" t="s">
        <v>40</v>
      </c>
      <c r="O129" s="65"/>
      <c r="P129" s="188">
        <f t="shared" ref="P129:P141" si="11">O129*H129</f>
        <v>0</v>
      </c>
      <c r="Q129" s="188">
        <v>0</v>
      </c>
      <c r="R129" s="188">
        <f t="shared" ref="R129:R141" si="12">Q129*H129</f>
        <v>0</v>
      </c>
      <c r="S129" s="188">
        <v>0</v>
      </c>
      <c r="T129" s="189">
        <f t="shared" ref="T129:T141" si="1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153</v>
      </c>
      <c r="AT129" s="190" t="s">
        <v>148</v>
      </c>
      <c r="AU129" s="190" t="s">
        <v>77</v>
      </c>
      <c r="AY129" s="18" t="s">
        <v>145</v>
      </c>
      <c r="BE129" s="191">
        <f t="shared" ref="BE129:BE141" si="14">IF(N129="základní",J129,0)</f>
        <v>0</v>
      </c>
      <c r="BF129" s="191">
        <f t="shared" ref="BF129:BF141" si="15">IF(N129="snížená",J129,0)</f>
        <v>0</v>
      </c>
      <c r="BG129" s="191">
        <f t="shared" ref="BG129:BG141" si="16">IF(N129="zákl. přenesená",J129,0)</f>
        <v>0</v>
      </c>
      <c r="BH129" s="191">
        <f t="shared" ref="BH129:BH141" si="17">IF(N129="sníž. přenesená",J129,0)</f>
        <v>0</v>
      </c>
      <c r="BI129" s="191">
        <f t="shared" ref="BI129:BI141" si="18">IF(N129="nulová",J129,0)</f>
        <v>0</v>
      </c>
      <c r="BJ129" s="18" t="s">
        <v>77</v>
      </c>
      <c r="BK129" s="191">
        <f t="shared" ref="BK129:BK141" si="19">ROUND(I129*H129,2)</f>
        <v>0</v>
      </c>
      <c r="BL129" s="18" t="s">
        <v>153</v>
      </c>
      <c r="BM129" s="190" t="s">
        <v>387</v>
      </c>
    </row>
    <row r="130" spans="1:65" s="2" customFormat="1" ht="16.5" customHeight="1">
      <c r="A130" s="35"/>
      <c r="B130" s="36"/>
      <c r="C130" s="179" t="s">
        <v>69</v>
      </c>
      <c r="D130" s="179" t="s">
        <v>148</v>
      </c>
      <c r="E130" s="180" t="s">
        <v>1188</v>
      </c>
      <c r="F130" s="181" t="s">
        <v>1189</v>
      </c>
      <c r="G130" s="182" t="s">
        <v>1151</v>
      </c>
      <c r="H130" s="183">
        <v>130</v>
      </c>
      <c r="I130" s="184"/>
      <c r="J130" s="185">
        <f t="shared" si="10"/>
        <v>0</v>
      </c>
      <c r="K130" s="181" t="s">
        <v>19</v>
      </c>
      <c r="L130" s="40"/>
      <c r="M130" s="186" t="s">
        <v>19</v>
      </c>
      <c r="N130" s="187" t="s">
        <v>40</v>
      </c>
      <c r="O130" s="65"/>
      <c r="P130" s="188">
        <f t="shared" si="11"/>
        <v>0</v>
      </c>
      <c r="Q130" s="188">
        <v>0</v>
      </c>
      <c r="R130" s="188">
        <f t="shared" si="12"/>
        <v>0</v>
      </c>
      <c r="S130" s="188">
        <v>0</v>
      </c>
      <c r="T130" s="189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153</v>
      </c>
      <c r="AT130" s="190" t="s">
        <v>148</v>
      </c>
      <c r="AU130" s="190" t="s">
        <v>77</v>
      </c>
      <c r="AY130" s="18" t="s">
        <v>145</v>
      </c>
      <c r="BE130" s="191">
        <f t="shared" si="14"/>
        <v>0</v>
      </c>
      <c r="BF130" s="191">
        <f t="shared" si="15"/>
        <v>0</v>
      </c>
      <c r="BG130" s="191">
        <f t="shared" si="16"/>
        <v>0</v>
      </c>
      <c r="BH130" s="191">
        <f t="shared" si="17"/>
        <v>0</v>
      </c>
      <c r="BI130" s="191">
        <f t="shared" si="18"/>
        <v>0</v>
      </c>
      <c r="BJ130" s="18" t="s">
        <v>77</v>
      </c>
      <c r="BK130" s="191">
        <f t="shared" si="19"/>
        <v>0</v>
      </c>
      <c r="BL130" s="18" t="s">
        <v>153</v>
      </c>
      <c r="BM130" s="190" t="s">
        <v>610</v>
      </c>
    </row>
    <row r="131" spans="1:65" s="2" customFormat="1" ht="16.5" customHeight="1">
      <c r="A131" s="35"/>
      <c r="B131" s="36"/>
      <c r="C131" s="179" t="s">
        <v>69</v>
      </c>
      <c r="D131" s="179" t="s">
        <v>148</v>
      </c>
      <c r="E131" s="180" t="s">
        <v>1190</v>
      </c>
      <c r="F131" s="181" t="s">
        <v>1191</v>
      </c>
      <c r="G131" s="182" t="s">
        <v>643</v>
      </c>
      <c r="H131" s="183">
        <v>1</v>
      </c>
      <c r="I131" s="184"/>
      <c r="J131" s="185">
        <f t="shared" si="10"/>
        <v>0</v>
      </c>
      <c r="K131" s="181" t="s">
        <v>19</v>
      </c>
      <c r="L131" s="40"/>
      <c r="M131" s="186" t="s">
        <v>19</v>
      </c>
      <c r="N131" s="187" t="s">
        <v>40</v>
      </c>
      <c r="O131" s="65"/>
      <c r="P131" s="188">
        <f t="shared" si="11"/>
        <v>0</v>
      </c>
      <c r="Q131" s="188">
        <v>0</v>
      </c>
      <c r="R131" s="188">
        <f t="shared" si="12"/>
        <v>0</v>
      </c>
      <c r="S131" s="188">
        <v>0</v>
      </c>
      <c r="T131" s="189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153</v>
      </c>
      <c r="AT131" s="190" t="s">
        <v>148</v>
      </c>
      <c r="AU131" s="190" t="s">
        <v>77</v>
      </c>
      <c r="AY131" s="18" t="s">
        <v>145</v>
      </c>
      <c r="BE131" s="191">
        <f t="shared" si="14"/>
        <v>0</v>
      </c>
      <c r="BF131" s="191">
        <f t="shared" si="15"/>
        <v>0</v>
      </c>
      <c r="BG131" s="191">
        <f t="shared" si="16"/>
        <v>0</v>
      </c>
      <c r="BH131" s="191">
        <f t="shared" si="17"/>
        <v>0</v>
      </c>
      <c r="BI131" s="191">
        <f t="shared" si="18"/>
        <v>0</v>
      </c>
      <c r="BJ131" s="18" t="s">
        <v>77</v>
      </c>
      <c r="BK131" s="191">
        <f t="shared" si="19"/>
        <v>0</v>
      </c>
      <c r="BL131" s="18" t="s">
        <v>153</v>
      </c>
      <c r="BM131" s="190" t="s">
        <v>621</v>
      </c>
    </row>
    <row r="132" spans="1:65" s="2" customFormat="1" ht="16.5" customHeight="1">
      <c r="A132" s="35"/>
      <c r="B132" s="36"/>
      <c r="C132" s="179" t="s">
        <v>69</v>
      </c>
      <c r="D132" s="179" t="s">
        <v>148</v>
      </c>
      <c r="E132" s="180" t="s">
        <v>1192</v>
      </c>
      <c r="F132" s="181" t="s">
        <v>1193</v>
      </c>
      <c r="G132" s="182" t="s">
        <v>643</v>
      </c>
      <c r="H132" s="183">
        <v>3</v>
      </c>
      <c r="I132" s="184"/>
      <c r="J132" s="185">
        <f t="shared" si="10"/>
        <v>0</v>
      </c>
      <c r="K132" s="181" t="s">
        <v>19</v>
      </c>
      <c r="L132" s="40"/>
      <c r="M132" s="186" t="s">
        <v>19</v>
      </c>
      <c r="N132" s="187" t="s">
        <v>40</v>
      </c>
      <c r="O132" s="65"/>
      <c r="P132" s="188">
        <f t="shared" si="11"/>
        <v>0</v>
      </c>
      <c r="Q132" s="188">
        <v>0</v>
      </c>
      <c r="R132" s="188">
        <f t="shared" si="12"/>
        <v>0</v>
      </c>
      <c r="S132" s="188">
        <v>0</v>
      </c>
      <c r="T132" s="189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153</v>
      </c>
      <c r="AT132" s="190" t="s">
        <v>148</v>
      </c>
      <c r="AU132" s="190" t="s">
        <v>77</v>
      </c>
      <c r="AY132" s="18" t="s">
        <v>145</v>
      </c>
      <c r="BE132" s="191">
        <f t="shared" si="14"/>
        <v>0</v>
      </c>
      <c r="BF132" s="191">
        <f t="shared" si="15"/>
        <v>0</v>
      </c>
      <c r="BG132" s="191">
        <f t="shared" si="16"/>
        <v>0</v>
      </c>
      <c r="BH132" s="191">
        <f t="shared" si="17"/>
        <v>0</v>
      </c>
      <c r="BI132" s="191">
        <f t="shared" si="18"/>
        <v>0</v>
      </c>
      <c r="BJ132" s="18" t="s">
        <v>77</v>
      </c>
      <c r="BK132" s="191">
        <f t="shared" si="19"/>
        <v>0</v>
      </c>
      <c r="BL132" s="18" t="s">
        <v>153</v>
      </c>
      <c r="BM132" s="190" t="s">
        <v>633</v>
      </c>
    </row>
    <row r="133" spans="1:65" s="2" customFormat="1" ht="16.5" customHeight="1">
      <c r="A133" s="35"/>
      <c r="B133" s="36"/>
      <c r="C133" s="179" t="s">
        <v>69</v>
      </c>
      <c r="D133" s="179" t="s">
        <v>148</v>
      </c>
      <c r="E133" s="180" t="s">
        <v>1194</v>
      </c>
      <c r="F133" s="181" t="s">
        <v>1195</v>
      </c>
      <c r="G133" s="182" t="s">
        <v>643</v>
      </c>
      <c r="H133" s="183">
        <v>2</v>
      </c>
      <c r="I133" s="184"/>
      <c r="J133" s="185">
        <f t="shared" si="10"/>
        <v>0</v>
      </c>
      <c r="K133" s="181" t="s">
        <v>19</v>
      </c>
      <c r="L133" s="40"/>
      <c r="M133" s="186" t="s">
        <v>19</v>
      </c>
      <c r="N133" s="187" t="s">
        <v>40</v>
      </c>
      <c r="O133" s="65"/>
      <c r="P133" s="188">
        <f t="shared" si="11"/>
        <v>0</v>
      </c>
      <c r="Q133" s="188">
        <v>0</v>
      </c>
      <c r="R133" s="188">
        <f t="shared" si="12"/>
        <v>0</v>
      </c>
      <c r="S133" s="188">
        <v>0</v>
      </c>
      <c r="T133" s="189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153</v>
      </c>
      <c r="AT133" s="190" t="s">
        <v>148</v>
      </c>
      <c r="AU133" s="190" t="s">
        <v>77</v>
      </c>
      <c r="AY133" s="18" t="s">
        <v>145</v>
      </c>
      <c r="BE133" s="191">
        <f t="shared" si="14"/>
        <v>0</v>
      </c>
      <c r="BF133" s="191">
        <f t="shared" si="15"/>
        <v>0</v>
      </c>
      <c r="BG133" s="191">
        <f t="shared" si="16"/>
        <v>0</v>
      </c>
      <c r="BH133" s="191">
        <f t="shared" si="17"/>
        <v>0</v>
      </c>
      <c r="BI133" s="191">
        <f t="shared" si="18"/>
        <v>0</v>
      </c>
      <c r="BJ133" s="18" t="s">
        <v>77</v>
      </c>
      <c r="BK133" s="191">
        <f t="shared" si="19"/>
        <v>0</v>
      </c>
      <c r="BL133" s="18" t="s">
        <v>153</v>
      </c>
      <c r="BM133" s="190" t="s">
        <v>395</v>
      </c>
    </row>
    <row r="134" spans="1:65" s="2" customFormat="1" ht="16.5" customHeight="1">
      <c r="A134" s="35"/>
      <c r="B134" s="36"/>
      <c r="C134" s="179" t="s">
        <v>69</v>
      </c>
      <c r="D134" s="179" t="s">
        <v>148</v>
      </c>
      <c r="E134" s="180" t="s">
        <v>1196</v>
      </c>
      <c r="F134" s="181" t="s">
        <v>1197</v>
      </c>
      <c r="G134" s="182" t="s">
        <v>643</v>
      </c>
      <c r="H134" s="183">
        <v>2</v>
      </c>
      <c r="I134" s="184"/>
      <c r="J134" s="185">
        <f t="shared" si="10"/>
        <v>0</v>
      </c>
      <c r="K134" s="181" t="s">
        <v>19</v>
      </c>
      <c r="L134" s="40"/>
      <c r="M134" s="186" t="s">
        <v>19</v>
      </c>
      <c r="N134" s="187" t="s">
        <v>40</v>
      </c>
      <c r="O134" s="65"/>
      <c r="P134" s="188">
        <f t="shared" si="11"/>
        <v>0</v>
      </c>
      <c r="Q134" s="188">
        <v>0</v>
      </c>
      <c r="R134" s="188">
        <f t="shared" si="12"/>
        <v>0</v>
      </c>
      <c r="S134" s="188">
        <v>0</v>
      </c>
      <c r="T134" s="189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153</v>
      </c>
      <c r="AT134" s="190" t="s">
        <v>148</v>
      </c>
      <c r="AU134" s="190" t="s">
        <v>77</v>
      </c>
      <c r="AY134" s="18" t="s">
        <v>145</v>
      </c>
      <c r="BE134" s="191">
        <f t="shared" si="14"/>
        <v>0</v>
      </c>
      <c r="BF134" s="191">
        <f t="shared" si="15"/>
        <v>0</v>
      </c>
      <c r="BG134" s="191">
        <f t="shared" si="16"/>
        <v>0</v>
      </c>
      <c r="BH134" s="191">
        <f t="shared" si="17"/>
        <v>0</v>
      </c>
      <c r="BI134" s="191">
        <f t="shared" si="18"/>
        <v>0</v>
      </c>
      <c r="BJ134" s="18" t="s">
        <v>77</v>
      </c>
      <c r="BK134" s="191">
        <f t="shared" si="19"/>
        <v>0</v>
      </c>
      <c r="BL134" s="18" t="s">
        <v>153</v>
      </c>
      <c r="BM134" s="190" t="s">
        <v>401</v>
      </c>
    </row>
    <row r="135" spans="1:65" s="2" customFormat="1" ht="16.5" customHeight="1">
      <c r="A135" s="35"/>
      <c r="B135" s="36"/>
      <c r="C135" s="179" t="s">
        <v>69</v>
      </c>
      <c r="D135" s="179" t="s">
        <v>148</v>
      </c>
      <c r="E135" s="180" t="s">
        <v>1199</v>
      </c>
      <c r="F135" s="181" t="s">
        <v>1200</v>
      </c>
      <c r="G135" s="182" t="s">
        <v>643</v>
      </c>
      <c r="H135" s="183">
        <v>2</v>
      </c>
      <c r="I135" s="184"/>
      <c r="J135" s="185">
        <f t="shared" si="10"/>
        <v>0</v>
      </c>
      <c r="K135" s="181" t="s">
        <v>19</v>
      </c>
      <c r="L135" s="40"/>
      <c r="M135" s="186" t="s">
        <v>19</v>
      </c>
      <c r="N135" s="187" t="s">
        <v>40</v>
      </c>
      <c r="O135" s="65"/>
      <c r="P135" s="188">
        <f t="shared" si="11"/>
        <v>0</v>
      </c>
      <c r="Q135" s="188">
        <v>0</v>
      </c>
      <c r="R135" s="188">
        <f t="shared" si="12"/>
        <v>0</v>
      </c>
      <c r="S135" s="188">
        <v>0</v>
      </c>
      <c r="T135" s="189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153</v>
      </c>
      <c r="AT135" s="190" t="s">
        <v>148</v>
      </c>
      <c r="AU135" s="190" t="s">
        <v>77</v>
      </c>
      <c r="AY135" s="18" t="s">
        <v>145</v>
      </c>
      <c r="BE135" s="191">
        <f t="shared" si="14"/>
        <v>0</v>
      </c>
      <c r="BF135" s="191">
        <f t="shared" si="15"/>
        <v>0</v>
      </c>
      <c r="BG135" s="191">
        <f t="shared" si="16"/>
        <v>0</v>
      </c>
      <c r="BH135" s="191">
        <f t="shared" si="17"/>
        <v>0</v>
      </c>
      <c r="BI135" s="191">
        <f t="shared" si="18"/>
        <v>0</v>
      </c>
      <c r="BJ135" s="18" t="s">
        <v>77</v>
      </c>
      <c r="BK135" s="191">
        <f t="shared" si="19"/>
        <v>0</v>
      </c>
      <c r="BL135" s="18" t="s">
        <v>153</v>
      </c>
      <c r="BM135" s="190" t="s">
        <v>1198</v>
      </c>
    </row>
    <row r="136" spans="1:65" s="2" customFormat="1" ht="16.5" customHeight="1">
      <c r="A136" s="35"/>
      <c r="B136" s="36"/>
      <c r="C136" s="179" t="s">
        <v>69</v>
      </c>
      <c r="D136" s="179" t="s">
        <v>148</v>
      </c>
      <c r="E136" s="180" t="s">
        <v>1201</v>
      </c>
      <c r="F136" s="181" t="s">
        <v>1202</v>
      </c>
      <c r="G136" s="182" t="s">
        <v>643</v>
      </c>
      <c r="H136" s="183">
        <v>1</v>
      </c>
      <c r="I136" s="184"/>
      <c r="J136" s="185">
        <f t="shared" si="10"/>
        <v>0</v>
      </c>
      <c r="K136" s="181" t="s">
        <v>19</v>
      </c>
      <c r="L136" s="40"/>
      <c r="M136" s="186" t="s">
        <v>19</v>
      </c>
      <c r="N136" s="187" t="s">
        <v>40</v>
      </c>
      <c r="O136" s="65"/>
      <c r="P136" s="188">
        <f t="shared" si="11"/>
        <v>0</v>
      </c>
      <c r="Q136" s="188">
        <v>0</v>
      </c>
      <c r="R136" s="188">
        <f t="shared" si="12"/>
        <v>0</v>
      </c>
      <c r="S136" s="188">
        <v>0</v>
      </c>
      <c r="T136" s="189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153</v>
      </c>
      <c r="AT136" s="190" t="s">
        <v>148</v>
      </c>
      <c r="AU136" s="190" t="s">
        <v>77</v>
      </c>
      <c r="AY136" s="18" t="s">
        <v>145</v>
      </c>
      <c r="BE136" s="191">
        <f t="shared" si="14"/>
        <v>0</v>
      </c>
      <c r="BF136" s="191">
        <f t="shared" si="15"/>
        <v>0</v>
      </c>
      <c r="BG136" s="191">
        <f t="shared" si="16"/>
        <v>0</v>
      </c>
      <c r="BH136" s="191">
        <f t="shared" si="17"/>
        <v>0</v>
      </c>
      <c r="BI136" s="191">
        <f t="shared" si="18"/>
        <v>0</v>
      </c>
      <c r="BJ136" s="18" t="s">
        <v>77</v>
      </c>
      <c r="BK136" s="191">
        <f t="shared" si="19"/>
        <v>0</v>
      </c>
      <c r="BL136" s="18" t="s">
        <v>153</v>
      </c>
      <c r="BM136" s="190" t="s">
        <v>406</v>
      </c>
    </row>
    <row r="137" spans="1:65" s="2" customFormat="1" ht="16.5" customHeight="1">
      <c r="A137" s="35"/>
      <c r="B137" s="36"/>
      <c r="C137" s="179" t="s">
        <v>69</v>
      </c>
      <c r="D137" s="179" t="s">
        <v>148</v>
      </c>
      <c r="E137" s="180" t="s">
        <v>1203</v>
      </c>
      <c r="F137" s="181" t="s">
        <v>1204</v>
      </c>
      <c r="G137" s="182" t="s">
        <v>643</v>
      </c>
      <c r="H137" s="183">
        <v>4</v>
      </c>
      <c r="I137" s="184"/>
      <c r="J137" s="185">
        <f t="shared" si="10"/>
        <v>0</v>
      </c>
      <c r="K137" s="181" t="s">
        <v>19</v>
      </c>
      <c r="L137" s="40"/>
      <c r="M137" s="186" t="s">
        <v>19</v>
      </c>
      <c r="N137" s="187" t="s">
        <v>40</v>
      </c>
      <c r="O137" s="65"/>
      <c r="P137" s="188">
        <f t="shared" si="11"/>
        <v>0</v>
      </c>
      <c r="Q137" s="188">
        <v>0</v>
      </c>
      <c r="R137" s="188">
        <f t="shared" si="12"/>
        <v>0</v>
      </c>
      <c r="S137" s="188">
        <v>0</v>
      </c>
      <c r="T137" s="189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153</v>
      </c>
      <c r="AT137" s="190" t="s">
        <v>148</v>
      </c>
      <c r="AU137" s="190" t="s">
        <v>77</v>
      </c>
      <c r="AY137" s="18" t="s">
        <v>145</v>
      </c>
      <c r="BE137" s="191">
        <f t="shared" si="14"/>
        <v>0</v>
      </c>
      <c r="BF137" s="191">
        <f t="shared" si="15"/>
        <v>0</v>
      </c>
      <c r="BG137" s="191">
        <f t="shared" si="16"/>
        <v>0</v>
      </c>
      <c r="BH137" s="191">
        <f t="shared" si="17"/>
        <v>0</v>
      </c>
      <c r="BI137" s="191">
        <f t="shared" si="18"/>
        <v>0</v>
      </c>
      <c r="BJ137" s="18" t="s">
        <v>77</v>
      </c>
      <c r="BK137" s="191">
        <f t="shared" si="19"/>
        <v>0</v>
      </c>
      <c r="BL137" s="18" t="s">
        <v>153</v>
      </c>
      <c r="BM137" s="190" t="s">
        <v>413</v>
      </c>
    </row>
    <row r="138" spans="1:65" s="2" customFormat="1" ht="16.5" customHeight="1">
      <c r="A138" s="35"/>
      <c r="B138" s="36"/>
      <c r="C138" s="179" t="s">
        <v>69</v>
      </c>
      <c r="D138" s="179" t="s">
        <v>148</v>
      </c>
      <c r="E138" s="180" t="s">
        <v>1205</v>
      </c>
      <c r="F138" s="181" t="s">
        <v>1206</v>
      </c>
      <c r="G138" s="182" t="s">
        <v>643</v>
      </c>
      <c r="H138" s="183">
        <v>2</v>
      </c>
      <c r="I138" s="184"/>
      <c r="J138" s="185">
        <f t="shared" si="10"/>
        <v>0</v>
      </c>
      <c r="K138" s="181" t="s">
        <v>19</v>
      </c>
      <c r="L138" s="40"/>
      <c r="M138" s="186" t="s">
        <v>19</v>
      </c>
      <c r="N138" s="187" t="s">
        <v>40</v>
      </c>
      <c r="O138" s="65"/>
      <c r="P138" s="188">
        <f t="shared" si="11"/>
        <v>0</v>
      </c>
      <c r="Q138" s="188">
        <v>0</v>
      </c>
      <c r="R138" s="188">
        <f t="shared" si="12"/>
        <v>0</v>
      </c>
      <c r="S138" s="188">
        <v>0</v>
      </c>
      <c r="T138" s="189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153</v>
      </c>
      <c r="AT138" s="190" t="s">
        <v>148</v>
      </c>
      <c r="AU138" s="190" t="s">
        <v>77</v>
      </c>
      <c r="AY138" s="18" t="s">
        <v>145</v>
      </c>
      <c r="BE138" s="191">
        <f t="shared" si="14"/>
        <v>0</v>
      </c>
      <c r="BF138" s="191">
        <f t="shared" si="15"/>
        <v>0</v>
      </c>
      <c r="BG138" s="191">
        <f t="shared" si="16"/>
        <v>0</v>
      </c>
      <c r="BH138" s="191">
        <f t="shared" si="17"/>
        <v>0</v>
      </c>
      <c r="BI138" s="191">
        <f t="shared" si="18"/>
        <v>0</v>
      </c>
      <c r="BJ138" s="18" t="s">
        <v>77</v>
      </c>
      <c r="BK138" s="191">
        <f t="shared" si="19"/>
        <v>0</v>
      </c>
      <c r="BL138" s="18" t="s">
        <v>153</v>
      </c>
      <c r="BM138" s="190" t="s">
        <v>418</v>
      </c>
    </row>
    <row r="139" spans="1:65" s="2" customFormat="1" ht="16.5" customHeight="1">
      <c r="A139" s="35"/>
      <c r="B139" s="36"/>
      <c r="C139" s="179" t="s">
        <v>69</v>
      </c>
      <c r="D139" s="179" t="s">
        <v>148</v>
      </c>
      <c r="E139" s="180" t="s">
        <v>1207</v>
      </c>
      <c r="F139" s="181" t="s">
        <v>1208</v>
      </c>
      <c r="G139" s="182" t="s">
        <v>643</v>
      </c>
      <c r="H139" s="183">
        <v>2</v>
      </c>
      <c r="I139" s="184"/>
      <c r="J139" s="185">
        <f t="shared" si="10"/>
        <v>0</v>
      </c>
      <c r="K139" s="181" t="s">
        <v>19</v>
      </c>
      <c r="L139" s="40"/>
      <c r="M139" s="186" t="s">
        <v>19</v>
      </c>
      <c r="N139" s="187" t="s">
        <v>40</v>
      </c>
      <c r="O139" s="65"/>
      <c r="P139" s="188">
        <f t="shared" si="11"/>
        <v>0</v>
      </c>
      <c r="Q139" s="188">
        <v>0</v>
      </c>
      <c r="R139" s="188">
        <f t="shared" si="12"/>
        <v>0</v>
      </c>
      <c r="S139" s="188">
        <v>0</v>
      </c>
      <c r="T139" s="189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153</v>
      </c>
      <c r="AT139" s="190" t="s">
        <v>148</v>
      </c>
      <c r="AU139" s="190" t="s">
        <v>77</v>
      </c>
      <c r="AY139" s="18" t="s">
        <v>145</v>
      </c>
      <c r="BE139" s="191">
        <f t="shared" si="14"/>
        <v>0</v>
      </c>
      <c r="BF139" s="191">
        <f t="shared" si="15"/>
        <v>0</v>
      </c>
      <c r="BG139" s="191">
        <f t="shared" si="16"/>
        <v>0</v>
      </c>
      <c r="BH139" s="191">
        <f t="shared" si="17"/>
        <v>0</v>
      </c>
      <c r="BI139" s="191">
        <f t="shared" si="18"/>
        <v>0</v>
      </c>
      <c r="BJ139" s="18" t="s">
        <v>77</v>
      </c>
      <c r="BK139" s="191">
        <f t="shared" si="19"/>
        <v>0</v>
      </c>
      <c r="BL139" s="18" t="s">
        <v>153</v>
      </c>
      <c r="BM139" s="190" t="s">
        <v>345</v>
      </c>
    </row>
    <row r="140" spans="1:65" s="2" customFormat="1" ht="16.5" customHeight="1">
      <c r="A140" s="35"/>
      <c r="B140" s="36"/>
      <c r="C140" s="179" t="s">
        <v>69</v>
      </c>
      <c r="D140" s="179" t="s">
        <v>148</v>
      </c>
      <c r="E140" s="180" t="s">
        <v>1209</v>
      </c>
      <c r="F140" s="181" t="s">
        <v>1210</v>
      </c>
      <c r="G140" s="182" t="s">
        <v>19</v>
      </c>
      <c r="H140" s="183">
        <v>0</v>
      </c>
      <c r="I140" s="184"/>
      <c r="J140" s="185">
        <f t="shared" si="10"/>
        <v>0</v>
      </c>
      <c r="K140" s="181" t="s">
        <v>19</v>
      </c>
      <c r="L140" s="40"/>
      <c r="M140" s="186" t="s">
        <v>19</v>
      </c>
      <c r="N140" s="187" t="s">
        <v>40</v>
      </c>
      <c r="O140" s="65"/>
      <c r="P140" s="188">
        <f t="shared" si="11"/>
        <v>0</v>
      </c>
      <c r="Q140" s="188">
        <v>0</v>
      </c>
      <c r="R140" s="188">
        <f t="shared" si="12"/>
        <v>0</v>
      </c>
      <c r="S140" s="188">
        <v>0</v>
      </c>
      <c r="T140" s="189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153</v>
      </c>
      <c r="AT140" s="190" t="s">
        <v>148</v>
      </c>
      <c r="AU140" s="190" t="s">
        <v>77</v>
      </c>
      <c r="AY140" s="18" t="s">
        <v>145</v>
      </c>
      <c r="BE140" s="191">
        <f t="shared" si="14"/>
        <v>0</v>
      </c>
      <c r="BF140" s="191">
        <f t="shared" si="15"/>
        <v>0</v>
      </c>
      <c r="BG140" s="191">
        <f t="shared" si="16"/>
        <v>0</v>
      </c>
      <c r="BH140" s="191">
        <f t="shared" si="17"/>
        <v>0</v>
      </c>
      <c r="BI140" s="191">
        <f t="shared" si="18"/>
        <v>0</v>
      </c>
      <c r="BJ140" s="18" t="s">
        <v>77</v>
      </c>
      <c r="BK140" s="191">
        <f t="shared" si="19"/>
        <v>0</v>
      </c>
      <c r="BL140" s="18" t="s">
        <v>153</v>
      </c>
      <c r="BM140" s="190" t="s">
        <v>372</v>
      </c>
    </row>
    <row r="141" spans="1:65" s="2" customFormat="1" ht="16.5" customHeight="1">
      <c r="A141" s="35"/>
      <c r="B141" s="36"/>
      <c r="C141" s="179" t="s">
        <v>69</v>
      </c>
      <c r="D141" s="179" t="s">
        <v>148</v>
      </c>
      <c r="E141" s="180" t="s">
        <v>1212</v>
      </c>
      <c r="F141" s="181" t="s">
        <v>1213</v>
      </c>
      <c r="G141" s="182" t="s">
        <v>643</v>
      </c>
      <c r="H141" s="183">
        <v>8</v>
      </c>
      <c r="I141" s="184"/>
      <c r="J141" s="185">
        <f t="shared" si="10"/>
        <v>0</v>
      </c>
      <c r="K141" s="181" t="s">
        <v>19</v>
      </c>
      <c r="L141" s="40"/>
      <c r="M141" s="186" t="s">
        <v>19</v>
      </c>
      <c r="N141" s="187" t="s">
        <v>40</v>
      </c>
      <c r="O141" s="65"/>
      <c r="P141" s="188">
        <f t="shared" si="11"/>
        <v>0</v>
      </c>
      <c r="Q141" s="188">
        <v>0</v>
      </c>
      <c r="R141" s="188">
        <f t="shared" si="12"/>
        <v>0</v>
      </c>
      <c r="S141" s="188">
        <v>0</v>
      </c>
      <c r="T141" s="189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153</v>
      </c>
      <c r="AT141" s="190" t="s">
        <v>148</v>
      </c>
      <c r="AU141" s="190" t="s">
        <v>77</v>
      </c>
      <c r="AY141" s="18" t="s">
        <v>145</v>
      </c>
      <c r="BE141" s="191">
        <f t="shared" si="14"/>
        <v>0</v>
      </c>
      <c r="BF141" s="191">
        <f t="shared" si="15"/>
        <v>0</v>
      </c>
      <c r="BG141" s="191">
        <f t="shared" si="16"/>
        <v>0</v>
      </c>
      <c r="BH141" s="191">
        <f t="shared" si="17"/>
        <v>0</v>
      </c>
      <c r="BI141" s="191">
        <f t="shared" si="18"/>
        <v>0</v>
      </c>
      <c r="BJ141" s="18" t="s">
        <v>77</v>
      </c>
      <c r="BK141" s="191">
        <f t="shared" si="19"/>
        <v>0</v>
      </c>
      <c r="BL141" s="18" t="s">
        <v>153</v>
      </c>
      <c r="BM141" s="190" t="s">
        <v>1211</v>
      </c>
    </row>
    <row r="142" spans="1:65" s="12" customFormat="1" ht="25.9" customHeight="1">
      <c r="B142" s="163"/>
      <c r="C142" s="164"/>
      <c r="D142" s="165" t="s">
        <v>68</v>
      </c>
      <c r="E142" s="166" t="s">
        <v>153</v>
      </c>
      <c r="F142" s="166" t="s">
        <v>1214</v>
      </c>
      <c r="G142" s="164"/>
      <c r="H142" s="164"/>
      <c r="I142" s="167"/>
      <c r="J142" s="168">
        <f>BK142</f>
        <v>0</v>
      </c>
      <c r="K142" s="164"/>
      <c r="L142" s="169"/>
      <c r="M142" s="170"/>
      <c r="N142" s="171"/>
      <c r="O142" s="171"/>
      <c r="P142" s="172">
        <f>SUM(P143:P159)</f>
        <v>0</v>
      </c>
      <c r="Q142" s="171"/>
      <c r="R142" s="172">
        <f>SUM(R143:R159)</f>
        <v>0</v>
      </c>
      <c r="S142" s="171"/>
      <c r="T142" s="173">
        <f>SUM(T143:T159)</f>
        <v>0</v>
      </c>
      <c r="AR142" s="174" t="s">
        <v>77</v>
      </c>
      <c r="AT142" s="175" t="s">
        <v>68</v>
      </c>
      <c r="AU142" s="175" t="s">
        <v>69</v>
      </c>
      <c r="AY142" s="174" t="s">
        <v>145</v>
      </c>
      <c r="BK142" s="176">
        <f>SUM(BK143:BK159)</f>
        <v>0</v>
      </c>
    </row>
    <row r="143" spans="1:65" s="2" customFormat="1" ht="16.5" customHeight="1">
      <c r="A143" s="35"/>
      <c r="B143" s="36"/>
      <c r="C143" s="179" t="s">
        <v>69</v>
      </c>
      <c r="D143" s="179" t="s">
        <v>148</v>
      </c>
      <c r="E143" s="180" t="s">
        <v>1215</v>
      </c>
      <c r="F143" s="181" t="s">
        <v>1216</v>
      </c>
      <c r="G143" s="182" t="s">
        <v>643</v>
      </c>
      <c r="H143" s="183">
        <v>1</v>
      </c>
      <c r="I143" s="184"/>
      <c r="J143" s="185">
        <f t="shared" ref="J143:J159" si="20">ROUND(I143*H143,2)</f>
        <v>0</v>
      </c>
      <c r="K143" s="181" t="s">
        <v>19</v>
      </c>
      <c r="L143" s="40"/>
      <c r="M143" s="186" t="s">
        <v>19</v>
      </c>
      <c r="N143" s="187" t="s">
        <v>40</v>
      </c>
      <c r="O143" s="65"/>
      <c r="P143" s="188">
        <f t="shared" ref="P143:P159" si="21">O143*H143</f>
        <v>0</v>
      </c>
      <c r="Q143" s="188">
        <v>0</v>
      </c>
      <c r="R143" s="188">
        <f t="shared" ref="R143:R159" si="22">Q143*H143</f>
        <v>0</v>
      </c>
      <c r="S143" s="188">
        <v>0</v>
      </c>
      <c r="T143" s="189">
        <f t="shared" ref="T143:T159" si="2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153</v>
      </c>
      <c r="AT143" s="190" t="s">
        <v>148</v>
      </c>
      <c r="AU143" s="190" t="s">
        <v>77</v>
      </c>
      <c r="AY143" s="18" t="s">
        <v>145</v>
      </c>
      <c r="BE143" s="191">
        <f t="shared" ref="BE143:BE159" si="24">IF(N143="základní",J143,0)</f>
        <v>0</v>
      </c>
      <c r="BF143" s="191">
        <f t="shared" ref="BF143:BF159" si="25">IF(N143="snížená",J143,0)</f>
        <v>0</v>
      </c>
      <c r="BG143" s="191">
        <f t="shared" ref="BG143:BG159" si="26">IF(N143="zákl. přenesená",J143,0)</f>
        <v>0</v>
      </c>
      <c r="BH143" s="191">
        <f t="shared" ref="BH143:BH159" si="27">IF(N143="sníž. přenesená",J143,0)</f>
        <v>0</v>
      </c>
      <c r="BI143" s="191">
        <f t="shared" ref="BI143:BI159" si="28">IF(N143="nulová",J143,0)</f>
        <v>0</v>
      </c>
      <c r="BJ143" s="18" t="s">
        <v>77</v>
      </c>
      <c r="BK143" s="191">
        <f t="shared" ref="BK143:BK159" si="29">ROUND(I143*H143,2)</f>
        <v>0</v>
      </c>
      <c r="BL143" s="18" t="s">
        <v>153</v>
      </c>
      <c r="BM143" s="190" t="s">
        <v>449</v>
      </c>
    </row>
    <row r="144" spans="1:65" s="2" customFormat="1" ht="16.5" customHeight="1">
      <c r="A144" s="35"/>
      <c r="B144" s="36"/>
      <c r="C144" s="179" t="s">
        <v>69</v>
      </c>
      <c r="D144" s="179" t="s">
        <v>148</v>
      </c>
      <c r="E144" s="180" t="s">
        <v>1217</v>
      </c>
      <c r="F144" s="181" t="s">
        <v>1132</v>
      </c>
      <c r="G144" s="182" t="s">
        <v>643</v>
      </c>
      <c r="H144" s="183">
        <v>1</v>
      </c>
      <c r="I144" s="184"/>
      <c r="J144" s="185">
        <f t="shared" si="20"/>
        <v>0</v>
      </c>
      <c r="K144" s="181" t="s">
        <v>19</v>
      </c>
      <c r="L144" s="40"/>
      <c r="M144" s="186" t="s">
        <v>19</v>
      </c>
      <c r="N144" s="187" t="s">
        <v>40</v>
      </c>
      <c r="O144" s="65"/>
      <c r="P144" s="188">
        <f t="shared" si="21"/>
        <v>0</v>
      </c>
      <c r="Q144" s="188">
        <v>0</v>
      </c>
      <c r="R144" s="188">
        <f t="shared" si="22"/>
        <v>0</v>
      </c>
      <c r="S144" s="188">
        <v>0</v>
      </c>
      <c r="T144" s="189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153</v>
      </c>
      <c r="AT144" s="190" t="s">
        <v>148</v>
      </c>
      <c r="AU144" s="190" t="s">
        <v>77</v>
      </c>
      <c r="AY144" s="18" t="s">
        <v>145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18" t="s">
        <v>77</v>
      </c>
      <c r="BK144" s="191">
        <f t="shared" si="29"/>
        <v>0</v>
      </c>
      <c r="BL144" s="18" t="s">
        <v>153</v>
      </c>
      <c r="BM144" s="190" t="s">
        <v>455</v>
      </c>
    </row>
    <row r="145" spans="1:65" s="2" customFormat="1" ht="16.5" customHeight="1">
      <c r="A145" s="35"/>
      <c r="B145" s="36"/>
      <c r="C145" s="179" t="s">
        <v>69</v>
      </c>
      <c r="D145" s="179" t="s">
        <v>148</v>
      </c>
      <c r="E145" s="180" t="s">
        <v>1218</v>
      </c>
      <c r="F145" s="181" t="s">
        <v>1219</v>
      </c>
      <c r="G145" s="182" t="s">
        <v>643</v>
      </c>
      <c r="H145" s="183">
        <v>1</v>
      </c>
      <c r="I145" s="184"/>
      <c r="J145" s="185">
        <f t="shared" si="20"/>
        <v>0</v>
      </c>
      <c r="K145" s="181" t="s">
        <v>19</v>
      </c>
      <c r="L145" s="40"/>
      <c r="M145" s="186" t="s">
        <v>19</v>
      </c>
      <c r="N145" s="187" t="s">
        <v>40</v>
      </c>
      <c r="O145" s="65"/>
      <c r="P145" s="188">
        <f t="shared" si="21"/>
        <v>0</v>
      </c>
      <c r="Q145" s="188">
        <v>0</v>
      </c>
      <c r="R145" s="188">
        <f t="shared" si="22"/>
        <v>0</v>
      </c>
      <c r="S145" s="188">
        <v>0</v>
      </c>
      <c r="T145" s="189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153</v>
      </c>
      <c r="AT145" s="190" t="s">
        <v>148</v>
      </c>
      <c r="AU145" s="190" t="s">
        <v>77</v>
      </c>
      <c r="AY145" s="18" t="s">
        <v>145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18" t="s">
        <v>77</v>
      </c>
      <c r="BK145" s="191">
        <f t="shared" si="29"/>
        <v>0</v>
      </c>
      <c r="BL145" s="18" t="s">
        <v>153</v>
      </c>
      <c r="BM145" s="190" t="s">
        <v>707</v>
      </c>
    </row>
    <row r="146" spans="1:65" s="2" customFormat="1" ht="16.5" customHeight="1">
      <c r="A146" s="35"/>
      <c r="B146" s="36"/>
      <c r="C146" s="179" t="s">
        <v>69</v>
      </c>
      <c r="D146" s="179" t="s">
        <v>148</v>
      </c>
      <c r="E146" s="180" t="s">
        <v>1220</v>
      </c>
      <c r="F146" s="181" t="s">
        <v>1221</v>
      </c>
      <c r="G146" s="182" t="s">
        <v>643</v>
      </c>
      <c r="H146" s="183">
        <v>1</v>
      </c>
      <c r="I146" s="184"/>
      <c r="J146" s="185">
        <f t="shared" si="20"/>
        <v>0</v>
      </c>
      <c r="K146" s="181" t="s">
        <v>19</v>
      </c>
      <c r="L146" s="40"/>
      <c r="M146" s="186" t="s">
        <v>19</v>
      </c>
      <c r="N146" s="187" t="s">
        <v>40</v>
      </c>
      <c r="O146" s="65"/>
      <c r="P146" s="188">
        <f t="shared" si="21"/>
        <v>0</v>
      </c>
      <c r="Q146" s="188">
        <v>0</v>
      </c>
      <c r="R146" s="188">
        <f t="shared" si="22"/>
        <v>0</v>
      </c>
      <c r="S146" s="188">
        <v>0</v>
      </c>
      <c r="T146" s="189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153</v>
      </c>
      <c r="AT146" s="190" t="s">
        <v>148</v>
      </c>
      <c r="AU146" s="190" t="s">
        <v>77</v>
      </c>
      <c r="AY146" s="18" t="s">
        <v>145</v>
      </c>
      <c r="BE146" s="191">
        <f t="shared" si="24"/>
        <v>0</v>
      </c>
      <c r="BF146" s="191">
        <f t="shared" si="25"/>
        <v>0</v>
      </c>
      <c r="BG146" s="191">
        <f t="shared" si="26"/>
        <v>0</v>
      </c>
      <c r="BH146" s="191">
        <f t="shared" si="27"/>
        <v>0</v>
      </c>
      <c r="BI146" s="191">
        <f t="shared" si="28"/>
        <v>0</v>
      </c>
      <c r="BJ146" s="18" t="s">
        <v>77</v>
      </c>
      <c r="BK146" s="191">
        <f t="shared" si="29"/>
        <v>0</v>
      </c>
      <c r="BL146" s="18" t="s">
        <v>153</v>
      </c>
      <c r="BM146" s="190" t="s">
        <v>461</v>
      </c>
    </row>
    <row r="147" spans="1:65" s="2" customFormat="1" ht="16.5" customHeight="1">
      <c r="A147" s="35"/>
      <c r="B147" s="36"/>
      <c r="C147" s="179" t="s">
        <v>69</v>
      </c>
      <c r="D147" s="179" t="s">
        <v>148</v>
      </c>
      <c r="E147" s="180" t="s">
        <v>1223</v>
      </c>
      <c r="F147" s="181" t="s">
        <v>1224</v>
      </c>
      <c r="G147" s="182" t="s">
        <v>643</v>
      </c>
      <c r="H147" s="183">
        <v>2</v>
      </c>
      <c r="I147" s="184"/>
      <c r="J147" s="185">
        <f t="shared" si="20"/>
        <v>0</v>
      </c>
      <c r="K147" s="181" t="s">
        <v>19</v>
      </c>
      <c r="L147" s="40"/>
      <c r="M147" s="186" t="s">
        <v>19</v>
      </c>
      <c r="N147" s="187" t="s">
        <v>40</v>
      </c>
      <c r="O147" s="65"/>
      <c r="P147" s="188">
        <f t="shared" si="21"/>
        <v>0</v>
      </c>
      <c r="Q147" s="188">
        <v>0</v>
      </c>
      <c r="R147" s="188">
        <f t="shared" si="22"/>
        <v>0</v>
      </c>
      <c r="S147" s="188">
        <v>0</v>
      </c>
      <c r="T147" s="189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153</v>
      </c>
      <c r="AT147" s="190" t="s">
        <v>148</v>
      </c>
      <c r="AU147" s="190" t="s">
        <v>77</v>
      </c>
      <c r="AY147" s="18" t="s">
        <v>145</v>
      </c>
      <c r="BE147" s="191">
        <f t="shared" si="24"/>
        <v>0</v>
      </c>
      <c r="BF147" s="191">
        <f t="shared" si="25"/>
        <v>0</v>
      </c>
      <c r="BG147" s="191">
        <f t="shared" si="26"/>
        <v>0</v>
      </c>
      <c r="BH147" s="191">
        <f t="shared" si="27"/>
        <v>0</v>
      </c>
      <c r="BI147" s="191">
        <f t="shared" si="28"/>
        <v>0</v>
      </c>
      <c r="BJ147" s="18" t="s">
        <v>77</v>
      </c>
      <c r="BK147" s="191">
        <f t="shared" si="29"/>
        <v>0</v>
      </c>
      <c r="BL147" s="18" t="s">
        <v>153</v>
      </c>
      <c r="BM147" s="190" t="s">
        <v>1222</v>
      </c>
    </row>
    <row r="148" spans="1:65" s="2" customFormat="1" ht="16.5" customHeight="1">
      <c r="A148" s="35"/>
      <c r="B148" s="36"/>
      <c r="C148" s="179" t="s">
        <v>69</v>
      </c>
      <c r="D148" s="179" t="s">
        <v>148</v>
      </c>
      <c r="E148" s="180" t="s">
        <v>1225</v>
      </c>
      <c r="F148" s="181" t="s">
        <v>1226</v>
      </c>
      <c r="G148" s="182" t="s">
        <v>643</v>
      </c>
      <c r="H148" s="183">
        <v>2</v>
      </c>
      <c r="I148" s="184"/>
      <c r="J148" s="185">
        <f t="shared" si="20"/>
        <v>0</v>
      </c>
      <c r="K148" s="181" t="s">
        <v>19</v>
      </c>
      <c r="L148" s="40"/>
      <c r="M148" s="186" t="s">
        <v>19</v>
      </c>
      <c r="N148" s="187" t="s">
        <v>40</v>
      </c>
      <c r="O148" s="65"/>
      <c r="P148" s="188">
        <f t="shared" si="21"/>
        <v>0</v>
      </c>
      <c r="Q148" s="188">
        <v>0</v>
      </c>
      <c r="R148" s="188">
        <f t="shared" si="22"/>
        <v>0</v>
      </c>
      <c r="S148" s="188">
        <v>0</v>
      </c>
      <c r="T148" s="189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153</v>
      </c>
      <c r="AT148" s="190" t="s">
        <v>148</v>
      </c>
      <c r="AU148" s="190" t="s">
        <v>77</v>
      </c>
      <c r="AY148" s="18" t="s">
        <v>145</v>
      </c>
      <c r="BE148" s="191">
        <f t="shared" si="24"/>
        <v>0</v>
      </c>
      <c r="BF148" s="191">
        <f t="shared" si="25"/>
        <v>0</v>
      </c>
      <c r="BG148" s="191">
        <f t="shared" si="26"/>
        <v>0</v>
      </c>
      <c r="BH148" s="191">
        <f t="shared" si="27"/>
        <v>0</v>
      </c>
      <c r="BI148" s="191">
        <f t="shared" si="28"/>
        <v>0</v>
      </c>
      <c r="BJ148" s="18" t="s">
        <v>77</v>
      </c>
      <c r="BK148" s="191">
        <f t="shared" si="29"/>
        <v>0</v>
      </c>
      <c r="BL148" s="18" t="s">
        <v>153</v>
      </c>
      <c r="BM148" s="190" t="s">
        <v>466</v>
      </c>
    </row>
    <row r="149" spans="1:65" s="2" customFormat="1" ht="16.5" customHeight="1">
      <c r="A149" s="35"/>
      <c r="B149" s="36"/>
      <c r="C149" s="179" t="s">
        <v>69</v>
      </c>
      <c r="D149" s="179" t="s">
        <v>148</v>
      </c>
      <c r="E149" s="180" t="s">
        <v>1227</v>
      </c>
      <c r="F149" s="181" t="s">
        <v>1128</v>
      </c>
      <c r="G149" s="182" t="s">
        <v>643</v>
      </c>
      <c r="H149" s="183">
        <v>1</v>
      </c>
      <c r="I149" s="184"/>
      <c r="J149" s="185">
        <f t="shared" si="20"/>
        <v>0</v>
      </c>
      <c r="K149" s="181" t="s">
        <v>19</v>
      </c>
      <c r="L149" s="40"/>
      <c r="M149" s="186" t="s">
        <v>19</v>
      </c>
      <c r="N149" s="187" t="s">
        <v>40</v>
      </c>
      <c r="O149" s="65"/>
      <c r="P149" s="188">
        <f t="shared" si="21"/>
        <v>0</v>
      </c>
      <c r="Q149" s="188">
        <v>0</v>
      </c>
      <c r="R149" s="188">
        <f t="shared" si="22"/>
        <v>0</v>
      </c>
      <c r="S149" s="188">
        <v>0</v>
      </c>
      <c r="T149" s="18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153</v>
      </c>
      <c r="AT149" s="190" t="s">
        <v>148</v>
      </c>
      <c r="AU149" s="190" t="s">
        <v>77</v>
      </c>
      <c r="AY149" s="18" t="s">
        <v>145</v>
      </c>
      <c r="BE149" s="191">
        <f t="shared" si="24"/>
        <v>0</v>
      </c>
      <c r="BF149" s="191">
        <f t="shared" si="25"/>
        <v>0</v>
      </c>
      <c r="BG149" s="191">
        <f t="shared" si="26"/>
        <v>0</v>
      </c>
      <c r="BH149" s="191">
        <f t="shared" si="27"/>
        <v>0</v>
      </c>
      <c r="BI149" s="191">
        <f t="shared" si="28"/>
        <v>0</v>
      </c>
      <c r="BJ149" s="18" t="s">
        <v>77</v>
      </c>
      <c r="BK149" s="191">
        <f t="shared" si="29"/>
        <v>0</v>
      </c>
      <c r="BL149" s="18" t="s">
        <v>153</v>
      </c>
      <c r="BM149" s="190" t="s">
        <v>470</v>
      </c>
    </row>
    <row r="150" spans="1:65" s="2" customFormat="1" ht="16.5" customHeight="1">
      <c r="A150" s="35"/>
      <c r="B150" s="36"/>
      <c r="C150" s="179" t="s">
        <v>69</v>
      </c>
      <c r="D150" s="179" t="s">
        <v>148</v>
      </c>
      <c r="E150" s="180" t="s">
        <v>1229</v>
      </c>
      <c r="F150" s="181" t="s">
        <v>1144</v>
      </c>
      <c r="G150" s="182" t="s">
        <v>643</v>
      </c>
      <c r="H150" s="183">
        <v>3</v>
      </c>
      <c r="I150" s="184"/>
      <c r="J150" s="185">
        <f t="shared" si="20"/>
        <v>0</v>
      </c>
      <c r="K150" s="181" t="s">
        <v>19</v>
      </c>
      <c r="L150" s="40"/>
      <c r="M150" s="186" t="s">
        <v>19</v>
      </c>
      <c r="N150" s="187" t="s">
        <v>40</v>
      </c>
      <c r="O150" s="65"/>
      <c r="P150" s="188">
        <f t="shared" si="21"/>
        <v>0</v>
      </c>
      <c r="Q150" s="188">
        <v>0</v>
      </c>
      <c r="R150" s="188">
        <f t="shared" si="22"/>
        <v>0</v>
      </c>
      <c r="S150" s="188">
        <v>0</v>
      </c>
      <c r="T150" s="18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153</v>
      </c>
      <c r="AT150" s="190" t="s">
        <v>148</v>
      </c>
      <c r="AU150" s="190" t="s">
        <v>77</v>
      </c>
      <c r="AY150" s="18" t="s">
        <v>145</v>
      </c>
      <c r="BE150" s="191">
        <f t="shared" si="24"/>
        <v>0</v>
      </c>
      <c r="BF150" s="191">
        <f t="shared" si="25"/>
        <v>0</v>
      </c>
      <c r="BG150" s="191">
        <f t="shared" si="26"/>
        <v>0</v>
      </c>
      <c r="BH150" s="191">
        <f t="shared" si="27"/>
        <v>0</v>
      </c>
      <c r="BI150" s="191">
        <f t="shared" si="28"/>
        <v>0</v>
      </c>
      <c r="BJ150" s="18" t="s">
        <v>77</v>
      </c>
      <c r="BK150" s="191">
        <f t="shared" si="29"/>
        <v>0</v>
      </c>
      <c r="BL150" s="18" t="s">
        <v>153</v>
      </c>
      <c r="BM150" s="190" t="s">
        <v>1228</v>
      </c>
    </row>
    <row r="151" spans="1:65" s="2" customFormat="1" ht="16.5" customHeight="1">
      <c r="A151" s="35"/>
      <c r="B151" s="36"/>
      <c r="C151" s="179" t="s">
        <v>69</v>
      </c>
      <c r="D151" s="179" t="s">
        <v>148</v>
      </c>
      <c r="E151" s="180" t="s">
        <v>1231</v>
      </c>
      <c r="F151" s="181" t="s">
        <v>1232</v>
      </c>
      <c r="G151" s="182" t="s">
        <v>643</v>
      </c>
      <c r="H151" s="183">
        <v>4</v>
      </c>
      <c r="I151" s="184"/>
      <c r="J151" s="185">
        <f t="shared" si="20"/>
        <v>0</v>
      </c>
      <c r="K151" s="181" t="s">
        <v>19</v>
      </c>
      <c r="L151" s="40"/>
      <c r="M151" s="186" t="s">
        <v>19</v>
      </c>
      <c r="N151" s="187" t="s">
        <v>40</v>
      </c>
      <c r="O151" s="65"/>
      <c r="P151" s="188">
        <f t="shared" si="21"/>
        <v>0</v>
      </c>
      <c r="Q151" s="188">
        <v>0</v>
      </c>
      <c r="R151" s="188">
        <f t="shared" si="22"/>
        <v>0</v>
      </c>
      <c r="S151" s="188">
        <v>0</v>
      </c>
      <c r="T151" s="18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153</v>
      </c>
      <c r="AT151" s="190" t="s">
        <v>148</v>
      </c>
      <c r="AU151" s="190" t="s">
        <v>77</v>
      </c>
      <c r="AY151" s="18" t="s">
        <v>145</v>
      </c>
      <c r="BE151" s="191">
        <f t="shared" si="24"/>
        <v>0</v>
      </c>
      <c r="BF151" s="191">
        <f t="shared" si="25"/>
        <v>0</v>
      </c>
      <c r="BG151" s="191">
        <f t="shared" si="26"/>
        <v>0</v>
      </c>
      <c r="BH151" s="191">
        <f t="shared" si="27"/>
        <v>0</v>
      </c>
      <c r="BI151" s="191">
        <f t="shared" si="28"/>
        <v>0</v>
      </c>
      <c r="BJ151" s="18" t="s">
        <v>77</v>
      </c>
      <c r="BK151" s="191">
        <f t="shared" si="29"/>
        <v>0</v>
      </c>
      <c r="BL151" s="18" t="s">
        <v>153</v>
      </c>
      <c r="BM151" s="190" t="s">
        <v>1230</v>
      </c>
    </row>
    <row r="152" spans="1:65" s="2" customFormat="1" ht="16.5" customHeight="1">
      <c r="A152" s="35"/>
      <c r="B152" s="36"/>
      <c r="C152" s="179" t="s">
        <v>69</v>
      </c>
      <c r="D152" s="179" t="s">
        <v>148</v>
      </c>
      <c r="E152" s="180" t="s">
        <v>1234</v>
      </c>
      <c r="F152" s="181" t="s">
        <v>1235</v>
      </c>
      <c r="G152" s="182" t="s">
        <v>643</v>
      </c>
      <c r="H152" s="183">
        <v>2</v>
      </c>
      <c r="I152" s="184"/>
      <c r="J152" s="185">
        <f t="shared" si="20"/>
        <v>0</v>
      </c>
      <c r="K152" s="181" t="s">
        <v>19</v>
      </c>
      <c r="L152" s="40"/>
      <c r="M152" s="186" t="s">
        <v>19</v>
      </c>
      <c r="N152" s="187" t="s">
        <v>40</v>
      </c>
      <c r="O152" s="65"/>
      <c r="P152" s="188">
        <f t="shared" si="21"/>
        <v>0</v>
      </c>
      <c r="Q152" s="188">
        <v>0</v>
      </c>
      <c r="R152" s="188">
        <f t="shared" si="22"/>
        <v>0</v>
      </c>
      <c r="S152" s="188">
        <v>0</v>
      </c>
      <c r="T152" s="189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0" t="s">
        <v>153</v>
      </c>
      <c r="AT152" s="190" t="s">
        <v>148</v>
      </c>
      <c r="AU152" s="190" t="s">
        <v>77</v>
      </c>
      <c r="AY152" s="18" t="s">
        <v>145</v>
      </c>
      <c r="BE152" s="191">
        <f t="shared" si="24"/>
        <v>0</v>
      </c>
      <c r="BF152" s="191">
        <f t="shared" si="25"/>
        <v>0</v>
      </c>
      <c r="BG152" s="191">
        <f t="shared" si="26"/>
        <v>0</v>
      </c>
      <c r="BH152" s="191">
        <f t="shared" si="27"/>
        <v>0</v>
      </c>
      <c r="BI152" s="191">
        <f t="shared" si="28"/>
        <v>0</v>
      </c>
      <c r="BJ152" s="18" t="s">
        <v>77</v>
      </c>
      <c r="BK152" s="191">
        <f t="shared" si="29"/>
        <v>0</v>
      </c>
      <c r="BL152" s="18" t="s">
        <v>153</v>
      </c>
      <c r="BM152" s="190" t="s">
        <v>1233</v>
      </c>
    </row>
    <row r="153" spans="1:65" s="2" customFormat="1" ht="16.5" customHeight="1">
      <c r="A153" s="35"/>
      <c r="B153" s="36"/>
      <c r="C153" s="179" t="s">
        <v>69</v>
      </c>
      <c r="D153" s="179" t="s">
        <v>148</v>
      </c>
      <c r="E153" s="180" t="s">
        <v>1236</v>
      </c>
      <c r="F153" s="181" t="s">
        <v>1237</v>
      </c>
      <c r="G153" s="182" t="s">
        <v>643</v>
      </c>
      <c r="H153" s="183">
        <v>2</v>
      </c>
      <c r="I153" s="184"/>
      <c r="J153" s="185">
        <f t="shared" si="20"/>
        <v>0</v>
      </c>
      <c r="K153" s="181" t="s">
        <v>19</v>
      </c>
      <c r="L153" s="40"/>
      <c r="M153" s="186" t="s">
        <v>19</v>
      </c>
      <c r="N153" s="187" t="s">
        <v>40</v>
      </c>
      <c r="O153" s="65"/>
      <c r="P153" s="188">
        <f t="shared" si="21"/>
        <v>0</v>
      </c>
      <c r="Q153" s="188">
        <v>0</v>
      </c>
      <c r="R153" s="188">
        <f t="shared" si="22"/>
        <v>0</v>
      </c>
      <c r="S153" s="188">
        <v>0</v>
      </c>
      <c r="T153" s="189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153</v>
      </c>
      <c r="AT153" s="190" t="s">
        <v>148</v>
      </c>
      <c r="AU153" s="190" t="s">
        <v>77</v>
      </c>
      <c r="AY153" s="18" t="s">
        <v>145</v>
      </c>
      <c r="BE153" s="191">
        <f t="shared" si="24"/>
        <v>0</v>
      </c>
      <c r="BF153" s="191">
        <f t="shared" si="25"/>
        <v>0</v>
      </c>
      <c r="BG153" s="191">
        <f t="shared" si="26"/>
        <v>0</v>
      </c>
      <c r="BH153" s="191">
        <f t="shared" si="27"/>
        <v>0</v>
      </c>
      <c r="BI153" s="191">
        <f t="shared" si="28"/>
        <v>0</v>
      </c>
      <c r="BJ153" s="18" t="s">
        <v>77</v>
      </c>
      <c r="BK153" s="191">
        <f t="shared" si="29"/>
        <v>0</v>
      </c>
      <c r="BL153" s="18" t="s">
        <v>153</v>
      </c>
      <c r="BM153" s="190" t="s">
        <v>485</v>
      </c>
    </row>
    <row r="154" spans="1:65" s="2" customFormat="1" ht="16.5" customHeight="1">
      <c r="A154" s="35"/>
      <c r="B154" s="36"/>
      <c r="C154" s="179" t="s">
        <v>69</v>
      </c>
      <c r="D154" s="179" t="s">
        <v>148</v>
      </c>
      <c r="E154" s="180" t="s">
        <v>1238</v>
      </c>
      <c r="F154" s="181" t="s">
        <v>1159</v>
      </c>
      <c r="G154" s="182" t="s">
        <v>643</v>
      </c>
      <c r="H154" s="183">
        <v>1</v>
      </c>
      <c r="I154" s="184"/>
      <c r="J154" s="185">
        <f t="shared" si="20"/>
        <v>0</v>
      </c>
      <c r="K154" s="181" t="s">
        <v>19</v>
      </c>
      <c r="L154" s="40"/>
      <c r="M154" s="186" t="s">
        <v>19</v>
      </c>
      <c r="N154" s="187" t="s">
        <v>40</v>
      </c>
      <c r="O154" s="65"/>
      <c r="P154" s="188">
        <f t="shared" si="21"/>
        <v>0</v>
      </c>
      <c r="Q154" s="188">
        <v>0</v>
      </c>
      <c r="R154" s="188">
        <f t="shared" si="22"/>
        <v>0</v>
      </c>
      <c r="S154" s="188">
        <v>0</v>
      </c>
      <c r="T154" s="189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153</v>
      </c>
      <c r="AT154" s="190" t="s">
        <v>148</v>
      </c>
      <c r="AU154" s="190" t="s">
        <v>77</v>
      </c>
      <c r="AY154" s="18" t="s">
        <v>145</v>
      </c>
      <c r="BE154" s="191">
        <f t="shared" si="24"/>
        <v>0</v>
      </c>
      <c r="BF154" s="191">
        <f t="shared" si="25"/>
        <v>0</v>
      </c>
      <c r="BG154" s="191">
        <f t="shared" si="26"/>
        <v>0</v>
      </c>
      <c r="BH154" s="191">
        <f t="shared" si="27"/>
        <v>0</v>
      </c>
      <c r="BI154" s="191">
        <f t="shared" si="28"/>
        <v>0</v>
      </c>
      <c r="BJ154" s="18" t="s">
        <v>77</v>
      </c>
      <c r="BK154" s="191">
        <f t="shared" si="29"/>
        <v>0</v>
      </c>
      <c r="BL154" s="18" t="s">
        <v>153</v>
      </c>
      <c r="BM154" s="190" t="s">
        <v>736</v>
      </c>
    </row>
    <row r="155" spans="1:65" s="2" customFormat="1" ht="16.5" customHeight="1">
      <c r="A155" s="35"/>
      <c r="B155" s="36"/>
      <c r="C155" s="179" t="s">
        <v>69</v>
      </c>
      <c r="D155" s="179" t="s">
        <v>148</v>
      </c>
      <c r="E155" s="180" t="s">
        <v>1239</v>
      </c>
      <c r="F155" s="181" t="s">
        <v>1240</v>
      </c>
      <c r="G155" s="182" t="s">
        <v>1151</v>
      </c>
      <c r="H155" s="183">
        <v>3</v>
      </c>
      <c r="I155" s="184"/>
      <c r="J155" s="185">
        <f t="shared" si="20"/>
        <v>0</v>
      </c>
      <c r="K155" s="181" t="s">
        <v>19</v>
      </c>
      <c r="L155" s="40"/>
      <c r="M155" s="186" t="s">
        <v>19</v>
      </c>
      <c r="N155" s="187" t="s">
        <v>40</v>
      </c>
      <c r="O155" s="65"/>
      <c r="P155" s="188">
        <f t="shared" si="21"/>
        <v>0</v>
      </c>
      <c r="Q155" s="188">
        <v>0</v>
      </c>
      <c r="R155" s="188">
        <f t="shared" si="22"/>
        <v>0</v>
      </c>
      <c r="S155" s="188">
        <v>0</v>
      </c>
      <c r="T155" s="189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153</v>
      </c>
      <c r="AT155" s="190" t="s">
        <v>148</v>
      </c>
      <c r="AU155" s="190" t="s">
        <v>77</v>
      </c>
      <c r="AY155" s="18" t="s">
        <v>145</v>
      </c>
      <c r="BE155" s="191">
        <f t="shared" si="24"/>
        <v>0</v>
      </c>
      <c r="BF155" s="191">
        <f t="shared" si="25"/>
        <v>0</v>
      </c>
      <c r="BG155" s="191">
        <f t="shared" si="26"/>
        <v>0</v>
      </c>
      <c r="BH155" s="191">
        <f t="shared" si="27"/>
        <v>0</v>
      </c>
      <c r="BI155" s="191">
        <f t="shared" si="28"/>
        <v>0</v>
      </c>
      <c r="BJ155" s="18" t="s">
        <v>77</v>
      </c>
      <c r="BK155" s="191">
        <f t="shared" si="29"/>
        <v>0</v>
      </c>
      <c r="BL155" s="18" t="s">
        <v>153</v>
      </c>
      <c r="BM155" s="190" t="s">
        <v>751</v>
      </c>
    </row>
    <row r="156" spans="1:65" s="2" customFormat="1" ht="16.5" customHeight="1">
      <c r="A156" s="35"/>
      <c r="B156" s="36"/>
      <c r="C156" s="179" t="s">
        <v>69</v>
      </c>
      <c r="D156" s="179" t="s">
        <v>148</v>
      </c>
      <c r="E156" s="180" t="s">
        <v>1241</v>
      </c>
      <c r="F156" s="181" t="s">
        <v>1150</v>
      </c>
      <c r="G156" s="182" t="s">
        <v>1151</v>
      </c>
      <c r="H156" s="183">
        <v>12</v>
      </c>
      <c r="I156" s="184"/>
      <c r="J156" s="185">
        <f t="shared" si="20"/>
        <v>0</v>
      </c>
      <c r="K156" s="181" t="s">
        <v>19</v>
      </c>
      <c r="L156" s="40"/>
      <c r="M156" s="186" t="s">
        <v>19</v>
      </c>
      <c r="N156" s="187" t="s">
        <v>40</v>
      </c>
      <c r="O156" s="65"/>
      <c r="P156" s="188">
        <f t="shared" si="21"/>
        <v>0</v>
      </c>
      <c r="Q156" s="188">
        <v>0</v>
      </c>
      <c r="R156" s="188">
        <f t="shared" si="22"/>
        <v>0</v>
      </c>
      <c r="S156" s="188">
        <v>0</v>
      </c>
      <c r="T156" s="189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153</v>
      </c>
      <c r="AT156" s="190" t="s">
        <v>148</v>
      </c>
      <c r="AU156" s="190" t="s">
        <v>77</v>
      </c>
      <c r="AY156" s="18" t="s">
        <v>145</v>
      </c>
      <c r="BE156" s="191">
        <f t="shared" si="24"/>
        <v>0</v>
      </c>
      <c r="BF156" s="191">
        <f t="shared" si="25"/>
        <v>0</v>
      </c>
      <c r="BG156" s="191">
        <f t="shared" si="26"/>
        <v>0</v>
      </c>
      <c r="BH156" s="191">
        <f t="shared" si="27"/>
        <v>0</v>
      </c>
      <c r="BI156" s="191">
        <f t="shared" si="28"/>
        <v>0</v>
      </c>
      <c r="BJ156" s="18" t="s">
        <v>77</v>
      </c>
      <c r="BK156" s="191">
        <f t="shared" si="29"/>
        <v>0</v>
      </c>
      <c r="BL156" s="18" t="s">
        <v>153</v>
      </c>
      <c r="BM156" s="190" t="s">
        <v>758</v>
      </c>
    </row>
    <row r="157" spans="1:65" s="2" customFormat="1" ht="16.5" customHeight="1">
      <c r="A157" s="35"/>
      <c r="B157" s="36"/>
      <c r="C157" s="179" t="s">
        <v>69</v>
      </c>
      <c r="D157" s="179" t="s">
        <v>148</v>
      </c>
      <c r="E157" s="180" t="s">
        <v>1242</v>
      </c>
      <c r="F157" s="181" t="s">
        <v>1243</v>
      </c>
      <c r="G157" s="182" t="s">
        <v>643</v>
      </c>
      <c r="H157" s="183">
        <v>2</v>
      </c>
      <c r="I157" s="184"/>
      <c r="J157" s="185">
        <f t="shared" si="20"/>
        <v>0</v>
      </c>
      <c r="K157" s="181" t="s">
        <v>19</v>
      </c>
      <c r="L157" s="40"/>
      <c r="M157" s="186" t="s">
        <v>19</v>
      </c>
      <c r="N157" s="187" t="s">
        <v>40</v>
      </c>
      <c r="O157" s="65"/>
      <c r="P157" s="188">
        <f t="shared" si="21"/>
        <v>0</v>
      </c>
      <c r="Q157" s="188">
        <v>0</v>
      </c>
      <c r="R157" s="188">
        <f t="shared" si="22"/>
        <v>0</v>
      </c>
      <c r="S157" s="188">
        <v>0</v>
      </c>
      <c r="T157" s="189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153</v>
      </c>
      <c r="AT157" s="190" t="s">
        <v>148</v>
      </c>
      <c r="AU157" s="190" t="s">
        <v>77</v>
      </c>
      <c r="AY157" s="18" t="s">
        <v>145</v>
      </c>
      <c r="BE157" s="191">
        <f t="shared" si="24"/>
        <v>0</v>
      </c>
      <c r="BF157" s="191">
        <f t="shared" si="25"/>
        <v>0</v>
      </c>
      <c r="BG157" s="191">
        <f t="shared" si="26"/>
        <v>0</v>
      </c>
      <c r="BH157" s="191">
        <f t="shared" si="27"/>
        <v>0</v>
      </c>
      <c r="BI157" s="191">
        <f t="shared" si="28"/>
        <v>0</v>
      </c>
      <c r="BJ157" s="18" t="s">
        <v>77</v>
      </c>
      <c r="BK157" s="191">
        <f t="shared" si="29"/>
        <v>0</v>
      </c>
      <c r="BL157" s="18" t="s">
        <v>153</v>
      </c>
      <c r="BM157" s="190" t="s">
        <v>766</v>
      </c>
    </row>
    <row r="158" spans="1:65" s="2" customFormat="1" ht="16.5" customHeight="1">
      <c r="A158" s="35"/>
      <c r="B158" s="36"/>
      <c r="C158" s="179" t="s">
        <v>69</v>
      </c>
      <c r="D158" s="179" t="s">
        <v>148</v>
      </c>
      <c r="E158" s="180" t="s">
        <v>1244</v>
      </c>
      <c r="F158" s="181" t="s">
        <v>1245</v>
      </c>
      <c r="G158" s="182" t="s">
        <v>643</v>
      </c>
      <c r="H158" s="183">
        <v>3</v>
      </c>
      <c r="I158" s="184"/>
      <c r="J158" s="185">
        <f t="shared" si="20"/>
        <v>0</v>
      </c>
      <c r="K158" s="181" t="s">
        <v>19</v>
      </c>
      <c r="L158" s="40"/>
      <c r="M158" s="186" t="s">
        <v>19</v>
      </c>
      <c r="N158" s="187" t="s">
        <v>40</v>
      </c>
      <c r="O158" s="65"/>
      <c r="P158" s="188">
        <f t="shared" si="21"/>
        <v>0</v>
      </c>
      <c r="Q158" s="188">
        <v>0</v>
      </c>
      <c r="R158" s="188">
        <f t="shared" si="22"/>
        <v>0</v>
      </c>
      <c r="S158" s="188">
        <v>0</v>
      </c>
      <c r="T158" s="189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153</v>
      </c>
      <c r="AT158" s="190" t="s">
        <v>148</v>
      </c>
      <c r="AU158" s="190" t="s">
        <v>77</v>
      </c>
      <c r="AY158" s="18" t="s">
        <v>145</v>
      </c>
      <c r="BE158" s="191">
        <f t="shared" si="24"/>
        <v>0</v>
      </c>
      <c r="BF158" s="191">
        <f t="shared" si="25"/>
        <v>0</v>
      </c>
      <c r="BG158" s="191">
        <f t="shared" si="26"/>
        <v>0</v>
      </c>
      <c r="BH158" s="191">
        <f t="shared" si="27"/>
        <v>0</v>
      </c>
      <c r="BI158" s="191">
        <f t="shared" si="28"/>
        <v>0</v>
      </c>
      <c r="BJ158" s="18" t="s">
        <v>77</v>
      </c>
      <c r="BK158" s="191">
        <f t="shared" si="29"/>
        <v>0</v>
      </c>
      <c r="BL158" s="18" t="s">
        <v>153</v>
      </c>
      <c r="BM158" s="190" t="s">
        <v>495</v>
      </c>
    </row>
    <row r="159" spans="1:65" s="2" customFormat="1" ht="16.5" customHeight="1">
      <c r="A159" s="35"/>
      <c r="B159" s="36"/>
      <c r="C159" s="179" t="s">
        <v>69</v>
      </c>
      <c r="D159" s="179" t="s">
        <v>148</v>
      </c>
      <c r="E159" s="180" t="s">
        <v>1246</v>
      </c>
      <c r="F159" s="181" t="s">
        <v>1247</v>
      </c>
      <c r="G159" s="182" t="s">
        <v>643</v>
      </c>
      <c r="H159" s="183">
        <v>1</v>
      </c>
      <c r="I159" s="184"/>
      <c r="J159" s="185">
        <f t="shared" si="20"/>
        <v>0</v>
      </c>
      <c r="K159" s="181" t="s">
        <v>19</v>
      </c>
      <c r="L159" s="40"/>
      <c r="M159" s="186" t="s">
        <v>19</v>
      </c>
      <c r="N159" s="187" t="s">
        <v>40</v>
      </c>
      <c r="O159" s="65"/>
      <c r="P159" s="188">
        <f t="shared" si="21"/>
        <v>0</v>
      </c>
      <c r="Q159" s="188">
        <v>0</v>
      </c>
      <c r="R159" s="188">
        <f t="shared" si="22"/>
        <v>0</v>
      </c>
      <c r="S159" s="188">
        <v>0</v>
      </c>
      <c r="T159" s="189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153</v>
      </c>
      <c r="AT159" s="190" t="s">
        <v>148</v>
      </c>
      <c r="AU159" s="190" t="s">
        <v>77</v>
      </c>
      <c r="AY159" s="18" t="s">
        <v>145</v>
      </c>
      <c r="BE159" s="191">
        <f t="shared" si="24"/>
        <v>0</v>
      </c>
      <c r="BF159" s="191">
        <f t="shared" si="25"/>
        <v>0</v>
      </c>
      <c r="BG159" s="191">
        <f t="shared" si="26"/>
        <v>0</v>
      </c>
      <c r="BH159" s="191">
        <f t="shared" si="27"/>
        <v>0</v>
      </c>
      <c r="BI159" s="191">
        <f t="shared" si="28"/>
        <v>0</v>
      </c>
      <c r="BJ159" s="18" t="s">
        <v>77</v>
      </c>
      <c r="BK159" s="191">
        <f t="shared" si="29"/>
        <v>0</v>
      </c>
      <c r="BL159" s="18" t="s">
        <v>153</v>
      </c>
      <c r="BM159" s="190" t="s">
        <v>503</v>
      </c>
    </row>
    <row r="160" spans="1:65" s="12" customFormat="1" ht="25.9" customHeight="1">
      <c r="B160" s="163"/>
      <c r="C160" s="164"/>
      <c r="D160" s="165" t="s">
        <v>68</v>
      </c>
      <c r="E160" s="166" t="s">
        <v>173</v>
      </c>
      <c r="F160" s="166" t="s">
        <v>1248</v>
      </c>
      <c r="G160" s="164"/>
      <c r="H160" s="164"/>
      <c r="I160" s="167"/>
      <c r="J160" s="168">
        <f>BK160</f>
        <v>0</v>
      </c>
      <c r="K160" s="164"/>
      <c r="L160" s="169"/>
      <c r="M160" s="170"/>
      <c r="N160" s="171"/>
      <c r="O160" s="171"/>
      <c r="P160" s="172">
        <f>SUM(P161:P177)</f>
        <v>0</v>
      </c>
      <c r="Q160" s="171"/>
      <c r="R160" s="172">
        <f>SUM(R161:R177)</f>
        <v>0</v>
      </c>
      <c r="S160" s="171"/>
      <c r="T160" s="173">
        <f>SUM(T161:T177)</f>
        <v>0</v>
      </c>
      <c r="AR160" s="174" t="s">
        <v>77</v>
      </c>
      <c r="AT160" s="175" t="s">
        <v>68</v>
      </c>
      <c r="AU160" s="175" t="s">
        <v>69</v>
      </c>
      <c r="AY160" s="174" t="s">
        <v>145</v>
      </c>
      <c r="BK160" s="176">
        <f>SUM(BK161:BK177)</f>
        <v>0</v>
      </c>
    </row>
    <row r="161" spans="1:65" s="2" customFormat="1" ht="16.5" customHeight="1">
      <c r="A161" s="35"/>
      <c r="B161" s="36"/>
      <c r="C161" s="179" t="s">
        <v>69</v>
      </c>
      <c r="D161" s="179" t="s">
        <v>148</v>
      </c>
      <c r="E161" s="180" t="s">
        <v>1249</v>
      </c>
      <c r="F161" s="181" t="s">
        <v>1250</v>
      </c>
      <c r="G161" s="182" t="s">
        <v>643</v>
      </c>
      <c r="H161" s="183">
        <v>1</v>
      </c>
      <c r="I161" s="184"/>
      <c r="J161" s="185">
        <f t="shared" ref="J161:J177" si="30">ROUND(I161*H161,2)</f>
        <v>0</v>
      </c>
      <c r="K161" s="181" t="s">
        <v>19</v>
      </c>
      <c r="L161" s="40"/>
      <c r="M161" s="186" t="s">
        <v>19</v>
      </c>
      <c r="N161" s="187" t="s">
        <v>40</v>
      </c>
      <c r="O161" s="65"/>
      <c r="P161" s="188">
        <f t="shared" ref="P161:P177" si="31">O161*H161</f>
        <v>0</v>
      </c>
      <c r="Q161" s="188">
        <v>0</v>
      </c>
      <c r="R161" s="188">
        <f t="shared" ref="R161:R177" si="32">Q161*H161</f>
        <v>0</v>
      </c>
      <c r="S161" s="188">
        <v>0</v>
      </c>
      <c r="T161" s="189">
        <f t="shared" ref="T161:T177" si="3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153</v>
      </c>
      <c r="AT161" s="190" t="s">
        <v>148</v>
      </c>
      <c r="AU161" s="190" t="s">
        <v>77</v>
      </c>
      <c r="AY161" s="18" t="s">
        <v>145</v>
      </c>
      <c r="BE161" s="191">
        <f t="shared" ref="BE161:BE177" si="34">IF(N161="základní",J161,0)</f>
        <v>0</v>
      </c>
      <c r="BF161" s="191">
        <f t="shared" ref="BF161:BF177" si="35">IF(N161="snížená",J161,0)</f>
        <v>0</v>
      </c>
      <c r="BG161" s="191">
        <f t="shared" ref="BG161:BG177" si="36">IF(N161="zákl. přenesená",J161,0)</f>
        <v>0</v>
      </c>
      <c r="BH161" s="191">
        <f t="shared" ref="BH161:BH177" si="37">IF(N161="sníž. přenesená",J161,0)</f>
        <v>0</v>
      </c>
      <c r="BI161" s="191">
        <f t="shared" ref="BI161:BI177" si="38">IF(N161="nulová",J161,0)</f>
        <v>0</v>
      </c>
      <c r="BJ161" s="18" t="s">
        <v>77</v>
      </c>
      <c r="BK161" s="191">
        <f t="shared" ref="BK161:BK177" si="39">ROUND(I161*H161,2)</f>
        <v>0</v>
      </c>
      <c r="BL161" s="18" t="s">
        <v>153</v>
      </c>
      <c r="BM161" s="190" t="s">
        <v>508</v>
      </c>
    </row>
    <row r="162" spans="1:65" s="2" customFormat="1" ht="16.5" customHeight="1">
      <c r="A162" s="35"/>
      <c r="B162" s="36"/>
      <c r="C162" s="179" t="s">
        <v>69</v>
      </c>
      <c r="D162" s="179" t="s">
        <v>148</v>
      </c>
      <c r="E162" s="180" t="s">
        <v>1251</v>
      </c>
      <c r="F162" s="181" t="s">
        <v>1216</v>
      </c>
      <c r="G162" s="182" t="s">
        <v>643</v>
      </c>
      <c r="H162" s="183">
        <v>2</v>
      </c>
      <c r="I162" s="184"/>
      <c r="J162" s="185">
        <f t="shared" si="30"/>
        <v>0</v>
      </c>
      <c r="K162" s="181" t="s">
        <v>19</v>
      </c>
      <c r="L162" s="40"/>
      <c r="M162" s="186" t="s">
        <v>19</v>
      </c>
      <c r="N162" s="187" t="s">
        <v>40</v>
      </c>
      <c r="O162" s="65"/>
      <c r="P162" s="188">
        <f t="shared" si="31"/>
        <v>0</v>
      </c>
      <c r="Q162" s="188">
        <v>0</v>
      </c>
      <c r="R162" s="188">
        <f t="shared" si="32"/>
        <v>0</v>
      </c>
      <c r="S162" s="188">
        <v>0</v>
      </c>
      <c r="T162" s="18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153</v>
      </c>
      <c r="AT162" s="190" t="s">
        <v>148</v>
      </c>
      <c r="AU162" s="190" t="s">
        <v>77</v>
      </c>
      <c r="AY162" s="18" t="s">
        <v>145</v>
      </c>
      <c r="BE162" s="191">
        <f t="shared" si="34"/>
        <v>0</v>
      </c>
      <c r="BF162" s="191">
        <f t="shared" si="35"/>
        <v>0</v>
      </c>
      <c r="BG162" s="191">
        <f t="shared" si="36"/>
        <v>0</v>
      </c>
      <c r="BH162" s="191">
        <f t="shared" si="37"/>
        <v>0</v>
      </c>
      <c r="BI162" s="191">
        <f t="shared" si="38"/>
        <v>0</v>
      </c>
      <c r="BJ162" s="18" t="s">
        <v>77</v>
      </c>
      <c r="BK162" s="191">
        <f t="shared" si="39"/>
        <v>0</v>
      </c>
      <c r="BL162" s="18" t="s">
        <v>153</v>
      </c>
      <c r="BM162" s="190" t="s">
        <v>572</v>
      </c>
    </row>
    <row r="163" spans="1:65" s="2" customFormat="1" ht="16.5" customHeight="1">
      <c r="A163" s="35"/>
      <c r="B163" s="36"/>
      <c r="C163" s="179" t="s">
        <v>69</v>
      </c>
      <c r="D163" s="179" t="s">
        <v>148</v>
      </c>
      <c r="E163" s="180" t="s">
        <v>1253</v>
      </c>
      <c r="F163" s="181" t="s">
        <v>1144</v>
      </c>
      <c r="G163" s="182" t="s">
        <v>643</v>
      </c>
      <c r="H163" s="183">
        <v>3</v>
      </c>
      <c r="I163" s="184"/>
      <c r="J163" s="185">
        <f t="shared" si="30"/>
        <v>0</v>
      </c>
      <c r="K163" s="181" t="s">
        <v>19</v>
      </c>
      <c r="L163" s="40"/>
      <c r="M163" s="186" t="s">
        <v>19</v>
      </c>
      <c r="N163" s="187" t="s">
        <v>40</v>
      </c>
      <c r="O163" s="65"/>
      <c r="P163" s="188">
        <f t="shared" si="31"/>
        <v>0</v>
      </c>
      <c r="Q163" s="188">
        <v>0</v>
      </c>
      <c r="R163" s="188">
        <f t="shared" si="32"/>
        <v>0</v>
      </c>
      <c r="S163" s="188">
        <v>0</v>
      </c>
      <c r="T163" s="189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153</v>
      </c>
      <c r="AT163" s="190" t="s">
        <v>148</v>
      </c>
      <c r="AU163" s="190" t="s">
        <v>77</v>
      </c>
      <c r="AY163" s="18" t="s">
        <v>145</v>
      </c>
      <c r="BE163" s="191">
        <f t="shared" si="34"/>
        <v>0</v>
      </c>
      <c r="BF163" s="191">
        <f t="shared" si="35"/>
        <v>0</v>
      </c>
      <c r="BG163" s="191">
        <f t="shared" si="36"/>
        <v>0</v>
      </c>
      <c r="BH163" s="191">
        <f t="shared" si="37"/>
        <v>0</v>
      </c>
      <c r="BI163" s="191">
        <f t="shared" si="38"/>
        <v>0</v>
      </c>
      <c r="BJ163" s="18" t="s">
        <v>77</v>
      </c>
      <c r="BK163" s="191">
        <f t="shared" si="39"/>
        <v>0</v>
      </c>
      <c r="BL163" s="18" t="s">
        <v>153</v>
      </c>
      <c r="BM163" s="190" t="s">
        <v>1252</v>
      </c>
    </row>
    <row r="164" spans="1:65" s="2" customFormat="1" ht="16.5" customHeight="1">
      <c r="A164" s="35"/>
      <c r="B164" s="36"/>
      <c r="C164" s="179" t="s">
        <v>69</v>
      </c>
      <c r="D164" s="179" t="s">
        <v>148</v>
      </c>
      <c r="E164" s="180" t="s">
        <v>1255</v>
      </c>
      <c r="F164" s="181" t="s">
        <v>1232</v>
      </c>
      <c r="G164" s="182" t="s">
        <v>643</v>
      </c>
      <c r="H164" s="183">
        <v>6</v>
      </c>
      <c r="I164" s="184"/>
      <c r="J164" s="185">
        <f t="shared" si="30"/>
        <v>0</v>
      </c>
      <c r="K164" s="181" t="s">
        <v>19</v>
      </c>
      <c r="L164" s="40"/>
      <c r="M164" s="186" t="s">
        <v>19</v>
      </c>
      <c r="N164" s="187" t="s">
        <v>40</v>
      </c>
      <c r="O164" s="65"/>
      <c r="P164" s="188">
        <f t="shared" si="31"/>
        <v>0</v>
      </c>
      <c r="Q164" s="188">
        <v>0</v>
      </c>
      <c r="R164" s="188">
        <f t="shared" si="32"/>
        <v>0</v>
      </c>
      <c r="S164" s="188">
        <v>0</v>
      </c>
      <c r="T164" s="189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153</v>
      </c>
      <c r="AT164" s="190" t="s">
        <v>148</v>
      </c>
      <c r="AU164" s="190" t="s">
        <v>77</v>
      </c>
      <c r="AY164" s="18" t="s">
        <v>145</v>
      </c>
      <c r="BE164" s="191">
        <f t="shared" si="34"/>
        <v>0</v>
      </c>
      <c r="BF164" s="191">
        <f t="shared" si="35"/>
        <v>0</v>
      </c>
      <c r="BG164" s="191">
        <f t="shared" si="36"/>
        <v>0</v>
      </c>
      <c r="BH164" s="191">
        <f t="shared" si="37"/>
        <v>0</v>
      </c>
      <c r="BI164" s="191">
        <f t="shared" si="38"/>
        <v>0</v>
      </c>
      <c r="BJ164" s="18" t="s">
        <v>77</v>
      </c>
      <c r="BK164" s="191">
        <f t="shared" si="39"/>
        <v>0</v>
      </c>
      <c r="BL164" s="18" t="s">
        <v>153</v>
      </c>
      <c r="BM164" s="190" t="s">
        <v>1254</v>
      </c>
    </row>
    <row r="165" spans="1:65" s="2" customFormat="1" ht="16.5" customHeight="1">
      <c r="A165" s="35"/>
      <c r="B165" s="36"/>
      <c r="C165" s="179" t="s">
        <v>69</v>
      </c>
      <c r="D165" s="179" t="s">
        <v>148</v>
      </c>
      <c r="E165" s="180" t="s">
        <v>1256</v>
      </c>
      <c r="F165" s="181" t="s">
        <v>1226</v>
      </c>
      <c r="G165" s="182" t="s">
        <v>643</v>
      </c>
      <c r="H165" s="183">
        <v>3</v>
      </c>
      <c r="I165" s="184"/>
      <c r="J165" s="185">
        <f t="shared" si="30"/>
        <v>0</v>
      </c>
      <c r="K165" s="181" t="s">
        <v>19</v>
      </c>
      <c r="L165" s="40"/>
      <c r="M165" s="186" t="s">
        <v>19</v>
      </c>
      <c r="N165" s="187" t="s">
        <v>40</v>
      </c>
      <c r="O165" s="65"/>
      <c r="P165" s="188">
        <f t="shared" si="31"/>
        <v>0</v>
      </c>
      <c r="Q165" s="188">
        <v>0</v>
      </c>
      <c r="R165" s="188">
        <f t="shared" si="32"/>
        <v>0</v>
      </c>
      <c r="S165" s="188">
        <v>0</v>
      </c>
      <c r="T165" s="189">
        <f t="shared" si="3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153</v>
      </c>
      <c r="AT165" s="190" t="s">
        <v>148</v>
      </c>
      <c r="AU165" s="190" t="s">
        <v>77</v>
      </c>
      <c r="AY165" s="18" t="s">
        <v>145</v>
      </c>
      <c r="BE165" s="191">
        <f t="shared" si="34"/>
        <v>0</v>
      </c>
      <c r="BF165" s="191">
        <f t="shared" si="35"/>
        <v>0</v>
      </c>
      <c r="BG165" s="191">
        <f t="shared" si="36"/>
        <v>0</v>
      </c>
      <c r="BH165" s="191">
        <f t="shared" si="37"/>
        <v>0</v>
      </c>
      <c r="BI165" s="191">
        <f t="shared" si="38"/>
        <v>0</v>
      </c>
      <c r="BJ165" s="18" t="s">
        <v>77</v>
      </c>
      <c r="BK165" s="191">
        <f t="shared" si="39"/>
        <v>0</v>
      </c>
      <c r="BL165" s="18" t="s">
        <v>153</v>
      </c>
      <c r="BM165" s="190" t="s">
        <v>578</v>
      </c>
    </row>
    <row r="166" spans="1:65" s="2" customFormat="1" ht="16.5" customHeight="1">
      <c r="A166" s="35"/>
      <c r="B166" s="36"/>
      <c r="C166" s="179" t="s">
        <v>69</v>
      </c>
      <c r="D166" s="179" t="s">
        <v>148</v>
      </c>
      <c r="E166" s="180" t="s">
        <v>1257</v>
      </c>
      <c r="F166" s="181" t="s">
        <v>1128</v>
      </c>
      <c r="G166" s="182" t="s">
        <v>643</v>
      </c>
      <c r="H166" s="183">
        <v>2</v>
      </c>
      <c r="I166" s="184"/>
      <c r="J166" s="185">
        <f t="shared" si="30"/>
        <v>0</v>
      </c>
      <c r="K166" s="181" t="s">
        <v>19</v>
      </c>
      <c r="L166" s="40"/>
      <c r="M166" s="186" t="s">
        <v>19</v>
      </c>
      <c r="N166" s="187" t="s">
        <v>40</v>
      </c>
      <c r="O166" s="65"/>
      <c r="P166" s="188">
        <f t="shared" si="31"/>
        <v>0</v>
      </c>
      <c r="Q166" s="188">
        <v>0</v>
      </c>
      <c r="R166" s="188">
        <f t="shared" si="32"/>
        <v>0</v>
      </c>
      <c r="S166" s="188">
        <v>0</v>
      </c>
      <c r="T166" s="189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153</v>
      </c>
      <c r="AT166" s="190" t="s">
        <v>148</v>
      </c>
      <c r="AU166" s="190" t="s">
        <v>77</v>
      </c>
      <c r="AY166" s="18" t="s">
        <v>145</v>
      </c>
      <c r="BE166" s="191">
        <f t="shared" si="34"/>
        <v>0</v>
      </c>
      <c r="BF166" s="191">
        <f t="shared" si="35"/>
        <v>0</v>
      </c>
      <c r="BG166" s="191">
        <f t="shared" si="36"/>
        <v>0</v>
      </c>
      <c r="BH166" s="191">
        <f t="shared" si="37"/>
        <v>0</v>
      </c>
      <c r="BI166" s="191">
        <f t="shared" si="38"/>
        <v>0</v>
      </c>
      <c r="BJ166" s="18" t="s">
        <v>77</v>
      </c>
      <c r="BK166" s="191">
        <f t="shared" si="39"/>
        <v>0</v>
      </c>
      <c r="BL166" s="18" t="s">
        <v>153</v>
      </c>
      <c r="BM166" s="190" t="s">
        <v>587</v>
      </c>
    </row>
    <row r="167" spans="1:65" s="2" customFormat="1" ht="16.5" customHeight="1">
      <c r="A167" s="35"/>
      <c r="B167" s="36"/>
      <c r="C167" s="179" t="s">
        <v>69</v>
      </c>
      <c r="D167" s="179" t="s">
        <v>148</v>
      </c>
      <c r="E167" s="180" t="s">
        <v>1258</v>
      </c>
      <c r="F167" s="181" t="s">
        <v>1259</v>
      </c>
      <c r="G167" s="182" t="s">
        <v>643</v>
      </c>
      <c r="H167" s="183">
        <v>1</v>
      </c>
      <c r="I167" s="184"/>
      <c r="J167" s="185">
        <f t="shared" si="30"/>
        <v>0</v>
      </c>
      <c r="K167" s="181" t="s">
        <v>19</v>
      </c>
      <c r="L167" s="40"/>
      <c r="M167" s="186" t="s">
        <v>19</v>
      </c>
      <c r="N167" s="187" t="s">
        <v>40</v>
      </c>
      <c r="O167" s="65"/>
      <c r="P167" s="188">
        <f t="shared" si="31"/>
        <v>0</v>
      </c>
      <c r="Q167" s="188">
        <v>0</v>
      </c>
      <c r="R167" s="188">
        <f t="shared" si="32"/>
        <v>0</v>
      </c>
      <c r="S167" s="188">
        <v>0</v>
      </c>
      <c r="T167" s="189">
        <f t="shared" si="3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153</v>
      </c>
      <c r="AT167" s="190" t="s">
        <v>148</v>
      </c>
      <c r="AU167" s="190" t="s">
        <v>77</v>
      </c>
      <c r="AY167" s="18" t="s">
        <v>145</v>
      </c>
      <c r="BE167" s="191">
        <f t="shared" si="34"/>
        <v>0</v>
      </c>
      <c r="BF167" s="191">
        <f t="shared" si="35"/>
        <v>0</v>
      </c>
      <c r="BG167" s="191">
        <f t="shared" si="36"/>
        <v>0</v>
      </c>
      <c r="BH167" s="191">
        <f t="shared" si="37"/>
        <v>0</v>
      </c>
      <c r="BI167" s="191">
        <f t="shared" si="38"/>
        <v>0</v>
      </c>
      <c r="BJ167" s="18" t="s">
        <v>77</v>
      </c>
      <c r="BK167" s="191">
        <f t="shared" si="39"/>
        <v>0</v>
      </c>
      <c r="BL167" s="18" t="s">
        <v>153</v>
      </c>
      <c r="BM167" s="190" t="s">
        <v>592</v>
      </c>
    </row>
    <row r="168" spans="1:65" s="2" customFormat="1" ht="16.5" customHeight="1">
      <c r="A168" s="35"/>
      <c r="B168" s="36"/>
      <c r="C168" s="179" t="s">
        <v>69</v>
      </c>
      <c r="D168" s="179" t="s">
        <v>148</v>
      </c>
      <c r="E168" s="180" t="s">
        <v>1260</v>
      </c>
      <c r="F168" s="181" t="s">
        <v>1132</v>
      </c>
      <c r="G168" s="182" t="s">
        <v>643</v>
      </c>
      <c r="H168" s="183">
        <v>1</v>
      </c>
      <c r="I168" s="184"/>
      <c r="J168" s="185">
        <f t="shared" si="30"/>
        <v>0</v>
      </c>
      <c r="K168" s="181" t="s">
        <v>19</v>
      </c>
      <c r="L168" s="40"/>
      <c r="M168" s="186" t="s">
        <v>19</v>
      </c>
      <c r="N168" s="187" t="s">
        <v>40</v>
      </c>
      <c r="O168" s="65"/>
      <c r="P168" s="188">
        <f t="shared" si="31"/>
        <v>0</v>
      </c>
      <c r="Q168" s="188">
        <v>0</v>
      </c>
      <c r="R168" s="188">
        <f t="shared" si="32"/>
        <v>0</v>
      </c>
      <c r="S168" s="188">
        <v>0</v>
      </c>
      <c r="T168" s="189">
        <f t="shared" si="3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153</v>
      </c>
      <c r="AT168" s="190" t="s">
        <v>148</v>
      </c>
      <c r="AU168" s="190" t="s">
        <v>77</v>
      </c>
      <c r="AY168" s="18" t="s">
        <v>145</v>
      </c>
      <c r="BE168" s="191">
        <f t="shared" si="34"/>
        <v>0</v>
      </c>
      <c r="BF168" s="191">
        <f t="shared" si="35"/>
        <v>0</v>
      </c>
      <c r="BG168" s="191">
        <f t="shared" si="36"/>
        <v>0</v>
      </c>
      <c r="BH168" s="191">
        <f t="shared" si="37"/>
        <v>0</v>
      </c>
      <c r="BI168" s="191">
        <f t="shared" si="38"/>
        <v>0</v>
      </c>
      <c r="BJ168" s="18" t="s">
        <v>77</v>
      </c>
      <c r="BK168" s="191">
        <f t="shared" si="39"/>
        <v>0</v>
      </c>
      <c r="BL168" s="18" t="s">
        <v>153</v>
      </c>
      <c r="BM168" s="190" t="s">
        <v>598</v>
      </c>
    </row>
    <row r="169" spans="1:65" s="2" customFormat="1" ht="16.5" customHeight="1">
      <c r="A169" s="35"/>
      <c r="B169" s="36"/>
      <c r="C169" s="179" t="s">
        <v>69</v>
      </c>
      <c r="D169" s="179" t="s">
        <v>148</v>
      </c>
      <c r="E169" s="180" t="s">
        <v>1261</v>
      </c>
      <c r="F169" s="181" t="s">
        <v>1262</v>
      </c>
      <c r="G169" s="182" t="s">
        <v>643</v>
      </c>
      <c r="H169" s="183">
        <v>2</v>
      </c>
      <c r="I169" s="184"/>
      <c r="J169" s="185">
        <f t="shared" si="30"/>
        <v>0</v>
      </c>
      <c r="K169" s="181" t="s">
        <v>19</v>
      </c>
      <c r="L169" s="40"/>
      <c r="M169" s="186" t="s">
        <v>19</v>
      </c>
      <c r="N169" s="187" t="s">
        <v>40</v>
      </c>
      <c r="O169" s="65"/>
      <c r="P169" s="188">
        <f t="shared" si="31"/>
        <v>0</v>
      </c>
      <c r="Q169" s="188">
        <v>0</v>
      </c>
      <c r="R169" s="188">
        <f t="shared" si="32"/>
        <v>0</v>
      </c>
      <c r="S169" s="188">
        <v>0</v>
      </c>
      <c r="T169" s="189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153</v>
      </c>
      <c r="AT169" s="190" t="s">
        <v>148</v>
      </c>
      <c r="AU169" s="190" t="s">
        <v>77</v>
      </c>
      <c r="AY169" s="18" t="s">
        <v>145</v>
      </c>
      <c r="BE169" s="191">
        <f t="shared" si="34"/>
        <v>0</v>
      </c>
      <c r="BF169" s="191">
        <f t="shared" si="35"/>
        <v>0</v>
      </c>
      <c r="BG169" s="191">
        <f t="shared" si="36"/>
        <v>0</v>
      </c>
      <c r="BH169" s="191">
        <f t="shared" si="37"/>
        <v>0</v>
      </c>
      <c r="BI169" s="191">
        <f t="shared" si="38"/>
        <v>0</v>
      </c>
      <c r="BJ169" s="18" t="s">
        <v>77</v>
      </c>
      <c r="BK169" s="191">
        <f t="shared" si="39"/>
        <v>0</v>
      </c>
      <c r="BL169" s="18" t="s">
        <v>153</v>
      </c>
      <c r="BM169" s="190" t="s">
        <v>606</v>
      </c>
    </row>
    <row r="170" spans="1:65" s="2" customFormat="1" ht="16.5" customHeight="1">
      <c r="A170" s="35"/>
      <c r="B170" s="36"/>
      <c r="C170" s="179" t="s">
        <v>69</v>
      </c>
      <c r="D170" s="179" t="s">
        <v>148</v>
      </c>
      <c r="E170" s="180" t="s">
        <v>1263</v>
      </c>
      <c r="F170" s="181" t="s">
        <v>1235</v>
      </c>
      <c r="G170" s="182" t="s">
        <v>643</v>
      </c>
      <c r="H170" s="183">
        <v>2</v>
      </c>
      <c r="I170" s="184"/>
      <c r="J170" s="185">
        <f t="shared" si="30"/>
        <v>0</v>
      </c>
      <c r="K170" s="181" t="s">
        <v>19</v>
      </c>
      <c r="L170" s="40"/>
      <c r="M170" s="186" t="s">
        <v>19</v>
      </c>
      <c r="N170" s="187" t="s">
        <v>40</v>
      </c>
      <c r="O170" s="65"/>
      <c r="P170" s="188">
        <f t="shared" si="31"/>
        <v>0</v>
      </c>
      <c r="Q170" s="188">
        <v>0</v>
      </c>
      <c r="R170" s="188">
        <f t="shared" si="32"/>
        <v>0</v>
      </c>
      <c r="S170" s="188">
        <v>0</v>
      </c>
      <c r="T170" s="189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153</v>
      </c>
      <c r="AT170" s="190" t="s">
        <v>148</v>
      </c>
      <c r="AU170" s="190" t="s">
        <v>77</v>
      </c>
      <c r="AY170" s="18" t="s">
        <v>145</v>
      </c>
      <c r="BE170" s="191">
        <f t="shared" si="34"/>
        <v>0</v>
      </c>
      <c r="BF170" s="191">
        <f t="shared" si="35"/>
        <v>0</v>
      </c>
      <c r="BG170" s="191">
        <f t="shared" si="36"/>
        <v>0</v>
      </c>
      <c r="BH170" s="191">
        <f t="shared" si="37"/>
        <v>0</v>
      </c>
      <c r="BI170" s="191">
        <f t="shared" si="38"/>
        <v>0</v>
      </c>
      <c r="BJ170" s="18" t="s">
        <v>77</v>
      </c>
      <c r="BK170" s="191">
        <f t="shared" si="39"/>
        <v>0</v>
      </c>
      <c r="BL170" s="18" t="s">
        <v>153</v>
      </c>
      <c r="BM170" s="190" t="s">
        <v>613</v>
      </c>
    </row>
    <row r="171" spans="1:65" s="2" customFormat="1" ht="16.5" customHeight="1">
      <c r="A171" s="35"/>
      <c r="B171" s="36"/>
      <c r="C171" s="179" t="s">
        <v>69</v>
      </c>
      <c r="D171" s="179" t="s">
        <v>148</v>
      </c>
      <c r="E171" s="180" t="s">
        <v>1265</v>
      </c>
      <c r="F171" s="181" t="s">
        <v>1159</v>
      </c>
      <c r="G171" s="182" t="s">
        <v>643</v>
      </c>
      <c r="H171" s="183">
        <v>3</v>
      </c>
      <c r="I171" s="184"/>
      <c r="J171" s="185">
        <f t="shared" si="30"/>
        <v>0</v>
      </c>
      <c r="K171" s="181" t="s">
        <v>19</v>
      </c>
      <c r="L171" s="40"/>
      <c r="M171" s="186" t="s">
        <v>19</v>
      </c>
      <c r="N171" s="187" t="s">
        <v>40</v>
      </c>
      <c r="O171" s="65"/>
      <c r="P171" s="188">
        <f t="shared" si="31"/>
        <v>0</v>
      </c>
      <c r="Q171" s="188">
        <v>0</v>
      </c>
      <c r="R171" s="188">
        <f t="shared" si="32"/>
        <v>0</v>
      </c>
      <c r="S171" s="188">
        <v>0</v>
      </c>
      <c r="T171" s="189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153</v>
      </c>
      <c r="AT171" s="190" t="s">
        <v>148</v>
      </c>
      <c r="AU171" s="190" t="s">
        <v>77</v>
      </c>
      <c r="AY171" s="18" t="s">
        <v>145</v>
      </c>
      <c r="BE171" s="191">
        <f t="shared" si="34"/>
        <v>0</v>
      </c>
      <c r="BF171" s="191">
        <f t="shared" si="35"/>
        <v>0</v>
      </c>
      <c r="BG171" s="191">
        <f t="shared" si="36"/>
        <v>0</v>
      </c>
      <c r="BH171" s="191">
        <f t="shared" si="37"/>
        <v>0</v>
      </c>
      <c r="BI171" s="191">
        <f t="shared" si="38"/>
        <v>0</v>
      </c>
      <c r="BJ171" s="18" t="s">
        <v>77</v>
      </c>
      <c r="BK171" s="191">
        <f t="shared" si="39"/>
        <v>0</v>
      </c>
      <c r="BL171" s="18" t="s">
        <v>153</v>
      </c>
      <c r="BM171" s="190" t="s">
        <v>1264</v>
      </c>
    </row>
    <row r="172" spans="1:65" s="2" customFormat="1" ht="16.5" customHeight="1">
      <c r="A172" s="35"/>
      <c r="B172" s="36"/>
      <c r="C172" s="179" t="s">
        <v>69</v>
      </c>
      <c r="D172" s="179" t="s">
        <v>148</v>
      </c>
      <c r="E172" s="180" t="s">
        <v>1266</v>
      </c>
      <c r="F172" s="181" t="s">
        <v>1150</v>
      </c>
      <c r="G172" s="182" t="s">
        <v>1151</v>
      </c>
      <c r="H172" s="183">
        <v>6</v>
      </c>
      <c r="I172" s="184"/>
      <c r="J172" s="185">
        <f t="shared" si="30"/>
        <v>0</v>
      </c>
      <c r="K172" s="181" t="s">
        <v>19</v>
      </c>
      <c r="L172" s="40"/>
      <c r="M172" s="186" t="s">
        <v>19</v>
      </c>
      <c r="N172" s="187" t="s">
        <v>40</v>
      </c>
      <c r="O172" s="65"/>
      <c r="P172" s="188">
        <f t="shared" si="31"/>
        <v>0</v>
      </c>
      <c r="Q172" s="188">
        <v>0</v>
      </c>
      <c r="R172" s="188">
        <f t="shared" si="32"/>
        <v>0</v>
      </c>
      <c r="S172" s="188">
        <v>0</v>
      </c>
      <c r="T172" s="189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153</v>
      </c>
      <c r="AT172" s="190" t="s">
        <v>148</v>
      </c>
      <c r="AU172" s="190" t="s">
        <v>77</v>
      </c>
      <c r="AY172" s="18" t="s">
        <v>145</v>
      </c>
      <c r="BE172" s="191">
        <f t="shared" si="34"/>
        <v>0</v>
      </c>
      <c r="BF172" s="191">
        <f t="shared" si="35"/>
        <v>0</v>
      </c>
      <c r="BG172" s="191">
        <f t="shared" si="36"/>
        <v>0</v>
      </c>
      <c r="BH172" s="191">
        <f t="shared" si="37"/>
        <v>0</v>
      </c>
      <c r="BI172" s="191">
        <f t="shared" si="38"/>
        <v>0</v>
      </c>
      <c r="BJ172" s="18" t="s">
        <v>77</v>
      </c>
      <c r="BK172" s="191">
        <f t="shared" si="39"/>
        <v>0</v>
      </c>
      <c r="BL172" s="18" t="s">
        <v>153</v>
      </c>
      <c r="BM172" s="190" t="s">
        <v>624</v>
      </c>
    </row>
    <row r="173" spans="1:65" s="2" customFormat="1" ht="16.5" customHeight="1">
      <c r="A173" s="35"/>
      <c r="B173" s="36"/>
      <c r="C173" s="179" t="s">
        <v>69</v>
      </c>
      <c r="D173" s="179" t="s">
        <v>148</v>
      </c>
      <c r="E173" s="180" t="s">
        <v>1267</v>
      </c>
      <c r="F173" s="181" t="s">
        <v>1268</v>
      </c>
      <c r="G173" s="182" t="s">
        <v>643</v>
      </c>
      <c r="H173" s="183">
        <v>2</v>
      </c>
      <c r="I173" s="184"/>
      <c r="J173" s="185">
        <f t="shared" si="30"/>
        <v>0</v>
      </c>
      <c r="K173" s="181" t="s">
        <v>19</v>
      </c>
      <c r="L173" s="40"/>
      <c r="M173" s="186" t="s">
        <v>19</v>
      </c>
      <c r="N173" s="187" t="s">
        <v>40</v>
      </c>
      <c r="O173" s="65"/>
      <c r="P173" s="188">
        <f t="shared" si="31"/>
        <v>0</v>
      </c>
      <c r="Q173" s="188">
        <v>0</v>
      </c>
      <c r="R173" s="188">
        <f t="shared" si="32"/>
        <v>0</v>
      </c>
      <c r="S173" s="188">
        <v>0</v>
      </c>
      <c r="T173" s="189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153</v>
      </c>
      <c r="AT173" s="190" t="s">
        <v>148</v>
      </c>
      <c r="AU173" s="190" t="s">
        <v>77</v>
      </c>
      <c r="AY173" s="18" t="s">
        <v>145</v>
      </c>
      <c r="BE173" s="191">
        <f t="shared" si="34"/>
        <v>0</v>
      </c>
      <c r="BF173" s="191">
        <f t="shared" si="35"/>
        <v>0</v>
      </c>
      <c r="BG173" s="191">
        <f t="shared" si="36"/>
        <v>0</v>
      </c>
      <c r="BH173" s="191">
        <f t="shared" si="37"/>
        <v>0</v>
      </c>
      <c r="BI173" s="191">
        <f t="shared" si="38"/>
        <v>0</v>
      </c>
      <c r="BJ173" s="18" t="s">
        <v>77</v>
      </c>
      <c r="BK173" s="191">
        <f t="shared" si="39"/>
        <v>0</v>
      </c>
      <c r="BL173" s="18" t="s">
        <v>153</v>
      </c>
      <c r="BM173" s="190" t="s">
        <v>630</v>
      </c>
    </row>
    <row r="174" spans="1:65" s="2" customFormat="1" ht="16.5" customHeight="1">
      <c r="A174" s="35"/>
      <c r="B174" s="36"/>
      <c r="C174" s="179" t="s">
        <v>69</v>
      </c>
      <c r="D174" s="179" t="s">
        <v>148</v>
      </c>
      <c r="E174" s="180" t="s">
        <v>1269</v>
      </c>
      <c r="F174" s="181" t="s">
        <v>1270</v>
      </c>
      <c r="G174" s="182" t="s">
        <v>643</v>
      </c>
      <c r="H174" s="183">
        <v>1</v>
      </c>
      <c r="I174" s="184"/>
      <c r="J174" s="185">
        <f t="shared" si="30"/>
        <v>0</v>
      </c>
      <c r="K174" s="181" t="s">
        <v>19</v>
      </c>
      <c r="L174" s="40"/>
      <c r="M174" s="186" t="s">
        <v>19</v>
      </c>
      <c r="N174" s="187" t="s">
        <v>40</v>
      </c>
      <c r="O174" s="65"/>
      <c r="P174" s="188">
        <f t="shared" si="31"/>
        <v>0</v>
      </c>
      <c r="Q174" s="188">
        <v>0</v>
      </c>
      <c r="R174" s="188">
        <f t="shared" si="32"/>
        <v>0</v>
      </c>
      <c r="S174" s="188">
        <v>0</v>
      </c>
      <c r="T174" s="189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153</v>
      </c>
      <c r="AT174" s="190" t="s">
        <v>148</v>
      </c>
      <c r="AU174" s="190" t="s">
        <v>77</v>
      </c>
      <c r="AY174" s="18" t="s">
        <v>145</v>
      </c>
      <c r="BE174" s="191">
        <f t="shared" si="34"/>
        <v>0</v>
      </c>
      <c r="BF174" s="191">
        <f t="shared" si="35"/>
        <v>0</v>
      </c>
      <c r="BG174" s="191">
        <f t="shared" si="36"/>
        <v>0</v>
      </c>
      <c r="BH174" s="191">
        <f t="shared" si="37"/>
        <v>0</v>
      </c>
      <c r="BI174" s="191">
        <f t="shared" si="38"/>
        <v>0</v>
      </c>
      <c r="BJ174" s="18" t="s">
        <v>77</v>
      </c>
      <c r="BK174" s="191">
        <f t="shared" si="39"/>
        <v>0</v>
      </c>
      <c r="BL174" s="18" t="s">
        <v>153</v>
      </c>
      <c r="BM174" s="190" t="s">
        <v>636</v>
      </c>
    </row>
    <row r="175" spans="1:65" s="2" customFormat="1" ht="16.5" customHeight="1">
      <c r="A175" s="35"/>
      <c r="B175" s="36"/>
      <c r="C175" s="179" t="s">
        <v>69</v>
      </c>
      <c r="D175" s="179" t="s">
        <v>148</v>
      </c>
      <c r="E175" s="180" t="s">
        <v>1271</v>
      </c>
      <c r="F175" s="181" t="s">
        <v>1272</v>
      </c>
      <c r="G175" s="182" t="s">
        <v>643</v>
      </c>
      <c r="H175" s="183">
        <v>1</v>
      </c>
      <c r="I175" s="184"/>
      <c r="J175" s="185">
        <f t="shared" si="30"/>
        <v>0</v>
      </c>
      <c r="K175" s="181" t="s">
        <v>19</v>
      </c>
      <c r="L175" s="40"/>
      <c r="M175" s="186" t="s">
        <v>19</v>
      </c>
      <c r="N175" s="187" t="s">
        <v>40</v>
      </c>
      <c r="O175" s="65"/>
      <c r="P175" s="188">
        <f t="shared" si="31"/>
        <v>0</v>
      </c>
      <c r="Q175" s="188">
        <v>0</v>
      </c>
      <c r="R175" s="188">
        <f t="shared" si="32"/>
        <v>0</v>
      </c>
      <c r="S175" s="188">
        <v>0</v>
      </c>
      <c r="T175" s="189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153</v>
      </c>
      <c r="AT175" s="190" t="s">
        <v>148</v>
      </c>
      <c r="AU175" s="190" t="s">
        <v>77</v>
      </c>
      <c r="AY175" s="18" t="s">
        <v>145</v>
      </c>
      <c r="BE175" s="191">
        <f t="shared" si="34"/>
        <v>0</v>
      </c>
      <c r="BF175" s="191">
        <f t="shared" si="35"/>
        <v>0</v>
      </c>
      <c r="BG175" s="191">
        <f t="shared" si="36"/>
        <v>0</v>
      </c>
      <c r="BH175" s="191">
        <f t="shared" si="37"/>
        <v>0</v>
      </c>
      <c r="BI175" s="191">
        <f t="shared" si="38"/>
        <v>0</v>
      </c>
      <c r="BJ175" s="18" t="s">
        <v>77</v>
      </c>
      <c r="BK175" s="191">
        <f t="shared" si="39"/>
        <v>0</v>
      </c>
      <c r="BL175" s="18" t="s">
        <v>153</v>
      </c>
      <c r="BM175" s="190" t="s">
        <v>882</v>
      </c>
    </row>
    <row r="176" spans="1:65" s="2" customFormat="1" ht="16.5" customHeight="1">
      <c r="A176" s="35"/>
      <c r="B176" s="36"/>
      <c r="C176" s="179" t="s">
        <v>69</v>
      </c>
      <c r="D176" s="179" t="s">
        <v>148</v>
      </c>
      <c r="E176" s="180" t="s">
        <v>1273</v>
      </c>
      <c r="F176" s="181" t="s">
        <v>1274</v>
      </c>
      <c r="G176" s="182" t="s">
        <v>1151</v>
      </c>
      <c r="H176" s="183">
        <v>1</v>
      </c>
      <c r="I176" s="184"/>
      <c r="J176" s="185">
        <f t="shared" si="30"/>
        <v>0</v>
      </c>
      <c r="K176" s="181" t="s">
        <v>19</v>
      </c>
      <c r="L176" s="40"/>
      <c r="M176" s="186" t="s">
        <v>19</v>
      </c>
      <c r="N176" s="187" t="s">
        <v>40</v>
      </c>
      <c r="O176" s="65"/>
      <c r="P176" s="188">
        <f t="shared" si="31"/>
        <v>0</v>
      </c>
      <c r="Q176" s="188">
        <v>0</v>
      </c>
      <c r="R176" s="188">
        <f t="shared" si="32"/>
        <v>0</v>
      </c>
      <c r="S176" s="188">
        <v>0</v>
      </c>
      <c r="T176" s="189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153</v>
      </c>
      <c r="AT176" s="190" t="s">
        <v>148</v>
      </c>
      <c r="AU176" s="190" t="s">
        <v>77</v>
      </c>
      <c r="AY176" s="18" t="s">
        <v>145</v>
      </c>
      <c r="BE176" s="191">
        <f t="shared" si="34"/>
        <v>0</v>
      </c>
      <c r="BF176" s="191">
        <f t="shared" si="35"/>
        <v>0</v>
      </c>
      <c r="BG176" s="191">
        <f t="shared" si="36"/>
        <v>0</v>
      </c>
      <c r="BH176" s="191">
        <f t="shared" si="37"/>
        <v>0</v>
      </c>
      <c r="BI176" s="191">
        <f t="shared" si="38"/>
        <v>0</v>
      </c>
      <c r="BJ176" s="18" t="s">
        <v>77</v>
      </c>
      <c r="BK176" s="191">
        <f t="shared" si="39"/>
        <v>0</v>
      </c>
      <c r="BL176" s="18" t="s">
        <v>153</v>
      </c>
      <c r="BM176" s="190" t="s">
        <v>923</v>
      </c>
    </row>
    <row r="177" spans="1:65" s="2" customFormat="1" ht="16.5" customHeight="1">
      <c r="A177" s="35"/>
      <c r="B177" s="36"/>
      <c r="C177" s="179" t="s">
        <v>69</v>
      </c>
      <c r="D177" s="179" t="s">
        <v>148</v>
      </c>
      <c r="E177" s="180" t="s">
        <v>1275</v>
      </c>
      <c r="F177" s="181" t="s">
        <v>1276</v>
      </c>
      <c r="G177" s="182" t="s">
        <v>643</v>
      </c>
      <c r="H177" s="183">
        <v>1</v>
      </c>
      <c r="I177" s="184"/>
      <c r="J177" s="185">
        <f t="shared" si="30"/>
        <v>0</v>
      </c>
      <c r="K177" s="181" t="s">
        <v>19</v>
      </c>
      <c r="L177" s="40"/>
      <c r="M177" s="186" t="s">
        <v>19</v>
      </c>
      <c r="N177" s="187" t="s">
        <v>40</v>
      </c>
      <c r="O177" s="65"/>
      <c r="P177" s="188">
        <f t="shared" si="31"/>
        <v>0</v>
      </c>
      <c r="Q177" s="188">
        <v>0</v>
      </c>
      <c r="R177" s="188">
        <f t="shared" si="32"/>
        <v>0</v>
      </c>
      <c r="S177" s="188">
        <v>0</v>
      </c>
      <c r="T177" s="189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153</v>
      </c>
      <c r="AT177" s="190" t="s">
        <v>148</v>
      </c>
      <c r="AU177" s="190" t="s">
        <v>77</v>
      </c>
      <c r="AY177" s="18" t="s">
        <v>145</v>
      </c>
      <c r="BE177" s="191">
        <f t="shared" si="34"/>
        <v>0</v>
      </c>
      <c r="BF177" s="191">
        <f t="shared" si="35"/>
        <v>0</v>
      </c>
      <c r="BG177" s="191">
        <f t="shared" si="36"/>
        <v>0</v>
      </c>
      <c r="BH177" s="191">
        <f t="shared" si="37"/>
        <v>0</v>
      </c>
      <c r="BI177" s="191">
        <f t="shared" si="38"/>
        <v>0</v>
      </c>
      <c r="BJ177" s="18" t="s">
        <v>77</v>
      </c>
      <c r="BK177" s="191">
        <f t="shared" si="39"/>
        <v>0</v>
      </c>
      <c r="BL177" s="18" t="s">
        <v>153</v>
      </c>
      <c r="BM177" s="190" t="s">
        <v>652</v>
      </c>
    </row>
    <row r="178" spans="1:65" s="12" customFormat="1" ht="25.9" customHeight="1">
      <c r="B178" s="163"/>
      <c r="C178" s="164"/>
      <c r="D178" s="165" t="s">
        <v>68</v>
      </c>
      <c r="E178" s="166" t="s">
        <v>165</v>
      </c>
      <c r="F178" s="166" t="s">
        <v>1277</v>
      </c>
      <c r="G178" s="164"/>
      <c r="H178" s="164"/>
      <c r="I178" s="167"/>
      <c r="J178" s="168">
        <f>BK178</f>
        <v>0</v>
      </c>
      <c r="K178" s="164"/>
      <c r="L178" s="169"/>
      <c r="M178" s="170"/>
      <c r="N178" s="171"/>
      <c r="O178" s="171"/>
      <c r="P178" s="172">
        <f>SUM(P179:P180)</f>
        <v>0</v>
      </c>
      <c r="Q178" s="171"/>
      <c r="R178" s="172">
        <f>SUM(R179:R180)</f>
        <v>0</v>
      </c>
      <c r="S178" s="171"/>
      <c r="T178" s="173">
        <f>SUM(T179:T180)</f>
        <v>0</v>
      </c>
      <c r="AR178" s="174" t="s">
        <v>77</v>
      </c>
      <c r="AT178" s="175" t="s">
        <v>68</v>
      </c>
      <c r="AU178" s="175" t="s">
        <v>69</v>
      </c>
      <c r="AY178" s="174" t="s">
        <v>145</v>
      </c>
      <c r="BK178" s="176">
        <f>SUM(BK179:BK180)</f>
        <v>0</v>
      </c>
    </row>
    <row r="179" spans="1:65" s="2" customFormat="1" ht="16.5" customHeight="1">
      <c r="A179" s="35"/>
      <c r="B179" s="36"/>
      <c r="C179" s="179" t="s">
        <v>69</v>
      </c>
      <c r="D179" s="179" t="s">
        <v>148</v>
      </c>
      <c r="E179" s="180" t="s">
        <v>1278</v>
      </c>
      <c r="F179" s="181" t="s">
        <v>1279</v>
      </c>
      <c r="G179" s="182" t="s">
        <v>1280</v>
      </c>
      <c r="H179" s="183">
        <v>55</v>
      </c>
      <c r="I179" s="184"/>
      <c r="J179" s="185">
        <f>ROUND(I179*H179,2)</f>
        <v>0</v>
      </c>
      <c r="K179" s="181" t="s">
        <v>19</v>
      </c>
      <c r="L179" s="40"/>
      <c r="M179" s="186" t="s">
        <v>19</v>
      </c>
      <c r="N179" s="187" t="s">
        <v>40</v>
      </c>
      <c r="O179" s="65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153</v>
      </c>
      <c r="AT179" s="190" t="s">
        <v>148</v>
      </c>
      <c r="AU179" s="190" t="s">
        <v>77</v>
      </c>
      <c r="AY179" s="18" t="s">
        <v>145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77</v>
      </c>
      <c r="BK179" s="191">
        <f>ROUND(I179*H179,2)</f>
        <v>0</v>
      </c>
      <c r="BL179" s="18" t="s">
        <v>153</v>
      </c>
      <c r="BM179" s="190" t="s">
        <v>475</v>
      </c>
    </row>
    <row r="180" spans="1:65" s="2" customFormat="1" ht="16.5" customHeight="1">
      <c r="A180" s="35"/>
      <c r="B180" s="36"/>
      <c r="C180" s="179" t="s">
        <v>69</v>
      </c>
      <c r="D180" s="179" t="s">
        <v>148</v>
      </c>
      <c r="E180" s="180" t="s">
        <v>1281</v>
      </c>
      <c r="F180" s="181" t="s">
        <v>1282</v>
      </c>
      <c r="G180" s="182" t="s">
        <v>1283</v>
      </c>
      <c r="H180" s="183">
        <v>80</v>
      </c>
      <c r="I180" s="184"/>
      <c r="J180" s="185">
        <f>ROUND(I180*H180,2)</f>
        <v>0</v>
      </c>
      <c r="K180" s="181" t="s">
        <v>19</v>
      </c>
      <c r="L180" s="40"/>
      <c r="M180" s="248" t="s">
        <v>19</v>
      </c>
      <c r="N180" s="249" t="s">
        <v>40</v>
      </c>
      <c r="O180" s="242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153</v>
      </c>
      <c r="AT180" s="190" t="s">
        <v>148</v>
      </c>
      <c r="AU180" s="190" t="s">
        <v>77</v>
      </c>
      <c r="AY180" s="18" t="s">
        <v>145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77</v>
      </c>
      <c r="BK180" s="191">
        <f>ROUND(I180*H180,2)</f>
        <v>0</v>
      </c>
      <c r="BL180" s="18" t="s">
        <v>153</v>
      </c>
      <c r="BM180" s="190" t="s">
        <v>181</v>
      </c>
    </row>
    <row r="181" spans="1:65" s="2" customFormat="1" ht="6.95" customHeight="1">
      <c r="A181" s="35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0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algorithmName="SHA-512" hashValue="BZ60GD2KhpY4NT6OVxcTD1om/t3u7+NJHBKW9+msGnVpr2H7lx6C6W2pM1/haNVtZtGmGfXwMjJ66VoQQWCV5Q==" saltValue="zgMLQCpIOMSD53UtP5nVb9pYnP1Bb/CD1ey/F5caVJMTLtMF/TSRkmmB8zv7X/dYLZcutED5gYL7vURpaWt4Eg==" spinCount="100000" sheet="1" objects="1" scenarios="1" formatColumns="0" formatRows="0" autoFilter="0"/>
  <autoFilter ref="C89:K18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1" customFormat="1" ht="12" customHeight="1">
      <c r="B8" s="21"/>
      <c r="D8" s="113" t="s">
        <v>100</v>
      </c>
      <c r="L8" s="21"/>
    </row>
    <row r="9" spans="1:46" s="2" customFormat="1" ht="16.5" customHeight="1">
      <c r="A9" s="35"/>
      <c r="B9" s="40"/>
      <c r="C9" s="35"/>
      <c r="D9" s="35"/>
      <c r="E9" s="375" t="s">
        <v>1101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1102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7" t="s">
        <v>1286</v>
      </c>
      <c r="F11" s="378"/>
      <c r="G11" s="378"/>
      <c r="H11" s="378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16. 11. 2020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tr">
        <f>IF('Rekapitulace stavby'!AN10="","",'Rekapitulace stavby'!AN10)</f>
        <v/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 xml:space="preserve"> </v>
      </c>
      <c r="F17" s="35"/>
      <c r="G17" s="35"/>
      <c r="H17" s="35"/>
      <c r="I17" s="113" t="s">
        <v>27</v>
      </c>
      <c r="J17" s="104" t="str">
        <f>IF('Rekapitulace stavby'!AN11="","",'Rekapitulace stavby'!AN11)</f>
        <v/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28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9" t="str">
        <f>'Rekapitulace stavby'!E14</f>
        <v>Vyplň údaj</v>
      </c>
      <c r="F20" s="380"/>
      <c r="G20" s="380"/>
      <c r="H20" s="380"/>
      <c r="I20" s="113" t="s">
        <v>27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30</v>
      </c>
      <c r="E22" s="35"/>
      <c r="F22" s="35"/>
      <c r="G22" s="35"/>
      <c r="H22" s="35"/>
      <c r="I22" s="113" t="s">
        <v>26</v>
      </c>
      <c r="J22" s="104" t="str">
        <f>IF('Rekapitulace stavby'!AN16="","",'Rekapitulace stavby'!AN16)</f>
        <v/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3" t="s">
        <v>27</v>
      </c>
      <c r="J23" s="104" t="str">
        <f>IF('Rekapitulace stavby'!AN17="","",'Rekapitulace stavby'!AN17)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32</v>
      </c>
      <c r="E25" s="35"/>
      <c r="F25" s="35"/>
      <c r="G25" s="35"/>
      <c r="H25" s="35"/>
      <c r="I25" s="113" t="s">
        <v>26</v>
      </c>
      <c r="J25" s="104" t="str">
        <f>IF('Rekapitulace stavby'!AN19="","",'Rekapitulace stavby'!AN19)</f>
        <v/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3" t="s">
        <v>27</v>
      </c>
      <c r="J26" s="104" t="str">
        <f>IF('Rekapitulace stavby'!AN20="","",'Rekapitulace stavby'!AN20)</f>
        <v/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33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1" t="s">
        <v>19</v>
      </c>
      <c r="F29" s="381"/>
      <c r="G29" s="381"/>
      <c r="H29" s="381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35</v>
      </c>
      <c r="E32" s="35"/>
      <c r="F32" s="35"/>
      <c r="G32" s="35"/>
      <c r="H32" s="35"/>
      <c r="I32" s="35"/>
      <c r="J32" s="121">
        <f>ROUND(J87,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37</v>
      </c>
      <c r="G34" s="35"/>
      <c r="H34" s="35"/>
      <c r="I34" s="122" t="s">
        <v>36</v>
      </c>
      <c r="J34" s="122" t="s">
        <v>38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39</v>
      </c>
      <c r="E35" s="113" t="s">
        <v>40</v>
      </c>
      <c r="F35" s="124">
        <f>ROUND((SUM(BE87:BE97)),  2)</f>
        <v>0</v>
      </c>
      <c r="G35" s="35"/>
      <c r="H35" s="35"/>
      <c r="I35" s="125">
        <v>0.21</v>
      </c>
      <c r="J35" s="124">
        <f>ROUND(((SUM(BE87:BE97))*I35),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41</v>
      </c>
      <c r="F36" s="124">
        <f>ROUND((SUM(BF87:BF97)),  2)</f>
        <v>0</v>
      </c>
      <c r="G36" s="35"/>
      <c r="H36" s="35"/>
      <c r="I36" s="125">
        <v>0.15</v>
      </c>
      <c r="J36" s="124">
        <f>ROUND(((SUM(BF87:BF97))*I36),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ROUND((SUM(BG87:BG97)),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43</v>
      </c>
      <c r="F38" s="124">
        <f>ROUND((SUM(BH87:BH97)),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44</v>
      </c>
      <c r="F39" s="124">
        <f>ROUND((SUM(BI87:BI97)),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45</v>
      </c>
      <c r="E41" s="128"/>
      <c r="F41" s="128"/>
      <c r="G41" s="129" t="s">
        <v>46</v>
      </c>
      <c r="H41" s="130" t="s">
        <v>47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102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2" t="str">
        <f>E7</f>
        <v>Zelivskeho 52, Bilina - stavebni upravy objektu - rozpocet 1NP</v>
      </c>
      <c r="F50" s="383"/>
      <c r="G50" s="383"/>
      <c r="H50" s="383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100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2" t="s">
        <v>1101</v>
      </c>
      <c r="F52" s="384"/>
      <c r="G52" s="384"/>
      <c r="H52" s="384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1102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1" t="str">
        <f>E11</f>
        <v>003 - VZT ostatní</v>
      </c>
      <c r="F54" s="384"/>
      <c r="G54" s="384"/>
      <c r="H54" s="384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30" t="s">
        <v>23</v>
      </c>
      <c r="J56" s="60" t="str">
        <f>IF(J14="","",J14)</f>
        <v>16. 11. 2020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 xml:space="preserve"> </v>
      </c>
      <c r="G58" s="37"/>
      <c r="H58" s="37"/>
      <c r="I58" s="30" t="s">
        <v>30</v>
      </c>
      <c r="J58" s="33" t="str">
        <f>E23</f>
        <v xml:space="preserve"> 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28</v>
      </c>
      <c r="D59" s="37"/>
      <c r="E59" s="37"/>
      <c r="F59" s="28" t="str">
        <f>IF(E20="","",E20)</f>
        <v>Vyplň údaj</v>
      </c>
      <c r="G59" s="37"/>
      <c r="H59" s="37"/>
      <c r="I59" s="30" t="s">
        <v>32</v>
      </c>
      <c r="J59" s="33" t="str">
        <f>E26</f>
        <v xml:space="preserve"> 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103</v>
      </c>
      <c r="D61" s="138"/>
      <c r="E61" s="138"/>
      <c r="F61" s="138"/>
      <c r="G61" s="138"/>
      <c r="H61" s="138"/>
      <c r="I61" s="138"/>
      <c r="J61" s="139" t="s">
        <v>104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67</v>
      </c>
      <c r="D63" s="37"/>
      <c r="E63" s="37"/>
      <c r="F63" s="37"/>
      <c r="G63" s="37"/>
      <c r="H63" s="37"/>
      <c r="I63" s="37"/>
      <c r="J63" s="78">
        <f>J87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105</v>
      </c>
    </row>
    <row r="64" spans="1:47" s="9" customFormat="1" ht="24.95" customHeight="1">
      <c r="B64" s="141"/>
      <c r="C64" s="142"/>
      <c r="D64" s="143" t="s">
        <v>1287</v>
      </c>
      <c r="E64" s="144"/>
      <c r="F64" s="144"/>
      <c r="G64" s="144"/>
      <c r="H64" s="144"/>
      <c r="I64" s="144"/>
      <c r="J64" s="145">
        <f>J88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1288</v>
      </c>
      <c r="E65" s="149"/>
      <c r="F65" s="149"/>
      <c r="G65" s="149"/>
      <c r="H65" s="149"/>
      <c r="I65" s="149"/>
      <c r="J65" s="150">
        <f>J89</f>
        <v>0</v>
      </c>
      <c r="K65" s="98"/>
      <c r="L65" s="15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130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82" t="str">
        <f>E7</f>
        <v>Zelivskeho 52, Bilina - stavebni upravy objektu - rozpocet 1NP</v>
      </c>
      <c r="F75" s="383"/>
      <c r="G75" s="383"/>
      <c r="H75" s="383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2"/>
      <c r="C76" s="30" t="s">
        <v>100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>
      <c r="A77" s="35"/>
      <c r="B77" s="36"/>
      <c r="C77" s="37"/>
      <c r="D77" s="37"/>
      <c r="E77" s="382" t="s">
        <v>1101</v>
      </c>
      <c r="F77" s="384"/>
      <c r="G77" s="384"/>
      <c r="H77" s="384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1102</v>
      </c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1" t="str">
        <f>E11</f>
        <v>003 - VZT ostatní</v>
      </c>
      <c r="F79" s="384"/>
      <c r="G79" s="384"/>
      <c r="H79" s="384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F14</f>
        <v xml:space="preserve"> </v>
      </c>
      <c r="G81" s="37"/>
      <c r="H81" s="37"/>
      <c r="I81" s="30" t="s">
        <v>23</v>
      </c>
      <c r="J81" s="60" t="str">
        <f>IF(J14="","",J14)</f>
        <v>16. 11. 2020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E17</f>
        <v xml:space="preserve"> </v>
      </c>
      <c r="G83" s="37"/>
      <c r="H83" s="37"/>
      <c r="I83" s="30" t="s">
        <v>30</v>
      </c>
      <c r="J83" s="33" t="str">
        <f>E23</f>
        <v xml:space="preserve"> 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28</v>
      </c>
      <c r="D84" s="37"/>
      <c r="E84" s="37"/>
      <c r="F84" s="28" t="str">
        <f>IF(E20="","",E20)</f>
        <v>Vyplň údaj</v>
      </c>
      <c r="G84" s="37"/>
      <c r="H84" s="37"/>
      <c r="I84" s="30" t="s">
        <v>32</v>
      </c>
      <c r="J84" s="33" t="str">
        <f>E26</f>
        <v xml:space="preserve">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52"/>
      <c r="B86" s="153"/>
      <c r="C86" s="154" t="s">
        <v>131</v>
      </c>
      <c r="D86" s="155" t="s">
        <v>54</v>
      </c>
      <c r="E86" s="155" t="s">
        <v>50</v>
      </c>
      <c r="F86" s="155" t="s">
        <v>51</v>
      </c>
      <c r="G86" s="155" t="s">
        <v>132</v>
      </c>
      <c r="H86" s="155" t="s">
        <v>133</v>
      </c>
      <c r="I86" s="155" t="s">
        <v>134</v>
      </c>
      <c r="J86" s="155" t="s">
        <v>104</v>
      </c>
      <c r="K86" s="156" t="s">
        <v>135</v>
      </c>
      <c r="L86" s="157"/>
      <c r="M86" s="69" t="s">
        <v>19</v>
      </c>
      <c r="N86" s="70" t="s">
        <v>39</v>
      </c>
      <c r="O86" s="70" t="s">
        <v>136</v>
      </c>
      <c r="P86" s="70" t="s">
        <v>137</v>
      </c>
      <c r="Q86" s="70" t="s">
        <v>138</v>
      </c>
      <c r="R86" s="70" t="s">
        <v>139</v>
      </c>
      <c r="S86" s="70" t="s">
        <v>140</v>
      </c>
      <c r="T86" s="71" t="s">
        <v>141</v>
      </c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</row>
    <row r="87" spans="1:65" s="2" customFormat="1" ht="22.9" customHeight="1">
      <c r="A87" s="35"/>
      <c r="B87" s="36"/>
      <c r="C87" s="76" t="s">
        <v>142</v>
      </c>
      <c r="D87" s="37"/>
      <c r="E87" s="37"/>
      <c r="F87" s="37"/>
      <c r="G87" s="37"/>
      <c r="H87" s="37"/>
      <c r="I87" s="37"/>
      <c r="J87" s="158">
        <f>BK87</f>
        <v>0</v>
      </c>
      <c r="K87" s="37"/>
      <c r="L87" s="40"/>
      <c r="M87" s="72"/>
      <c r="N87" s="159"/>
      <c r="O87" s="73"/>
      <c r="P87" s="160">
        <f>P88</f>
        <v>0</v>
      </c>
      <c r="Q87" s="73"/>
      <c r="R87" s="160">
        <f>R88</f>
        <v>0</v>
      </c>
      <c r="S87" s="73"/>
      <c r="T87" s="161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68</v>
      </c>
      <c r="AU87" s="18" t="s">
        <v>105</v>
      </c>
      <c r="BK87" s="162">
        <f>BK88</f>
        <v>0</v>
      </c>
    </row>
    <row r="88" spans="1:65" s="12" customFormat="1" ht="25.9" customHeight="1">
      <c r="B88" s="163"/>
      <c r="C88" s="164"/>
      <c r="D88" s="165" t="s">
        <v>68</v>
      </c>
      <c r="E88" s="166" t="s">
        <v>1289</v>
      </c>
      <c r="F88" s="166" t="s">
        <v>1290</v>
      </c>
      <c r="G88" s="164"/>
      <c r="H88" s="164"/>
      <c r="I88" s="167"/>
      <c r="J88" s="168">
        <f>BK88</f>
        <v>0</v>
      </c>
      <c r="K88" s="164"/>
      <c r="L88" s="169"/>
      <c r="M88" s="170"/>
      <c r="N88" s="171"/>
      <c r="O88" s="171"/>
      <c r="P88" s="172">
        <f>P89</f>
        <v>0</v>
      </c>
      <c r="Q88" s="171"/>
      <c r="R88" s="172">
        <f>R89</f>
        <v>0</v>
      </c>
      <c r="S88" s="171"/>
      <c r="T88" s="173">
        <f>T89</f>
        <v>0</v>
      </c>
      <c r="AR88" s="174" t="s">
        <v>153</v>
      </c>
      <c r="AT88" s="175" t="s">
        <v>68</v>
      </c>
      <c r="AU88" s="175" t="s">
        <v>69</v>
      </c>
      <c r="AY88" s="174" t="s">
        <v>145</v>
      </c>
      <c r="BK88" s="176">
        <f>BK89</f>
        <v>0</v>
      </c>
    </row>
    <row r="89" spans="1:65" s="12" customFormat="1" ht="22.9" customHeight="1">
      <c r="B89" s="163"/>
      <c r="C89" s="164"/>
      <c r="D89" s="165" t="s">
        <v>68</v>
      </c>
      <c r="E89" s="177" t="s">
        <v>1291</v>
      </c>
      <c r="F89" s="177" t="s">
        <v>1292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SUM(P90:P97)</f>
        <v>0</v>
      </c>
      <c r="Q89" s="171"/>
      <c r="R89" s="172">
        <f>SUM(R90:R97)</f>
        <v>0</v>
      </c>
      <c r="S89" s="171"/>
      <c r="T89" s="173">
        <f>SUM(T90:T97)</f>
        <v>0</v>
      </c>
      <c r="AR89" s="174" t="s">
        <v>153</v>
      </c>
      <c r="AT89" s="175" t="s">
        <v>68</v>
      </c>
      <c r="AU89" s="175" t="s">
        <v>77</v>
      </c>
      <c r="AY89" s="174" t="s">
        <v>145</v>
      </c>
      <c r="BK89" s="176">
        <f>SUM(BK90:BK97)</f>
        <v>0</v>
      </c>
    </row>
    <row r="90" spans="1:65" s="2" customFormat="1" ht="16.5" customHeight="1">
      <c r="A90" s="35"/>
      <c r="B90" s="36"/>
      <c r="C90" s="179" t="s">
        <v>77</v>
      </c>
      <c r="D90" s="179" t="s">
        <v>148</v>
      </c>
      <c r="E90" s="180" t="s">
        <v>1293</v>
      </c>
      <c r="F90" s="181" t="s">
        <v>1294</v>
      </c>
      <c r="G90" s="182" t="s">
        <v>723</v>
      </c>
      <c r="H90" s="183">
        <v>1</v>
      </c>
      <c r="I90" s="184"/>
      <c r="J90" s="185">
        <f t="shared" ref="J90:J97" si="0">ROUND(I90*H90,2)</f>
        <v>0</v>
      </c>
      <c r="K90" s="181" t="s">
        <v>19</v>
      </c>
      <c r="L90" s="40"/>
      <c r="M90" s="186" t="s">
        <v>19</v>
      </c>
      <c r="N90" s="187" t="s">
        <v>40</v>
      </c>
      <c r="O90" s="65"/>
      <c r="P90" s="188">
        <f t="shared" ref="P90:P97" si="1">O90*H90</f>
        <v>0</v>
      </c>
      <c r="Q90" s="188">
        <v>0</v>
      </c>
      <c r="R90" s="188">
        <f t="shared" ref="R90:R97" si="2">Q90*H90</f>
        <v>0</v>
      </c>
      <c r="S90" s="188">
        <v>0</v>
      </c>
      <c r="T90" s="189">
        <f t="shared" ref="T90:T97" si="3"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1087</v>
      </c>
      <c r="AT90" s="190" t="s">
        <v>148</v>
      </c>
      <c r="AU90" s="190" t="s">
        <v>79</v>
      </c>
      <c r="AY90" s="18" t="s">
        <v>145</v>
      </c>
      <c r="BE90" s="191">
        <f t="shared" ref="BE90:BE97" si="4">IF(N90="základní",J90,0)</f>
        <v>0</v>
      </c>
      <c r="BF90" s="191">
        <f t="shared" ref="BF90:BF97" si="5">IF(N90="snížená",J90,0)</f>
        <v>0</v>
      </c>
      <c r="BG90" s="191">
        <f t="shared" ref="BG90:BG97" si="6">IF(N90="zákl. přenesená",J90,0)</f>
        <v>0</v>
      </c>
      <c r="BH90" s="191">
        <f t="shared" ref="BH90:BH97" si="7">IF(N90="sníž. přenesená",J90,0)</f>
        <v>0</v>
      </c>
      <c r="BI90" s="191">
        <f t="shared" ref="BI90:BI97" si="8">IF(N90="nulová",J90,0)</f>
        <v>0</v>
      </c>
      <c r="BJ90" s="18" t="s">
        <v>77</v>
      </c>
      <c r="BK90" s="191">
        <f t="shared" ref="BK90:BK97" si="9">ROUND(I90*H90,2)</f>
        <v>0</v>
      </c>
      <c r="BL90" s="18" t="s">
        <v>1087</v>
      </c>
      <c r="BM90" s="190" t="s">
        <v>1295</v>
      </c>
    </row>
    <row r="91" spans="1:65" s="2" customFormat="1" ht="16.5" customHeight="1">
      <c r="A91" s="35"/>
      <c r="B91" s="36"/>
      <c r="C91" s="179" t="s">
        <v>79</v>
      </c>
      <c r="D91" s="179" t="s">
        <v>148</v>
      </c>
      <c r="E91" s="180" t="s">
        <v>1296</v>
      </c>
      <c r="F91" s="181" t="s">
        <v>1297</v>
      </c>
      <c r="G91" s="182" t="s">
        <v>723</v>
      </c>
      <c r="H91" s="183">
        <v>1</v>
      </c>
      <c r="I91" s="184"/>
      <c r="J91" s="185">
        <f t="shared" si="0"/>
        <v>0</v>
      </c>
      <c r="K91" s="181" t="s">
        <v>19</v>
      </c>
      <c r="L91" s="40"/>
      <c r="M91" s="186" t="s">
        <v>19</v>
      </c>
      <c r="N91" s="187" t="s">
        <v>40</v>
      </c>
      <c r="O91" s="65"/>
      <c r="P91" s="188">
        <f t="shared" si="1"/>
        <v>0</v>
      </c>
      <c r="Q91" s="188">
        <v>0</v>
      </c>
      <c r="R91" s="188">
        <f t="shared" si="2"/>
        <v>0</v>
      </c>
      <c r="S91" s="188">
        <v>0</v>
      </c>
      <c r="T91" s="189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1087</v>
      </c>
      <c r="AT91" s="190" t="s">
        <v>148</v>
      </c>
      <c r="AU91" s="190" t="s">
        <v>79</v>
      </c>
      <c r="AY91" s="18" t="s">
        <v>145</v>
      </c>
      <c r="BE91" s="191">
        <f t="shared" si="4"/>
        <v>0</v>
      </c>
      <c r="BF91" s="191">
        <f t="shared" si="5"/>
        <v>0</v>
      </c>
      <c r="BG91" s="191">
        <f t="shared" si="6"/>
        <v>0</v>
      </c>
      <c r="BH91" s="191">
        <f t="shared" si="7"/>
        <v>0</v>
      </c>
      <c r="BI91" s="191">
        <f t="shared" si="8"/>
        <v>0</v>
      </c>
      <c r="BJ91" s="18" t="s">
        <v>77</v>
      </c>
      <c r="BK91" s="191">
        <f t="shared" si="9"/>
        <v>0</v>
      </c>
      <c r="BL91" s="18" t="s">
        <v>1087</v>
      </c>
      <c r="BM91" s="190" t="s">
        <v>1298</v>
      </c>
    </row>
    <row r="92" spans="1:65" s="2" customFormat="1" ht="16.5" customHeight="1">
      <c r="A92" s="35"/>
      <c r="B92" s="36"/>
      <c r="C92" s="179" t="s">
        <v>146</v>
      </c>
      <c r="D92" s="179" t="s">
        <v>148</v>
      </c>
      <c r="E92" s="180" t="s">
        <v>1299</v>
      </c>
      <c r="F92" s="181" t="s">
        <v>1300</v>
      </c>
      <c r="G92" s="182" t="s">
        <v>723</v>
      </c>
      <c r="H92" s="183">
        <v>1</v>
      </c>
      <c r="I92" s="184"/>
      <c r="J92" s="185">
        <f t="shared" si="0"/>
        <v>0</v>
      </c>
      <c r="K92" s="181" t="s">
        <v>19</v>
      </c>
      <c r="L92" s="40"/>
      <c r="M92" s="186" t="s">
        <v>19</v>
      </c>
      <c r="N92" s="187" t="s">
        <v>40</v>
      </c>
      <c r="O92" s="65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1087</v>
      </c>
      <c r="AT92" s="190" t="s">
        <v>148</v>
      </c>
      <c r="AU92" s="190" t="s">
        <v>79</v>
      </c>
      <c r="AY92" s="18" t="s">
        <v>145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8" t="s">
        <v>77</v>
      </c>
      <c r="BK92" s="191">
        <f t="shared" si="9"/>
        <v>0</v>
      </c>
      <c r="BL92" s="18" t="s">
        <v>1087</v>
      </c>
      <c r="BM92" s="190" t="s">
        <v>1301</v>
      </c>
    </row>
    <row r="93" spans="1:65" s="2" customFormat="1" ht="16.5" customHeight="1">
      <c r="A93" s="35"/>
      <c r="B93" s="36"/>
      <c r="C93" s="179" t="s">
        <v>153</v>
      </c>
      <c r="D93" s="179" t="s">
        <v>148</v>
      </c>
      <c r="E93" s="180" t="s">
        <v>1302</v>
      </c>
      <c r="F93" s="181" t="s">
        <v>1303</v>
      </c>
      <c r="G93" s="182" t="s">
        <v>723</v>
      </c>
      <c r="H93" s="183">
        <v>1</v>
      </c>
      <c r="I93" s="184"/>
      <c r="J93" s="185">
        <f t="shared" si="0"/>
        <v>0</v>
      </c>
      <c r="K93" s="181" t="s">
        <v>19</v>
      </c>
      <c r="L93" s="40"/>
      <c r="M93" s="186" t="s">
        <v>19</v>
      </c>
      <c r="N93" s="187" t="s">
        <v>40</v>
      </c>
      <c r="O93" s="65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1087</v>
      </c>
      <c r="AT93" s="190" t="s">
        <v>148</v>
      </c>
      <c r="AU93" s="190" t="s">
        <v>79</v>
      </c>
      <c r="AY93" s="18" t="s">
        <v>145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77</v>
      </c>
      <c r="BK93" s="191">
        <f t="shared" si="9"/>
        <v>0</v>
      </c>
      <c r="BL93" s="18" t="s">
        <v>1087</v>
      </c>
      <c r="BM93" s="190" t="s">
        <v>1304</v>
      </c>
    </row>
    <row r="94" spans="1:65" s="2" customFormat="1" ht="16.5" customHeight="1">
      <c r="A94" s="35"/>
      <c r="B94" s="36"/>
      <c r="C94" s="179" t="s">
        <v>173</v>
      </c>
      <c r="D94" s="179" t="s">
        <v>148</v>
      </c>
      <c r="E94" s="180" t="s">
        <v>1305</v>
      </c>
      <c r="F94" s="181" t="s">
        <v>1306</v>
      </c>
      <c r="G94" s="182" t="s">
        <v>723</v>
      </c>
      <c r="H94" s="183">
        <v>1</v>
      </c>
      <c r="I94" s="184"/>
      <c r="J94" s="185">
        <f t="shared" si="0"/>
        <v>0</v>
      </c>
      <c r="K94" s="181" t="s">
        <v>19</v>
      </c>
      <c r="L94" s="40"/>
      <c r="M94" s="186" t="s">
        <v>19</v>
      </c>
      <c r="N94" s="187" t="s">
        <v>40</v>
      </c>
      <c r="O94" s="65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1087</v>
      </c>
      <c r="AT94" s="190" t="s">
        <v>148</v>
      </c>
      <c r="AU94" s="190" t="s">
        <v>79</v>
      </c>
      <c r="AY94" s="18" t="s">
        <v>145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77</v>
      </c>
      <c r="BK94" s="191">
        <f t="shared" si="9"/>
        <v>0</v>
      </c>
      <c r="BL94" s="18" t="s">
        <v>1087</v>
      </c>
      <c r="BM94" s="190" t="s">
        <v>1307</v>
      </c>
    </row>
    <row r="95" spans="1:65" s="2" customFormat="1" ht="16.5" customHeight="1">
      <c r="A95" s="35"/>
      <c r="B95" s="36"/>
      <c r="C95" s="179" t="s">
        <v>165</v>
      </c>
      <c r="D95" s="179" t="s">
        <v>148</v>
      </c>
      <c r="E95" s="180" t="s">
        <v>1308</v>
      </c>
      <c r="F95" s="181" t="s">
        <v>1309</v>
      </c>
      <c r="G95" s="182" t="s">
        <v>1096</v>
      </c>
      <c r="H95" s="183">
        <v>30</v>
      </c>
      <c r="I95" s="184"/>
      <c r="J95" s="185">
        <f t="shared" si="0"/>
        <v>0</v>
      </c>
      <c r="K95" s="181" t="s">
        <v>19</v>
      </c>
      <c r="L95" s="40"/>
      <c r="M95" s="186" t="s">
        <v>19</v>
      </c>
      <c r="N95" s="187" t="s">
        <v>40</v>
      </c>
      <c r="O95" s="65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1087</v>
      </c>
      <c r="AT95" s="190" t="s">
        <v>148</v>
      </c>
      <c r="AU95" s="190" t="s">
        <v>79</v>
      </c>
      <c r="AY95" s="18" t="s">
        <v>145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77</v>
      </c>
      <c r="BK95" s="191">
        <f t="shared" si="9"/>
        <v>0</v>
      </c>
      <c r="BL95" s="18" t="s">
        <v>1087</v>
      </c>
      <c r="BM95" s="190" t="s">
        <v>1310</v>
      </c>
    </row>
    <row r="96" spans="1:65" s="2" customFormat="1" ht="16.5" customHeight="1">
      <c r="A96" s="35"/>
      <c r="B96" s="36"/>
      <c r="C96" s="179" t="s">
        <v>188</v>
      </c>
      <c r="D96" s="179" t="s">
        <v>148</v>
      </c>
      <c r="E96" s="180" t="s">
        <v>1311</v>
      </c>
      <c r="F96" s="181" t="s">
        <v>1312</v>
      </c>
      <c r="G96" s="182" t="s">
        <v>1096</v>
      </c>
      <c r="H96" s="183">
        <v>16</v>
      </c>
      <c r="I96" s="184"/>
      <c r="J96" s="185">
        <f t="shared" si="0"/>
        <v>0</v>
      </c>
      <c r="K96" s="181" t="s">
        <v>19</v>
      </c>
      <c r="L96" s="40"/>
      <c r="M96" s="186" t="s">
        <v>19</v>
      </c>
      <c r="N96" s="187" t="s">
        <v>40</v>
      </c>
      <c r="O96" s="65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1087</v>
      </c>
      <c r="AT96" s="190" t="s">
        <v>148</v>
      </c>
      <c r="AU96" s="190" t="s">
        <v>79</v>
      </c>
      <c r="AY96" s="18" t="s">
        <v>145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77</v>
      </c>
      <c r="BK96" s="191">
        <f t="shared" si="9"/>
        <v>0</v>
      </c>
      <c r="BL96" s="18" t="s">
        <v>1087</v>
      </c>
      <c r="BM96" s="190" t="s">
        <v>1313</v>
      </c>
    </row>
    <row r="97" spans="1:65" s="2" customFormat="1" ht="16.5" customHeight="1">
      <c r="A97" s="35"/>
      <c r="B97" s="36"/>
      <c r="C97" s="179" t="s">
        <v>170</v>
      </c>
      <c r="D97" s="179" t="s">
        <v>148</v>
      </c>
      <c r="E97" s="180" t="s">
        <v>1314</v>
      </c>
      <c r="F97" s="181" t="s">
        <v>1315</v>
      </c>
      <c r="G97" s="182" t="s">
        <v>1096</v>
      </c>
      <c r="H97" s="183">
        <v>8</v>
      </c>
      <c r="I97" s="184"/>
      <c r="J97" s="185">
        <f t="shared" si="0"/>
        <v>0</v>
      </c>
      <c r="K97" s="181" t="s">
        <v>19</v>
      </c>
      <c r="L97" s="40"/>
      <c r="M97" s="248" t="s">
        <v>19</v>
      </c>
      <c r="N97" s="249" t="s">
        <v>40</v>
      </c>
      <c r="O97" s="242"/>
      <c r="P97" s="246">
        <f t="shared" si="1"/>
        <v>0</v>
      </c>
      <c r="Q97" s="246">
        <v>0</v>
      </c>
      <c r="R97" s="246">
        <f t="shared" si="2"/>
        <v>0</v>
      </c>
      <c r="S97" s="246">
        <v>0</v>
      </c>
      <c r="T97" s="247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1087</v>
      </c>
      <c r="AT97" s="190" t="s">
        <v>148</v>
      </c>
      <c r="AU97" s="190" t="s">
        <v>79</v>
      </c>
      <c r="AY97" s="18" t="s">
        <v>145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77</v>
      </c>
      <c r="BK97" s="191">
        <f t="shared" si="9"/>
        <v>0</v>
      </c>
      <c r="BL97" s="18" t="s">
        <v>1087</v>
      </c>
      <c r="BM97" s="190" t="s">
        <v>1316</v>
      </c>
    </row>
    <row r="98" spans="1:65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GVjSIS5Vw9w4ecGQrnwcsuP92QeCBTCR+M4nfKBt8lfwpC9S4C7LuiHyo58QdMLO19/rogWrpNOvYj8J5gN6QQ==" saltValue="5QYCtXCkL6WpZ8pxLhWAUSQ+qsOnRz5oW/FqziN15OHt5oWdxsJS8zcP4GeMPFUyO7LDiiLiQlCTJAVgeA6jBg==" spinCount="100000" sheet="1" objects="1" scenarios="1" formatColumns="0" formatRows="0" autoFilter="0"/>
  <autoFilter ref="C86:K97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79</v>
      </c>
    </row>
    <row r="4" spans="1:46" s="1" customFormat="1" ht="24.95" customHeight="1">
      <c r="B4" s="21"/>
      <c r="D4" s="111" t="s">
        <v>99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5" t="str">
        <f>'Rekapitulace stavby'!K6</f>
        <v>Zelivskeho 52, Bilina - stavebni upravy objektu - rozpocet 1NP</v>
      </c>
      <c r="F7" s="376"/>
      <c r="G7" s="376"/>
      <c r="H7" s="376"/>
      <c r="L7" s="21"/>
    </row>
    <row r="8" spans="1:46" s="2" customFormat="1" ht="12" customHeight="1">
      <c r="A8" s="35"/>
      <c r="B8" s="40"/>
      <c r="C8" s="35"/>
      <c r="D8" s="113" t="s">
        <v>100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1317</v>
      </c>
      <c r="F9" s="378"/>
      <c r="G9" s="378"/>
      <c r="H9" s="378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16. 11. 2020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tr">
        <f>IF('Rekapitulace stavby'!AN10="","",'Rekapitulace stavby'!AN10)</f>
        <v/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13" t="s">
        <v>27</v>
      </c>
      <c r="J15" s="104" t="str">
        <f>IF('Rekapitulace stavby'!AN11="","",'Rekapitulace stavby'!AN11)</f>
        <v/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9" t="str">
        <f>'Rekapitulace stavby'!E14</f>
        <v>Vyplň údaj</v>
      </c>
      <c r="F18" s="380"/>
      <c r="G18" s="380"/>
      <c r="H18" s="380"/>
      <c r="I18" s="113" t="s">
        <v>27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26</v>
      </c>
      <c r="J20" s="104" t="str">
        <f>IF('Rekapitulace stavby'!AN16="","",'Rekapitulace stavby'!AN16)</f>
        <v/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3" t="s">
        <v>27</v>
      </c>
      <c r="J21" s="104" t="str">
        <f>IF('Rekapitulace stavby'!AN17="","",'Rekapitulace stavby'!AN17)</f>
        <v/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32</v>
      </c>
      <c r="E23" s="35"/>
      <c r="F23" s="35"/>
      <c r="G23" s="35"/>
      <c r="H23" s="35"/>
      <c r="I23" s="113" t="s">
        <v>26</v>
      </c>
      <c r="J23" s="104" t="str">
        <f>IF('Rekapitulace stavby'!AN19="","",'Rekapitulace stavby'!AN19)</f>
        <v/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04" t="str">
        <f>IF('Rekapitulace stavby'!AN20="","",'Rekapitulace stavby'!AN20)</f>
        <v/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33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1" t="s">
        <v>19</v>
      </c>
      <c r="F27" s="381"/>
      <c r="G27" s="381"/>
      <c r="H27" s="38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ROUND(J88,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ROUND((SUM(BE88:BE205)),  2)</f>
        <v>0</v>
      </c>
      <c r="G33" s="35"/>
      <c r="H33" s="35"/>
      <c r="I33" s="125">
        <v>0.21</v>
      </c>
      <c r="J33" s="124">
        <f>ROUND(((SUM(BE88:BE205))*I33),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ROUND((SUM(BF88:BF205)),  2)</f>
        <v>0</v>
      </c>
      <c r="G34" s="35"/>
      <c r="H34" s="35"/>
      <c r="I34" s="125">
        <v>0.15</v>
      </c>
      <c r="J34" s="124">
        <f>ROUND(((SUM(BF88:BF205))*I34),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ROUND((SUM(BG88:BG205)),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ROUND((SUM(BH88:BH205)),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ROUND((SUM(BI88:BI205)),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102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Zelivskeho 52, Bilina - stavebni upravy objektu - rozpocet 1NP</v>
      </c>
      <c r="F48" s="383"/>
      <c r="G48" s="383"/>
      <c r="H48" s="383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100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04 - Silnoproudá elektroinstalace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16. 11. 2020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103</v>
      </c>
      <c r="D57" s="138"/>
      <c r="E57" s="138"/>
      <c r="F57" s="138"/>
      <c r="G57" s="138"/>
      <c r="H57" s="138"/>
      <c r="I57" s="138"/>
      <c r="J57" s="139" t="s">
        <v>104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67</v>
      </c>
      <c r="D59" s="37"/>
      <c r="E59" s="37"/>
      <c r="F59" s="37"/>
      <c r="G59" s="37"/>
      <c r="H59" s="37"/>
      <c r="I59" s="37"/>
      <c r="J59" s="78">
        <f>J88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105</v>
      </c>
    </row>
    <row r="60" spans="1:47" s="9" customFormat="1" ht="24.95" customHeight="1">
      <c r="B60" s="141"/>
      <c r="C60" s="142"/>
      <c r="D60" s="143" t="s">
        <v>1318</v>
      </c>
      <c r="E60" s="144"/>
      <c r="F60" s="144"/>
      <c r="G60" s="144"/>
      <c r="H60" s="144"/>
      <c r="I60" s="144"/>
      <c r="J60" s="145">
        <f>J89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1319</v>
      </c>
      <c r="E61" s="149"/>
      <c r="F61" s="149"/>
      <c r="G61" s="149"/>
      <c r="H61" s="149"/>
      <c r="I61" s="149"/>
      <c r="J61" s="150">
        <f>J90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1320</v>
      </c>
      <c r="E62" s="149"/>
      <c r="F62" s="149"/>
      <c r="G62" s="149"/>
      <c r="H62" s="149"/>
      <c r="I62" s="149"/>
      <c r="J62" s="150">
        <f>J98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1321</v>
      </c>
      <c r="E63" s="149"/>
      <c r="F63" s="149"/>
      <c r="G63" s="149"/>
      <c r="H63" s="149"/>
      <c r="I63" s="149"/>
      <c r="J63" s="150">
        <f>J123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1322</v>
      </c>
      <c r="E64" s="149"/>
      <c r="F64" s="149"/>
      <c r="G64" s="149"/>
      <c r="H64" s="149"/>
      <c r="I64" s="149"/>
      <c r="J64" s="150">
        <f>J152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1323</v>
      </c>
      <c r="E65" s="149"/>
      <c r="F65" s="149"/>
      <c r="G65" s="149"/>
      <c r="H65" s="149"/>
      <c r="I65" s="149"/>
      <c r="J65" s="150">
        <f>J154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1324</v>
      </c>
      <c r="E66" s="149"/>
      <c r="F66" s="149"/>
      <c r="G66" s="149"/>
      <c r="H66" s="149"/>
      <c r="I66" s="149"/>
      <c r="J66" s="150">
        <f>J163</f>
        <v>0</v>
      </c>
      <c r="K66" s="98"/>
      <c r="L66" s="151"/>
    </row>
    <row r="67" spans="1:31" s="9" customFormat="1" ht="24.95" customHeight="1">
      <c r="B67" s="141"/>
      <c r="C67" s="142"/>
      <c r="D67" s="143" t="s">
        <v>1325</v>
      </c>
      <c r="E67" s="144"/>
      <c r="F67" s="144"/>
      <c r="G67" s="144"/>
      <c r="H67" s="144"/>
      <c r="I67" s="144"/>
      <c r="J67" s="145">
        <f>J173</f>
        <v>0</v>
      </c>
      <c r="K67" s="142"/>
      <c r="L67" s="146"/>
    </row>
    <row r="68" spans="1:31" s="9" customFormat="1" ht="24.95" customHeight="1">
      <c r="B68" s="141"/>
      <c r="C68" s="142"/>
      <c r="D68" s="143" t="s">
        <v>1326</v>
      </c>
      <c r="E68" s="144"/>
      <c r="F68" s="144"/>
      <c r="G68" s="144"/>
      <c r="H68" s="144"/>
      <c r="I68" s="144"/>
      <c r="J68" s="145">
        <f>J193</f>
        <v>0</v>
      </c>
      <c r="K68" s="142"/>
      <c r="L68" s="146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130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Zelivskeho 52, Bilina - stavebni upravy objektu - rozpocet 1NP</v>
      </c>
      <c r="F78" s="383"/>
      <c r="G78" s="383"/>
      <c r="H78" s="383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100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31" t="str">
        <f>E9</f>
        <v>04 - Silnoproudá elektroinstalace</v>
      </c>
      <c r="F80" s="384"/>
      <c r="G80" s="384"/>
      <c r="H80" s="384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30" t="s">
        <v>23</v>
      </c>
      <c r="J82" s="60" t="str">
        <f>IF(J12="","",J12)</f>
        <v>16. 11. 2020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 xml:space="preserve"> </v>
      </c>
      <c r="G84" s="37"/>
      <c r="H84" s="37"/>
      <c r="I84" s="30" t="s">
        <v>30</v>
      </c>
      <c r="J84" s="33" t="str">
        <f>E21</f>
        <v xml:space="preserve"> 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28</v>
      </c>
      <c r="D85" s="37"/>
      <c r="E85" s="37"/>
      <c r="F85" s="28" t="str">
        <f>IF(E18="","",E18)</f>
        <v>Vyplň údaj</v>
      </c>
      <c r="G85" s="37"/>
      <c r="H85" s="37"/>
      <c r="I85" s="30" t="s">
        <v>32</v>
      </c>
      <c r="J85" s="33" t="str">
        <f>E24</f>
        <v xml:space="preserve"> 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131</v>
      </c>
      <c r="D87" s="155" t="s">
        <v>54</v>
      </c>
      <c r="E87" s="155" t="s">
        <v>50</v>
      </c>
      <c r="F87" s="155" t="s">
        <v>51</v>
      </c>
      <c r="G87" s="155" t="s">
        <v>132</v>
      </c>
      <c r="H87" s="155" t="s">
        <v>133</v>
      </c>
      <c r="I87" s="155" t="s">
        <v>134</v>
      </c>
      <c r="J87" s="155" t="s">
        <v>104</v>
      </c>
      <c r="K87" s="156" t="s">
        <v>135</v>
      </c>
      <c r="L87" s="157"/>
      <c r="M87" s="69" t="s">
        <v>19</v>
      </c>
      <c r="N87" s="70" t="s">
        <v>39</v>
      </c>
      <c r="O87" s="70" t="s">
        <v>136</v>
      </c>
      <c r="P87" s="70" t="s">
        <v>137</v>
      </c>
      <c r="Q87" s="70" t="s">
        <v>138</v>
      </c>
      <c r="R87" s="70" t="s">
        <v>139</v>
      </c>
      <c r="S87" s="70" t="s">
        <v>140</v>
      </c>
      <c r="T87" s="71" t="s">
        <v>141</v>
      </c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" customHeight="1">
      <c r="A88" s="35"/>
      <c r="B88" s="36"/>
      <c r="C88" s="76" t="s">
        <v>142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P89+P173+P193</f>
        <v>0</v>
      </c>
      <c r="Q88" s="73"/>
      <c r="R88" s="160">
        <f>R89+R173+R193</f>
        <v>0</v>
      </c>
      <c r="S88" s="73"/>
      <c r="T88" s="161">
        <f>T89+T173+T193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68</v>
      </c>
      <c r="AU88" s="18" t="s">
        <v>105</v>
      </c>
      <c r="BK88" s="162">
        <f>BK89+BK173+BK193</f>
        <v>0</v>
      </c>
    </row>
    <row r="89" spans="1:65" s="12" customFormat="1" ht="25.9" customHeight="1">
      <c r="B89" s="163"/>
      <c r="C89" s="164"/>
      <c r="D89" s="165" t="s">
        <v>68</v>
      </c>
      <c r="E89" s="166" t="s">
        <v>143</v>
      </c>
      <c r="F89" s="166" t="s">
        <v>143</v>
      </c>
      <c r="G89" s="164"/>
      <c r="H89" s="164"/>
      <c r="I89" s="167"/>
      <c r="J89" s="168">
        <f>BK89</f>
        <v>0</v>
      </c>
      <c r="K89" s="164"/>
      <c r="L89" s="169"/>
      <c r="M89" s="170"/>
      <c r="N89" s="171"/>
      <c r="O89" s="171"/>
      <c r="P89" s="172">
        <f>P90+P98+P123+P152+P154+P163</f>
        <v>0</v>
      </c>
      <c r="Q89" s="171"/>
      <c r="R89" s="172">
        <f>R90+R98+R123+R152+R154+R163</f>
        <v>0</v>
      </c>
      <c r="S89" s="171"/>
      <c r="T89" s="173">
        <f>T90+T98+T123+T152+T154+T163</f>
        <v>0</v>
      </c>
      <c r="AR89" s="174" t="s">
        <v>77</v>
      </c>
      <c r="AT89" s="175" t="s">
        <v>68</v>
      </c>
      <c r="AU89" s="175" t="s">
        <v>69</v>
      </c>
      <c r="AY89" s="174" t="s">
        <v>145</v>
      </c>
      <c r="BK89" s="176">
        <f>BK90+BK98+BK123+BK152+BK154+BK163</f>
        <v>0</v>
      </c>
    </row>
    <row r="90" spans="1:65" s="12" customFormat="1" ht="22.9" customHeight="1">
      <c r="B90" s="163"/>
      <c r="C90" s="164"/>
      <c r="D90" s="165" t="s">
        <v>68</v>
      </c>
      <c r="E90" s="177" t="s">
        <v>1327</v>
      </c>
      <c r="F90" s="177" t="s">
        <v>1328</v>
      </c>
      <c r="G90" s="164"/>
      <c r="H90" s="164"/>
      <c r="I90" s="167"/>
      <c r="J90" s="178">
        <f>BK90</f>
        <v>0</v>
      </c>
      <c r="K90" s="164"/>
      <c r="L90" s="169"/>
      <c r="M90" s="170"/>
      <c r="N90" s="171"/>
      <c r="O90" s="171"/>
      <c r="P90" s="172">
        <f>SUM(P91:P97)</f>
        <v>0</v>
      </c>
      <c r="Q90" s="171"/>
      <c r="R90" s="172">
        <f>SUM(R91:R97)</f>
        <v>0</v>
      </c>
      <c r="S90" s="171"/>
      <c r="T90" s="173">
        <f>SUM(T91:T97)</f>
        <v>0</v>
      </c>
      <c r="AR90" s="174" t="s">
        <v>77</v>
      </c>
      <c r="AT90" s="175" t="s">
        <v>68</v>
      </c>
      <c r="AU90" s="175" t="s">
        <v>77</v>
      </c>
      <c r="AY90" s="174" t="s">
        <v>145</v>
      </c>
      <c r="BK90" s="176">
        <f>SUM(BK91:BK97)</f>
        <v>0</v>
      </c>
    </row>
    <row r="91" spans="1:65" s="2" customFormat="1" ht="16.5" customHeight="1">
      <c r="A91" s="35"/>
      <c r="B91" s="36"/>
      <c r="C91" s="179" t="s">
        <v>146</v>
      </c>
      <c r="D91" s="179" t="s">
        <v>148</v>
      </c>
      <c r="E91" s="180" t="s">
        <v>1329</v>
      </c>
      <c r="F91" s="181" t="s">
        <v>1330</v>
      </c>
      <c r="G91" s="182" t="s">
        <v>643</v>
      </c>
      <c r="H91" s="183">
        <v>1</v>
      </c>
      <c r="I91" s="184"/>
      <c r="J91" s="185">
        <f t="shared" ref="J91:J97" si="0">ROUND(I91*H91,2)</f>
        <v>0</v>
      </c>
      <c r="K91" s="181" t="s">
        <v>19</v>
      </c>
      <c r="L91" s="40"/>
      <c r="M91" s="186" t="s">
        <v>19</v>
      </c>
      <c r="N91" s="187" t="s">
        <v>40</v>
      </c>
      <c r="O91" s="65"/>
      <c r="P91" s="188">
        <f t="shared" ref="P91:P97" si="1">O91*H91</f>
        <v>0</v>
      </c>
      <c r="Q91" s="188">
        <v>0</v>
      </c>
      <c r="R91" s="188">
        <f t="shared" ref="R91:R97" si="2">Q91*H91</f>
        <v>0</v>
      </c>
      <c r="S91" s="188">
        <v>0</v>
      </c>
      <c r="T91" s="189">
        <f t="shared" ref="T91:T97" si="3"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0" t="s">
        <v>153</v>
      </c>
      <c r="AT91" s="190" t="s">
        <v>148</v>
      </c>
      <c r="AU91" s="190" t="s">
        <v>79</v>
      </c>
      <c r="AY91" s="18" t="s">
        <v>145</v>
      </c>
      <c r="BE91" s="191">
        <f t="shared" ref="BE91:BE97" si="4">IF(N91="základní",J91,0)</f>
        <v>0</v>
      </c>
      <c r="BF91" s="191">
        <f t="shared" ref="BF91:BF97" si="5">IF(N91="snížená",J91,0)</f>
        <v>0</v>
      </c>
      <c r="BG91" s="191">
        <f t="shared" ref="BG91:BG97" si="6">IF(N91="zákl. přenesená",J91,0)</f>
        <v>0</v>
      </c>
      <c r="BH91" s="191">
        <f t="shared" ref="BH91:BH97" si="7">IF(N91="sníž. přenesená",J91,0)</f>
        <v>0</v>
      </c>
      <c r="BI91" s="191">
        <f t="shared" ref="BI91:BI97" si="8">IF(N91="nulová",J91,0)</f>
        <v>0</v>
      </c>
      <c r="BJ91" s="18" t="s">
        <v>77</v>
      </c>
      <c r="BK91" s="191">
        <f t="shared" ref="BK91:BK97" si="9">ROUND(I91*H91,2)</f>
        <v>0</v>
      </c>
      <c r="BL91" s="18" t="s">
        <v>153</v>
      </c>
      <c r="BM91" s="190" t="s">
        <v>165</v>
      </c>
    </row>
    <row r="92" spans="1:65" s="2" customFormat="1" ht="16.5" customHeight="1">
      <c r="A92" s="35"/>
      <c r="B92" s="36"/>
      <c r="C92" s="179" t="s">
        <v>153</v>
      </c>
      <c r="D92" s="179" t="s">
        <v>148</v>
      </c>
      <c r="E92" s="180" t="s">
        <v>1331</v>
      </c>
      <c r="F92" s="181" t="s">
        <v>1332</v>
      </c>
      <c r="G92" s="182" t="s">
        <v>643</v>
      </c>
      <c r="H92" s="183">
        <v>1</v>
      </c>
      <c r="I92" s="184"/>
      <c r="J92" s="185">
        <f t="shared" si="0"/>
        <v>0</v>
      </c>
      <c r="K92" s="181" t="s">
        <v>19</v>
      </c>
      <c r="L92" s="40"/>
      <c r="M92" s="186" t="s">
        <v>19</v>
      </c>
      <c r="N92" s="187" t="s">
        <v>40</v>
      </c>
      <c r="O92" s="65"/>
      <c r="P92" s="188">
        <f t="shared" si="1"/>
        <v>0</v>
      </c>
      <c r="Q92" s="188">
        <v>0</v>
      </c>
      <c r="R92" s="188">
        <f t="shared" si="2"/>
        <v>0</v>
      </c>
      <c r="S92" s="188">
        <v>0</v>
      </c>
      <c r="T92" s="189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0" t="s">
        <v>153</v>
      </c>
      <c r="AT92" s="190" t="s">
        <v>148</v>
      </c>
      <c r="AU92" s="190" t="s">
        <v>79</v>
      </c>
      <c r="AY92" s="18" t="s">
        <v>145</v>
      </c>
      <c r="BE92" s="191">
        <f t="shared" si="4"/>
        <v>0</v>
      </c>
      <c r="BF92" s="191">
        <f t="shared" si="5"/>
        <v>0</v>
      </c>
      <c r="BG92" s="191">
        <f t="shared" si="6"/>
        <v>0</v>
      </c>
      <c r="BH92" s="191">
        <f t="shared" si="7"/>
        <v>0</v>
      </c>
      <c r="BI92" s="191">
        <f t="shared" si="8"/>
        <v>0</v>
      </c>
      <c r="BJ92" s="18" t="s">
        <v>77</v>
      </c>
      <c r="BK92" s="191">
        <f t="shared" si="9"/>
        <v>0</v>
      </c>
      <c r="BL92" s="18" t="s">
        <v>153</v>
      </c>
      <c r="BM92" s="190" t="s">
        <v>170</v>
      </c>
    </row>
    <row r="93" spans="1:65" s="2" customFormat="1" ht="16.5" customHeight="1">
      <c r="A93" s="35"/>
      <c r="B93" s="36"/>
      <c r="C93" s="179" t="s">
        <v>173</v>
      </c>
      <c r="D93" s="179" t="s">
        <v>148</v>
      </c>
      <c r="E93" s="180" t="s">
        <v>1333</v>
      </c>
      <c r="F93" s="181" t="s">
        <v>1334</v>
      </c>
      <c r="G93" s="182" t="s">
        <v>643</v>
      </c>
      <c r="H93" s="183">
        <v>16</v>
      </c>
      <c r="I93" s="184"/>
      <c r="J93" s="185">
        <f t="shared" si="0"/>
        <v>0</v>
      </c>
      <c r="K93" s="181" t="s">
        <v>19</v>
      </c>
      <c r="L93" s="40"/>
      <c r="M93" s="186" t="s">
        <v>19</v>
      </c>
      <c r="N93" s="187" t="s">
        <v>40</v>
      </c>
      <c r="O93" s="65"/>
      <c r="P93" s="188">
        <f t="shared" si="1"/>
        <v>0</v>
      </c>
      <c r="Q93" s="188">
        <v>0</v>
      </c>
      <c r="R93" s="188">
        <f t="shared" si="2"/>
        <v>0</v>
      </c>
      <c r="S93" s="188">
        <v>0</v>
      </c>
      <c r="T93" s="189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153</v>
      </c>
      <c r="AT93" s="190" t="s">
        <v>148</v>
      </c>
      <c r="AU93" s="190" t="s">
        <v>79</v>
      </c>
      <c r="AY93" s="18" t="s">
        <v>145</v>
      </c>
      <c r="BE93" s="191">
        <f t="shared" si="4"/>
        <v>0</v>
      </c>
      <c r="BF93" s="191">
        <f t="shared" si="5"/>
        <v>0</v>
      </c>
      <c r="BG93" s="191">
        <f t="shared" si="6"/>
        <v>0</v>
      </c>
      <c r="BH93" s="191">
        <f t="shared" si="7"/>
        <v>0</v>
      </c>
      <c r="BI93" s="191">
        <f t="shared" si="8"/>
        <v>0</v>
      </c>
      <c r="BJ93" s="18" t="s">
        <v>77</v>
      </c>
      <c r="BK93" s="191">
        <f t="shared" si="9"/>
        <v>0</v>
      </c>
      <c r="BL93" s="18" t="s">
        <v>153</v>
      </c>
      <c r="BM93" s="190" t="s">
        <v>177</v>
      </c>
    </row>
    <row r="94" spans="1:65" s="2" customFormat="1" ht="16.5" customHeight="1">
      <c r="A94" s="35"/>
      <c r="B94" s="36"/>
      <c r="C94" s="179" t="s">
        <v>165</v>
      </c>
      <c r="D94" s="179" t="s">
        <v>148</v>
      </c>
      <c r="E94" s="180" t="s">
        <v>1335</v>
      </c>
      <c r="F94" s="181" t="s">
        <v>1336</v>
      </c>
      <c r="G94" s="182" t="s">
        <v>643</v>
      </c>
      <c r="H94" s="183">
        <v>22</v>
      </c>
      <c r="I94" s="184"/>
      <c r="J94" s="185">
        <f t="shared" si="0"/>
        <v>0</v>
      </c>
      <c r="K94" s="181" t="s">
        <v>19</v>
      </c>
      <c r="L94" s="40"/>
      <c r="M94" s="186" t="s">
        <v>19</v>
      </c>
      <c r="N94" s="187" t="s">
        <v>40</v>
      </c>
      <c r="O94" s="65"/>
      <c r="P94" s="188">
        <f t="shared" si="1"/>
        <v>0</v>
      </c>
      <c r="Q94" s="188">
        <v>0</v>
      </c>
      <c r="R94" s="188">
        <f t="shared" si="2"/>
        <v>0</v>
      </c>
      <c r="S94" s="188">
        <v>0</v>
      </c>
      <c r="T94" s="189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0" t="s">
        <v>153</v>
      </c>
      <c r="AT94" s="190" t="s">
        <v>148</v>
      </c>
      <c r="AU94" s="190" t="s">
        <v>79</v>
      </c>
      <c r="AY94" s="18" t="s">
        <v>145</v>
      </c>
      <c r="BE94" s="191">
        <f t="shared" si="4"/>
        <v>0</v>
      </c>
      <c r="BF94" s="191">
        <f t="shared" si="5"/>
        <v>0</v>
      </c>
      <c r="BG94" s="191">
        <f t="shared" si="6"/>
        <v>0</v>
      </c>
      <c r="BH94" s="191">
        <f t="shared" si="7"/>
        <v>0</v>
      </c>
      <c r="BI94" s="191">
        <f t="shared" si="8"/>
        <v>0</v>
      </c>
      <c r="BJ94" s="18" t="s">
        <v>77</v>
      </c>
      <c r="BK94" s="191">
        <f t="shared" si="9"/>
        <v>0</v>
      </c>
      <c r="BL94" s="18" t="s">
        <v>153</v>
      </c>
      <c r="BM94" s="190" t="s">
        <v>222</v>
      </c>
    </row>
    <row r="95" spans="1:65" s="2" customFormat="1" ht="16.5" customHeight="1">
      <c r="A95" s="35"/>
      <c r="B95" s="36"/>
      <c r="C95" s="179" t="s">
        <v>188</v>
      </c>
      <c r="D95" s="179" t="s">
        <v>148</v>
      </c>
      <c r="E95" s="180" t="s">
        <v>1337</v>
      </c>
      <c r="F95" s="181" t="s">
        <v>1338</v>
      </c>
      <c r="G95" s="182" t="s">
        <v>643</v>
      </c>
      <c r="H95" s="183">
        <v>17</v>
      </c>
      <c r="I95" s="184"/>
      <c r="J95" s="185">
        <f t="shared" si="0"/>
        <v>0</v>
      </c>
      <c r="K95" s="181" t="s">
        <v>19</v>
      </c>
      <c r="L95" s="40"/>
      <c r="M95" s="186" t="s">
        <v>19</v>
      </c>
      <c r="N95" s="187" t="s">
        <v>40</v>
      </c>
      <c r="O95" s="65"/>
      <c r="P95" s="188">
        <f t="shared" si="1"/>
        <v>0</v>
      </c>
      <c r="Q95" s="188">
        <v>0</v>
      </c>
      <c r="R95" s="188">
        <f t="shared" si="2"/>
        <v>0</v>
      </c>
      <c r="S95" s="188">
        <v>0</v>
      </c>
      <c r="T95" s="189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0" t="s">
        <v>153</v>
      </c>
      <c r="AT95" s="190" t="s">
        <v>148</v>
      </c>
      <c r="AU95" s="190" t="s">
        <v>79</v>
      </c>
      <c r="AY95" s="18" t="s">
        <v>145</v>
      </c>
      <c r="BE95" s="191">
        <f t="shared" si="4"/>
        <v>0</v>
      </c>
      <c r="BF95" s="191">
        <f t="shared" si="5"/>
        <v>0</v>
      </c>
      <c r="BG95" s="191">
        <f t="shared" si="6"/>
        <v>0</v>
      </c>
      <c r="BH95" s="191">
        <f t="shared" si="7"/>
        <v>0</v>
      </c>
      <c r="BI95" s="191">
        <f t="shared" si="8"/>
        <v>0</v>
      </c>
      <c r="BJ95" s="18" t="s">
        <v>77</v>
      </c>
      <c r="BK95" s="191">
        <f t="shared" si="9"/>
        <v>0</v>
      </c>
      <c r="BL95" s="18" t="s">
        <v>153</v>
      </c>
      <c r="BM95" s="190" t="s">
        <v>192</v>
      </c>
    </row>
    <row r="96" spans="1:65" s="2" customFormat="1" ht="16.5" customHeight="1">
      <c r="A96" s="35"/>
      <c r="B96" s="36"/>
      <c r="C96" s="179" t="s">
        <v>170</v>
      </c>
      <c r="D96" s="179" t="s">
        <v>148</v>
      </c>
      <c r="E96" s="180" t="s">
        <v>1339</v>
      </c>
      <c r="F96" s="181" t="s">
        <v>1340</v>
      </c>
      <c r="G96" s="182" t="s">
        <v>643</v>
      </c>
      <c r="H96" s="183">
        <v>5</v>
      </c>
      <c r="I96" s="184"/>
      <c r="J96" s="185">
        <f t="shared" si="0"/>
        <v>0</v>
      </c>
      <c r="K96" s="181" t="s">
        <v>19</v>
      </c>
      <c r="L96" s="40"/>
      <c r="M96" s="186" t="s">
        <v>19</v>
      </c>
      <c r="N96" s="187" t="s">
        <v>40</v>
      </c>
      <c r="O96" s="65"/>
      <c r="P96" s="188">
        <f t="shared" si="1"/>
        <v>0</v>
      </c>
      <c r="Q96" s="188">
        <v>0</v>
      </c>
      <c r="R96" s="188">
        <f t="shared" si="2"/>
        <v>0</v>
      </c>
      <c r="S96" s="188">
        <v>0</v>
      </c>
      <c r="T96" s="189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0" t="s">
        <v>153</v>
      </c>
      <c r="AT96" s="190" t="s">
        <v>148</v>
      </c>
      <c r="AU96" s="190" t="s">
        <v>79</v>
      </c>
      <c r="AY96" s="18" t="s">
        <v>145</v>
      </c>
      <c r="BE96" s="191">
        <f t="shared" si="4"/>
        <v>0</v>
      </c>
      <c r="BF96" s="191">
        <f t="shared" si="5"/>
        <v>0</v>
      </c>
      <c r="BG96" s="191">
        <f t="shared" si="6"/>
        <v>0</v>
      </c>
      <c r="BH96" s="191">
        <f t="shared" si="7"/>
        <v>0</v>
      </c>
      <c r="BI96" s="191">
        <f t="shared" si="8"/>
        <v>0</v>
      </c>
      <c r="BJ96" s="18" t="s">
        <v>77</v>
      </c>
      <c r="BK96" s="191">
        <f t="shared" si="9"/>
        <v>0</v>
      </c>
      <c r="BL96" s="18" t="s">
        <v>153</v>
      </c>
      <c r="BM96" s="190" t="s">
        <v>197</v>
      </c>
    </row>
    <row r="97" spans="1:65" s="2" customFormat="1" ht="16.5" customHeight="1">
      <c r="A97" s="35"/>
      <c r="B97" s="36"/>
      <c r="C97" s="179" t="s">
        <v>202</v>
      </c>
      <c r="D97" s="179" t="s">
        <v>148</v>
      </c>
      <c r="E97" s="180" t="s">
        <v>1341</v>
      </c>
      <c r="F97" s="181" t="s">
        <v>1342</v>
      </c>
      <c r="G97" s="182" t="s">
        <v>643</v>
      </c>
      <c r="H97" s="183">
        <v>13</v>
      </c>
      <c r="I97" s="184"/>
      <c r="J97" s="185">
        <f t="shared" si="0"/>
        <v>0</v>
      </c>
      <c r="K97" s="181" t="s">
        <v>19</v>
      </c>
      <c r="L97" s="40"/>
      <c r="M97" s="186" t="s">
        <v>19</v>
      </c>
      <c r="N97" s="187" t="s">
        <v>40</v>
      </c>
      <c r="O97" s="65"/>
      <c r="P97" s="188">
        <f t="shared" si="1"/>
        <v>0</v>
      </c>
      <c r="Q97" s="188">
        <v>0</v>
      </c>
      <c r="R97" s="188">
        <f t="shared" si="2"/>
        <v>0</v>
      </c>
      <c r="S97" s="188">
        <v>0</v>
      </c>
      <c r="T97" s="189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0" t="s">
        <v>153</v>
      </c>
      <c r="AT97" s="190" t="s">
        <v>148</v>
      </c>
      <c r="AU97" s="190" t="s">
        <v>79</v>
      </c>
      <c r="AY97" s="18" t="s">
        <v>145</v>
      </c>
      <c r="BE97" s="191">
        <f t="shared" si="4"/>
        <v>0</v>
      </c>
      <c r="BF97" s="191">
        <f t="shared" si="5"/>
        <v>0</v>
      </c>
      <c r="BG97" s="191">
        <f t="shared" si="6"/>
        <v>0</v>
      </c>
      <c r="BH97" s="191">
        <f t="shared" si="7"/>
        <v>0</v>
      </c>
      <c r="BI97" s="191">
        <f t="shared" si="8"/>
        <v>0</v>
      </c>
      <c r="BJ97" s="18" t="s">
        <v>77</v>
      </c>
      <c r="BK97" s="191">
        <f t="shared" si="9"/>
        <v>0</v>
      </c>
      <c r="BL97" s="18" t="s">
        <v>153</v>
      </c>
      <c r="BM97" s="190" t="s">
        <v>205</v>
      </c>
    </row>
    <row r="98" spans="1:65" s="12" customFormat="1" ht="22.9" customHeight="1">
      <c r="B98" s="163"/>
      <c r="C98" s="164"/>
      <c r="D98" s="165" t="s">
        <v>68</v>
      </c>
      <c r="E98" s="177" t="s">
        <v>1343</v>
      </c>
      <c r="F98" s="177" t="s">
        <v>1344</v>
      </c>
      <c r="G98" s="164"/>
      <c r="H98" s="164"/>
      <c r="I98" s="167"/>
      <c r="J98" s="178">
        <f>BK98</f>
        <v>0</v>
      </c>
      <c r="K98" s="164"/>
      <c r="L98" s="169"/>
      <c r="M98" s="170"/>
      <c r="N98" s="171"/>
      <c r="O98" s="171"/>
      <c r="P98" s="172">
        <f>SUM(P99:P122)</f>
        <v>0</v>
      </c>
      <c r="Q98" s="171"/>
      <c r="R98" s="172">
        <f>SUM(R99:R122)</f>
        <v>0</v>
      </c>
      <c r="S98" s="171"/>
      <c r="T98" s="173">
        <f>SUM(T99:T122)</f>
        <v>0</v>
      </c>
      <c r="AR98" s="174" t="s">
        <v>77</v>
      </c>
      <c r="AT98" s="175" t="s">
        <v>68</v>
      </c>
      <c r="AU98" s="175" t="s">
        <v>77</v>
      </c>
      <c r="AY98" s="174" t="s">
        <v>145</v>
      </c>
      <c r="BK98" s="176">
        <f>SUM(BK99:BK122)</f>
        <v>0</v>
      </c>
    </row>
    <row r="99" spans="1:65" s="2" customFormat="1" ht="16.5" customHeight="1">
      <c r="A99" s="35"/>
      <c r="B99" s="36"/>
      <c r="C99" s="179" t="s">
        <v>177</v>
      </c>
      <c r="D99" s="179" t="s">
        <v>148</v>
      </c>
      <c r="E99" s="180" t="s">
        <v>1345</v>
      </c>
      <c r="F99" s="181" t="s">
        <v>1346</v>
      </c>
      <c r="G99" s="182" t="s">
        <v>643</v>
      </c>
      <c r="H99" s="183">
        <v>16</v>
      </c>
      <c r="I99" s="184"/>
      <c r="J99" s="185">
        <f t="shared" ref="J99:J122" si="10">ROUND(I99*H99,2)</f>
        <v>0</v>
      </c>
      <c r="K99" s="181" t="s">
        <v>19</v>
      </c>
      <c r="L99" s="40"/>
      <c r="M99" s="186" t="s">
        <v>19</v>
      </c>
      <c r="N99" s="187" t="s">
        <v>40</v>
      </c>
      <c r="O99" s="65"/>
      <c r="P99" s="188">
        <f t="shared" ref="P99:P122" si="11">O99*H99</f>
        <v>0</v>
      </c>
      <c r="Q99" s="188">
        <v>0</v>
      </c>
      <c r="R99" s="188">
        <f t="shared" ref="R99:R122" si="12">Q99*H99</f>
        <v>0</v>
      </c>
      <c r="S99" s="188">
        <v>0</v>
      </c>
      <c r="T99" s="189">
        <f t="shared" ref="T99:T122" si="13"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0" t="s">
        <v>153</v>
      </c>
      <c r="AT99" s="190" t="s">
        <v>148</v>
      </c>
      <c r="AU99" s="190" t="s">
        <v>79</v>
      </c>
      <c r="AY99" s="18" t="s">
        <v>145</v>
      </c>
      <c r="BE99" s="191">
        <f t="shared" ref="BE99:BE122" si="14">IF(N99="základní",J99,0)</f>
        <v>0</v>
      </c>
      <c r="BF99" s="191">
        <f t="shared" ref="BF99:BF122" si="15">IF(N99="snížená",J99,0)</f>
        <v>0</v>
      </c>
      <c r="BG99" s="191">
        <f t="shared" ref="BG99:BG122" si="16">IF(N99="zákl. přenesená",J99,0)</f>
        <v>0</v>
      </c>
      <c r="BH99" s="191">
        <f t="shared" ref="BH99:BH122" si="17">IF(N99="sníž. přenesená",J99,0)</f>
        <v>0</v>
      </c>
      <c r="BI99" s="191">
        <f t="shared" ref="BI99:BI122" si="18">IF(N99="nulová",J99,0)</f>
        <v>0</v>
      </c>
      <c r="BJ99" s="18" t="s">
        <v>77</v>
      </c>
      <c r="BK99" s="191">
        <f t="shared" ref="BK99:BK122" si="19">ROUND(I99*H99,2)</f>
        <v>0</v>
      </c>
      <c r="BL99" s="18" t="s">
        <v>153</v>
      </c>
      <c r="BM99" s="190" t="s">
        <v>211</v>
      </c>
    </row>
    <row r="100" spans="1:65" s="2" customFormat="1" ht="16.5" customHeight="1">
      <c r="A100" s="35"/>
      <c r="B100" s="36"/>
      <c r="C100" s="179" t="s">
        <v>216</v>
      </c>
      <c r="D100" s="179" t="s">
        <v>148</v>
      </c>
      <c r="E100" s="180" t="s">
        <v>1347</v>
      </c>
      <c r="F100" s="181" t="s">
        <v>1348</v>
      </c>
      <c r="G100" s="182" t="s">
        <v>643</v>
      </c>
      <c r="H100" s="183">
        <v>1</v>
      </c>
      <c r="I100" s="184"/>
      <c r="J100" s="185">
        <f t="shared" si="10"/>
        <v>0</v>
      </c>
      <c r="K100" s="181" t="s">
        <v>19</v>
      </c>
      <c r="L100" s="40"/>
      <c r="M100" s="186" t="s">
        <v>19</v>
      </c>
      <c r="N100" s="187" t="s">
        <v>40</v>
      </c>
      <c r="O100" s="65"/>
      <c r="P100" s="188">
        <f t="shared" si="11"/>
        <v>0</v>
      </c>
      <c r="Q100" s="188">
        <v>0</v>
      </c>
      <c r="R100" s="188">
        <f t="shared" si="12"/>
        <v>0</v>
      </c>
      <c r="S100" s="188">
        <v>0</v>
      </c>
      <c r="T100" s="189">
        <f t="shared" si="1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153</v>
      </c>
      <c r="AT100" s="190" t="s">
        <v>148</v>
      </c>
      <c r="AU100" s="190" t="s">
        <v>79</v>
      </c>
      <c r="AY100" s="18" t="s">
        <v>145</v>
      </c>
      <c r="BE100" s="191">
        <f t="shared" si="14"/>
        <v>0</v>
      </c>
      <c r="BF100" s="191">
        <f t="shared" si="15"/>
        <v>0</v>
      </c>
      <c r="BG100" s="191">
        <f t="shared" si="16"/>
        <v>0</v>
      </c>
      <c r="BH100" s="191">
        <f t="shared" si="17"/>
        <v>0</v>
      </c>
      <c r="BI100" s="191">
        <f t="shared" si="18"/>
        <v>0</v>
      </c>
      <c r="BJ100" s="18" t="s">
        <v>77</v>
      </c>
      <c r="BK100" s="191">
        <f t="shared" si="19"/>
        <v>0</v>
      </c>
      <c r="BL100" s="18" t="s">
        <v>153</v>
      </c>
      <c r="BM100" s="190" t="s">
        <v>219</v>
      </c>
    </row>
    <row r="101" spans="1:65" s="2" customFormat="1" ht="16.5" customHeight="1">
      <c r="A101" s="35"/>
      <c r="B101" s="36"/>
      <c r="C101" s="179" t="s">
        <v>222</v>
      </c>
      <c r="D101" s="179" t="s">
        <v>148</v>
      </c>
      <c r="E101" s="180" t="s">
        <v>1349</v>
      </c>
      <c r="F101" s="181" t="s">
        <v>1350</v>
      </c>
      <c r="G101" s="182" t="s">
        <v>643</v>
      </c>
      <c r="H101" s="183">
        <v>10</v>
      </c>
      <c r="I101" s="184"/>
      <c r="J101" s="185">
        <f t="shared" si="10"/>
        <v>0</v>
      </c>
      <c r="K101" s="181" t="s">
        <v>19</v>
      </c>
      <c r="L101" s="40"/>
      <c r="M101" s="186" t="s">
        <v>19</v>
      </c>
      <c r="N101" s="187" t="s">
        <v>40</v>
      </c>
      <c r="O101" s="65"/>
      <c r="P101" s="188">
        <f t="shared" si="11"/>
        <v>0</v>
      </c>
      <c r="Q101" s="188">
        <v>0</v>
      </c>
      <c r="R101" s="188">
        <f t="shared" si="12"/>
        <v>0</v>
      </c>
      <c r="S101" s="188">
        <v>0</v>
      </c>
      <c r="T101" s="189">
        <f t="shared" si="1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153</v>
      </c>
      <c r="AT101" s="190" t="s">
        <v>148</v>
      </c>
      <c r="AU101" s="190" t="s">
        <v>79</v>
      </c>
      <c r="AY101" s="18" t="s">
        <v>145</v>
      </c>
      <c r="BE101" s="191">
        <f t="shared" si="14"/>
        <v>0</v>
      </c>
      <c r="BF101" s="191">
        <f t="shared" si="15"/>
        <v>0</v>
      </c>
      <c r="BG101" s="191">
        <f t="shared" si="16"/>
        <v>0</v>
      </c>
      <c r="BH101" s="191">
        <f t="shared" si="17"/>
        <v>0</v>
      </c>
      <c r="BI101" s="191">
        <f t="shared" si="18"/>
        <v>0</v>
      </c>
      <c r="BJ101" s="18" t="s">
        <v>77</v>
      </c>
      <c r="BK101" s="191">
        <f t="shared" si="19"/>
        <v>0</v>
      </c>
      <c r="BL101" s="18" t="s">
        <v>153</v>
      </c>
      <c r="BM101" s="190" t="s">
        <v>225</v>
      </c>
    </row>
    <row r="102" spans="1:65" s="2" customFormat="1" ht="16.5" customHeight="1">
      <c r="A102" s="35"/>
      <c r="B102" s="36"/>
      <c r="C102" s="179" t="s">
        <v>230</v>
      </c>
      <c r="D102" s="179" t="s">
        <v>148</v>
      </c>
      <c r="E102" s="180" t="s">
        <v>1351</v>
      </c>
      <c r="F102" s="181" t="s">
        <v>1352</v>
      </c>
      <c r="G102" s="182" t="s">
        <v>643</v>
      </c>
      <c r="H102" s="183">
        <v>2</v>
      </c>
      <c r="I102" s="184"/>
      <c r="J102" s="185">
        <f t="shared" si="10"/>
        <v>0</v>
      </c>
      <c r="K102" s="181" t="s">
        <v>19</v>
      </c>
      <c r="L102" s="40"/>
      <c r="M102" s="186" t="s">
        <v>19</v>
      </c>
      <c r="N102" s="187" t="s">
        <v>40</v>
      </c>
      <c r="O102" s="65"/>
      <c r="P102" s="188">
        <f t="shared" si="11"/>
        <v>0</v>
      </c>
      <c r="Q102" s="188">
        <v>0</v>
      </c>
      <c r="R102" s="188">
        <f t="shared" si="12"/>
        <v>0</v>
      </c>
      <c r="S102" s="188">
        <v>0</v>
      </c>
      <c r="T102" s="189">
        <f t="shared" si="1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0" t="s">
        <v>153</v>
      </c>
      <c r="AT102" s="190" t="s">
        <v>148</v>
      </c>
      <c r="AU102" s="190" t="s">
        <v>79</v>
      </c>
      <c r="AY102" s="18" t="s">
        <v>145</v>
      </c>
      <c r="BE102" s="191">
        <f t="shared" si="14"/>
        <v>0</v>
      </c>
      <c r="BF102" s="191">
        <f t="shared" si="15"/>
        <v>0</v>
      </c>
      <c r="BG102" s="191">
        <f t="shared" si="16"/>
        <v>0</v>
      </c>
      <c r="BH102" s="191">
        <f t="shared" si="17"/>
        <v>0</v>
      </c>
      <c r="BI102" s="191">
        <f t="shared" si="18"/>
        <v>0</v>
      </c>
      <c r="BJ102" s="18" t="s">
        <v>77</v>
      </c>
      <c r="BK102" s="191">
        <f t="shared" si="19"/>
        <v>0</v>
      </c>
      <c r="BL102" s="18" t="s">
        <v>153</v>
      </c>
      <c r="BM102" s="190" t="s">
        <v>233</v>
      </c>
    </row>
    <row r="103" spans="1:65" s="2" customFormat="1" ht="16.5" customHeight="1">
      <c r="A103" s="35"/>
      <c r="B103" s="36"/>
      <c r="C103" s="179" t="s">
        <v>192</v>
      </c>
      <c r="D103" s="179" t="s">
        <v>148</v>
      </c>
      <c r="E103" s="180" t="s">
        <v>1353</v>
      </c>
      <c r="F103" s="181" t="s">
        <v>1354</v>
      </c>
      <c r="G103" s="182" t="s">
        <v>643</v>
      </c>
      <c r="H103" s="183">
        <v>164</v>
      </c>
      <c r="I103" s="184"/>
      <c r="J103" s="185">
        <f t="shared" si="10"/>
        <v>0</v>
      </c>
      <c r="K103" s="181" t="s">
        <v>19</v>
      </c>
      <c r="L103" s="40"/>
      <c r="M103" s="186" t="s">
        <v>19</v>
      </c>
      <c r="N103" s="187" t="s">
        <v>40</v>
      </c>
      <c r="O103" s="65"/>
      <c r="P103" s="188">
        <f t="shared" si="11"/>
        <v>0</v>
      </c>
      <c r="Q103" s="188">
        <v>0</v>
      </c>
      <c r="R103" s="188">
        <f t="shared" si="12"/>
        <v>0</v>
      </c>
      <c r="S103" s="188">
        <v>0</v>
      </c>
      <c r="T103" s="189">
        <f t="shared" si="1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0" t="s">
        <v>153</v>
      </c>
      <c r="AT103" s="190" t="s">
        <v>148</v>
      </c>
      <c r="AU103" s="190" t="s">
        <v>79</v>
      </c>
      <c r="AY103" s="18" t="s">
        <v>145</v>
      </c>
      <c r="BE103" s="191">
        <f t="shared" si="14"/>
        <v>0</v>
      </c>
      <c r="BF103" s="191">
        <f t="shared" si="15"/>
        <v>0</v>
      </c>
      <c r="BG103" s="191">
        <f t="shared" si="16"/>
        <v>0</v>
      </c>
      <c r="BH103" s="191">
        <f t="shared" si="17"/>
        <v>0</v>
      </c>
      <c r="BI103" s="191">
        <f t="shared" si="18"/>
        <v>0</v>
      </c>
      <c r="BJ103" s="18" t="s">
        <v>77</v>
      </c>
      <c r="BK103" s="191">
        <f t="shared" si="19"/>
        <v>0</v>
      </c>
      <c r="BL103" s="18" t="s">
        <v>153</v>
      </c>
      <c r="BM103" s="190" t="s">
        <v>240</v>
      </c>
    </row>
    <row r="104" spans="1:65" s="2" customFormat="1" ht="16.5" customHeight="1">
      <c r="A104" s="35"/>
      <c r="B104" s="36"/>
      <c r="C104" s="179" t="s">
        <v>8</v>
      </c>
      <c r="D104" s="179" t="s">
        <v>148</v>
      </c>
      <c r="E104" s="180" t="s">
        <v>1355</v>
      </c>
      <c r="F104" s="181" t="s">
        <v>1356</v>
      </c>
      <c r="G104" s="182" t="s">
        <v>643</v>
      </c>
      <c r="H104" s="183">
        <v>164</v>
      </c>
      <c r="I104" s="184"/>
      <c r="J104" s="185">
        <f t="shared" si="10"/>
        <v>0</v>
      </c>
      <c r="K104" s="181" t="s">
        <v>19</v>
      </c>
      <c r="L104" s="40"/>
      <c r="M104" s="186" t="s">
        <v>19</v>
      </c>
      <c r="N104" s="187" t="s">
        <v>40</v>
      </c>
      <c r="O104" s="65"/>
      <c r="P104" s="188">
        <f t="shared" si="11"/>
        <v>0</v>
      </c>
      <c r="Q104" s="188">
        <v>0</v>
      </c>
      <c r="R104" s="188">
        <f t="shared" si="12"/>
        <v>0</v>
      </c>
      <c r="S104" s="188">
        <v>0</v>
      </c>
      <c r="T104" s="189">
        <f t="shared" si="1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153</v>
      </c>
      <c r="AT104" s="190" t="s">
        <v>148</v>
      </c>
      <c r="AU104" s="190" t="s">
        <v>79</v>
      </c>
      <c r="AY104" s="18" t="s">
        <v>145</v>
      </c>
      <c r="BE104" s="191">
        <f t="shared" si="14"/>
        <v>0</v>
      </c>
      <c r="BF104" s="191">
        <f t="shared" si="15"/>
        <v>0</v>
      </c>
      <c r="BG104" s="191">
        <f t="shared" si="16"/>
        <v>0</v>
      </c>
      <c r="BH104" s="191">
        <f t="shared" si="17"/>
        <v>0</v>
      </c>
      <c r="BI104" s="191">
        <f t="shared" si="18"/>
        <v>0</v>
      </c>
      <c r="BJ104" s="18" t="s">
        <v>77</v>
      </c>
      <c r="BK104" s="191">
        <f t="shared" si="19"/>
        <v>0</v>
      </c>
      <c r="BL104" s="18" t="s">
        <v>153</v>
      </c>
      <c r="BM104" s="190" t="s">
        <v>1089</v>
      </c>
    </row>
    <row r="105" spans="1:65" s="2" customFormat="1" ht="16.5" customHeight="1">
      <c r="A105" s="35"/>
      <c r="B105" s="36"/>
      <c r="C105" s="179" t="s">
        <v>197</v>
      </c>
      <c r="D105" s="179" t="s">
        <v>148</v>
      </c>
      <c r="E105" s="180" t="s">
        <v>1357</v>
      </c>
      <c r="F105" s="181" t="s">
        <v>1358</v>
      </c>
      <c r="G105" s="182" t="s">
        <v>643</v>
      </c>
      <c r="H105" s="183">
        <v>1</v>
      </c>
      <c r="I105" s="184"/>
      <c r="J105" s="185">
        <f t="shared" si="10"/>
        <v>0</v>
      </c>
      <c r="K105" s="181" t="s">
        <v>19</v>
      </c>
      <c r="L105" s="40"/>
      <c r="M105" s="186" t="s">
        <v>19</v>
      </c>
      <c r="N105" s="187" t="s">
        <v>40</v>
      </c>
      <c r="O105" s="65"/>
      <c r="P105" s="188">
        <f t="shared" si="11"/>
        <v>0</v>
      </c>
      <c r="Q105" s="188">
        <v>0</v>
      </c>
      <c r="R105" s="188">
        <f t="shared" si="12"/>
        <v>0</v>
      </c>
      <c r="S105" s="188">
        <v>0</v>
      </c>
      <c r="T105" s="189">
        <f t="shared" si="1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0" t="s">
        <v>153</v>
      </c>
      <c r="AT105" s="190" t="s">
        <v>148</v>
      </c>
      <c r="AU105" s="190" t="s">
        <v>79</v>
      </c>
      <c r="AY105" s="18" t="s">
        <v>145</v>
      </c>
      <c r="BE105" s="191">
        <f t="shared" si="14"/>
        <v>0</v>
      </c>
      <c r="BF105" s="191">
        <f t="shared" si="15"/>
        <v>0</v>
      </c>
      <c r="BG105" s="191">
        <f t="shared" si="16"/>
        <v>0</v>
      </c>
      <c r="BH105" s="191">
        <f t="shared" si="17"/>
        <v>0</v>
      </c>
      <c r="BI105" s="191">
        <f t="shared" si="18"/>
        <v>0</v>
      </c>
      <c r="BJ105" s="18" t="s">
        <v>77</v>
      </c>
      <c r="BK105" s="191">
        <f t="shared" si="19"/>
        <v>0</v>
      </c>
      <c r="BL105" s="18" t="s">
        <v>153</v>
      </c>
      <c r="BM105" s="190" t="s">
        <v>244</v>
      </c>
    </row>
    <row r="106" spans="1:65" s="2" customFormat="1" ht="16.5" customHeight="1">
      <c r="A106" s="35"/>
      <c r="B106" s="36"/>
      <c r="C106" s="179" t="s">
        <v>258</v>
      </c>
      <c r="D106" s="179" t="s">
        <v>148</v>
      </c>
      <c r="E106" s="180" t="s">
        <v>1359</v>
      </c>
      <c r="F106" s="181" t="s">
        <v>1360</v>
      </c>
      <c r="G106" s="182" t="s">
        <v>643</v>
      </c>
      <c r="H106" s="183">
        <v>7</v>
      </c>
      <c r="I106" s="184"/>
      <c r="J106" s="185">
        <f t="shared" si="10"/>
        <v>0</v>
      </c>
      <c r="K106" s="181" t="s">
        <v>19</v>
      </c>
      <c r="L106" s="40"/>
      <c r="M106" s="186" t="s">
        <v>19</v>
      </c>
      <c r="N106" s="187" t="s">
        <v>40</v>
      </c>
      <c r="O106" s="65"/>
      <c r="P106" s="188">
        <f t="shared" si="11"/>
        <v>0</v>
      </c>
      <c r="Q106" s="188">
        <v>0</v>
      </c>
      <c r="R106" s="188">
        <f t="shared" si="12"/>
        <v>0</v>
      </c>
      <c r="S106" s="188">
        <v>0</v>
      </c>
      <c r="T106" s="189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0" t="s">
        <v>153</v>
      </c>
      <c r="AT106" s="190" t="s">
        <v>148</v>
      </c>
      <c r="AU106" s="190" t="s">
        <v>79</v>
      </c>
      <c r="AY106" s="18" t="s">
        <v>145</v>
      </c>
      <c r="BE106" s="191">
        <f t="shared" si="14"/>
        <v>0</v>
      </c>
      <c r="BF106" s="191">
        <f t="shared" si="15"/>
        <v>0</v>
      </c>
      <c r="BG106" s="191">
        <f t="shared" si="16"/>
        <v>0</v>
      </c>
      <c r="BH106" s="191">
        <f t="shared" si="17"/>
        <v>0</v>
      </c>
      <c r="BI106" s="191">
        <f t="shared" si="18"/>
        <v>0</v>
      </c>
      <c r="BJ106" s="18" t="s">
        <v>77</v>
      </c>
      <c r="BK106" s="191">
        <f t="shared" si="19"/>
        <v>0</v>
      </c>
      <c r="BL106" s="18" t="s">
        <v>153</v>
      </c>
      <c r="BM106" s="190" t="s">
        <v>261</v>
      </c>
    </row>
    <row r="107" spans="1:65" s="2" customFormat="1" ht="16.5" customHeight="1">
      <c r="A107" s="35"/>
      <c r="B107" s="36"/>
      <c r="C107" s="179" t="s">
        <v>205</v>
      </c>
      <c r="D107" s="179" t="s">
        <v>148</v>
      </c>
      <c r="E107" s="180" t="s">
        <v>1361</v>
      </c>
      <c r="F107" s="181" t="s">
        <v>1362</v>
      </c>
      <c r="G107" s="182" t="s">
        <v>643</v>
      </c>
      <c r="H107" s="183">
        <v>5</v>
      </c>
      <c r="I107" s="184"/>
      <c r="J107" s="185">
        <f t="shared" si="10"/>
        <v>0</v>
      </c>
      <c r="K107" s="181" t="s">
        <v>19</v>
      </c>
      <c r="L107" s="40"/>
      <c r="M107" s="186" t="s">
        <v>19</v>
      </c>
      <c r="N107" s="187" t="s">
        <v>40</v>
      </c>
      <c r="O107" s="65"/>
      <c r="P107" s="188">
        <f t="shared" si="11"/>
        <v>0</v>
      </c>
      <c r="Q107" s="188">
        <v>0</v>
      </c>
      <c r="R107" s="188">
        <f t="shared" si="12"/>
        <v>0</v>
      </c>
      <c r="S107" s="188">
        <v>0</v>
      </c>
      <c r="T107" s="189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153</v>
      </c>
      <c r="AT107" s="190" t="s">
        <v>148</v>
      </c>
      <c r="AU107" s="190" t="s">
        <v>79</v>
      </c>
      <c r="AY107" s="18" t="s">
        <v>145</v>
      </c>
      <c r="BE107" s="191">
        <f t="shared" si="14"/>
        <v>0</v>
      </c>
      <c r="BF107" s="191">
        <f t="shared" si="15"/>
        <v>0</v>
      </c>
      <c r="BG107" s="191">
        <f t="shared" si="16"/>
        <v>0</v>
      </c>
      <c r="BH107" s="191">
        <f t="shared" si="17"/>
        <v>0</v>
      </c>
      <c r="BI107" s="191">
        <f t="shared" si="18"/>
        <v>0</v>
      </c>
      <c r="BJ107" s="18" t="s">
        <v>77</v>
      </c>
      <c r="BK107" s="191">
        <f t="shared" si="19"/>
        <v>0</v>
      </c>
      <c r="BL107" s="18" t="s">
        <v>153</v>
      </c>
      <c r="BM107" s="190" t="s">
        <v>266</v>
      </c>
    </row>
    <row r="108" spans="1:65" s="2" customFormat="1" ht="16.5" customHeight="1">
      <c r="A108" s="35"/>
      <c r="B108" s="36"/>
      <c r="C108" s="179" t="s">
        <v>270</v>
      </c>
      <c r="D108" s="179" t="s">
        <v>148</v>
      </c>
      <c r="E108" s="180" t="s">
        <v>1363</v>
      </c>
      <c r="F108" s="181" t="s">
        <v>1364</v>
      </c>
      <c r="G108" s="182" t="s">
        <v>643</v>
      </c>
      <c r="H108" s="183">
        <v>220</v>
      </c>
      <c r="I108" s="184"/>
      <c r="J108" s="185">
        <f t="shared" si="10"/>
        <v>0</v>
      </c>
      <c r="K108" s="181" t="s">
        <v>19</v>
      </c>
      <c r="L108" s="40"/>
      <c r="M108" s="186" t="s">
        <v>19</v>
      </c>
      <c r="N108" s="187" t="s">
        <v>40</v>
      </c>
      <c r="O108" s="65"/>
      <c r="P108" s="188">
        <f t="shared" si="11"/>
        <v>0</v>
      </c>
      <c r="Q108" s="188">
        <v>0</v>
      </c>
      <c r="R108" s="188">
        <f t="shared" si="12"/>
        <v>0</v>
      </c>
      <c r="S108" s="188">
        <v>0</v>
      </c>
      <c r="T108" s="189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0" t="s">
        <v>153</v>
      </c>
      <c r="AT108" s="190" t="s">
        <v>148</v>
      </c>
      <c r="AU108" s="190" t="s">
        <v>79</v>
      </c>
      <c r="AY108" s="18" t="s">
        <v>145</v>
      </c>
      <c r="BE108" s="191">
        <f t="shared" si="14"/>
        <v>0</v>
      </c>
      <c r="BF108" s="191">
        <f t="shared" si="15"/>
        <v>0</v>
      </c>
      <c r="BG108" s="191">
        <f t="shared" si="16"/>
        <v>0</v>
      </c>
      <c r="BH108" s="191">
        <f t="shared" si="17"/>
        <v>0</v>
      </c>
      <c r="BI108" s="191">
        <f t="shared" si="18"/>
        <v>0</v>
      </c>
      <c r="BJ108" s="18" t="s">
        <v>77</v>
      </c>
      <c r="BK108" s="191">
        <f t="shared" si="19"/>
        <v>0</v>
      </c>
      <c r="BL108" s="18" t="s">
        <v>153</v>
      </c>
      <c r="BM108" s="190" t="s">
        <v>273</v>
      </c>
    </row>
    <row r="109" spans="1:65" s="2" customFormat="1" ht="16.5" customHeight="1">
      <c r="A109" s="35"/>
      <c r="B109" s="36"/>
      <c r="C109" s="179" t="s">
        <v>211</v>
      </c>
      <c r="D109" s="179" t="s">
        <v>148</v>
      </c>
      <c r="E109" s="180" t="s">
        <v>1365</v>
      </c>
      <c r="F109" s="181" t="s">
        <v>1366</v>
      </c>
      <c r="G109" s="182" t="s">
        <v>643</v>
      </c>
      <c r="H109" s="183">
        <v>60</v>
      </c>
      <c r="I109" s="184"/>
      <c r="J109" s="185">
        <f t="shared" si="10"/>
        <v>0</v>
      </c>
      <c r="K109" s="181" t="s">
        <v>19</v>
      </c>
      <c r="L109" s="40"/>
      <c r="M109" s="186" t="s">
        <v>19</v>
      </c>
      <c r="N109" s="187" t="s">
        <v>40</v>
      </c>
      <c r="O109" s="65"/>
      <c r="P109" s="188">
        <f t="shared" si="11"/>
        <v>0</v>
      </c>
      <c r="Q109" s="188">
        <v>0</v>
      </c>
      <c r="R109" s="188">
        <f t="shared" si="12"/>
        <v>0</v>
      </c>
      <c r="S109" s="188">
        <v>0</v>
      </c>
      <c r="T109" s="189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153</v>
      </c>
      <c r="AT109" s="190" t="s">
        <v>148</v>
      </c>
      <c r="AU109" s="190" t="s">
        <v>79</v>
      </c>
      <c r="AY109" s="18" t="s">
        <v>145</v>
      </c>
      <c r="BE109" s="191">
        <f t="shared" si="14"/>
        <v>0</v>
      </c>
      <c r="BF109" s="191">
        <f t="shared" si="15"/>
        <v>0</v>
      </c>
      <c r="BG109" s="191">
        <f t="shared" si="16"/>
        <v>0</v>
      </c>
      <c r="BH109" s="191">
        <f t="shared" si="17"/>
        <v>0</v>
      </c>
      <c r="BI109" s="191">
        <f t="shared" si="18"/>
        <v>0</v>
      </c>
      <c r="BJ109" s="18" t="s">
        <v>77</v>
      </c>
      <c r="BK109" s="191">
        <f t="shared" si="19"/>
        <v>0</v>
      </c>
      <c r="BL109" s="18" t="s">
        <v>153</v>
      </c>
      <c r="BM109" s="190" t="s">
        <v>280</v>
      </c>
    </row>
    <row r="110" spans="1:65" s="2" customFormat="1" ht="16.5" customHeight="1">
      <c r="A110" s="35"/>
      <c r="B110" s="36"/>
      <c r="C110" s="179" t="s">
        <v>7</v>
      </c>
      <c r="D110" s="179" t="s">
        <v>148</v>
      </c>
      <c r="E110" s="180" t="s">
        <v>1367</v>
      </c>
      <c r="F110" s="181" t="s">
        <v>1368</v>
      </c>
      <c r="G110" s="182" t="s">
        <v>400</v>
      </c>
      <c r="H110" s="183">
        <v>80</v>
      </c>
      <c r="I110" s="184"/>
      <c r="J110" s="185">
        <f t="shared" si="10"/>
        <v>0</v>
      </c>
      <c r="K110" s="181" t="s">
        <v>19</v>
      </c>
      <c r="L110" s="40"/>
      <c r="M110" s="186" t="s">
        <v>19</v>
      </c>
      <c r="N110" s="187" t="s">
        <v>40</v>
      </c>
      <c r="O110" s="65"/>
      <c r="P110" s="188">
        <f t="shared" si="11"/>
        <v>0</v>
      </c>
      <c r="Q110" s="188">
        <v>0</v>
      </c>
      <c r="R110" s="188">
        <f t="shared" si="12"/>
        <v>0</v>
      </c>
      <c r="S110" s="188">
        <v>0</v>
      </c>
      <c r="T110" s="189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153</v>
      </c>
      <c r="AT110" s="190" t="s">
        <v>148</v>
      </c>
      <c r="AU110" s="190" t="s">
        <v>79</v>
      </c>
      <c r="AY110" s="18" t="s">
        <v>145</v>
      </c>
      <c r="BE110" s="191">
        <f t="shared" si="14"/>
        <v>0</v>
      </c>
      <c r="BF110" s="191">
        <f t="shared" si="15"/>
        <v>0</v>
      </c>
      <c r="BG110" s="191">
        <f t="shared" si="16"/>
        <v>0</v>
      </c>
      <c r="BH110" s="191">
        <f t="shared" si="17"/>
        <v>0</v>
      </c>
      <c r="BI110" s="191">
        <f t="shared" si="18"/>
        <v>0</v>
      </c>
      <c r="BJ110" s="18" t="s">
        <v>77</v>
      </c>
      <c r="BK110" s="191">
        <f t="shared" si="19"/>
        <v>0</v>
      </c>
      <c r="BL110" s="18" t="s">
        <v>153</v>
      </c>
      <c r="BM110" s="190" t="s">
        <v>288</v>
      </c>
    </row>
    <row r="111" spans="1:65" s="2" customFormat="1" ht="16.5" customHeight="1">
      <c r="A111" s="35"/>
      <c r="B111" s="36"/>
      <c r="C111" s="179" t="s">
        <v>219</v>
      </c>
      <c r="D111" s="179" t="s">
        <v>148</v>
      </c>
      <c r="E111" s="180" t="s">
        <v>1369</v>
      </c>
      <c r="F111" s="181" t="s">
        <v>1370</v>
      </c>
      <c r="G111" s="182" t="s">
        <v>400</v>
      </c>
      <c r="H111" s="183">
        <v>10</v>
      </c>
      <c r="I111" s="184"/>
      <c r="J111" s="185">
        <f t="shared" si="10"/>
        <v>0</v>
      </c>
      <c r="K111" s="181" t="s">
        <v>19</v>
      </c>
      <c r="L111" s="40"/>
      <c r="M111" s="186" t="s">
        <v>19</v>
      </c>
      <c r="N111" s="187" t="s">
        <v>40</v>
      </c>
      <c r="O111" s="65"/>
      <c r="P111" s="188">
        <f t="shared" si="11"/>
        <v>0</v>
      </c>
      <c r="Q111" s="188">
        <v>0</v>
      </c>
      <c r="R111" s="188">
        <f t="shared" si="12"/>
        <v>0</v>
      </c>
      <c r="S111" s="188">
        <v>0</v>
      </c>
      <c r="T111" s="189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153</v>
      </c>
      <c r="AT111" s="190" t="s">
        <v>148</v>
      </c>
      <c r="AU111" s="190" t="s">
        <v>79</v>
      </c>
      <c r="AY111" s="18" t="s">
        <v>145</v>
      </c>
      <c r="BE111" s="191">
        <f t="shared" si="14"/>
        <v>0</v>
      </c>
      <c r="BF111" s="191">
        <f t="shared" si="15"/>
        <v>0</v>
      </c>
      <c r="BG111" s="191">
        <f t="shared" si="16"/>
        <v>0</v>
      </c>
      <c r="BH111" s="191">
        <f t="shared" si="17"/>
        <v>0</v>
      </c>
      <c r="BI111" s="191">
        <f t="shared" si="18"/>
        <v>0</v>
      </c>
      <c r="BJ111" s="18" t="s">
        <v>77</v>
      </c>
      <c r="BK111" s="191">
        <f t="shared" si="19"/>
        <v>0</v>
      </c>
      <c r="BL111" s="18" t="s">
        <v>153</v>
      </c>
      <c r="BM111" s="190" t="s">
        <v>294</v>
      </c>
    </row>
    <row r="112" spans="1:65" s="2" customFormat="1" ht="16.5" customHeight="1">
      <c r="A112" s="35"/>
      <c r="B112" s="36"/>
      <c r="C112" s="179" t="s">
        <v>298</v>
      </c>
      <c r="D112" s="179" t="s">
        <v>148</v>
      </c>
      <c r="E112" s="180" t="s">
        <v>1371</v>
      </c>
      <c r="F112" s="181" t="s">
        <v>1372</v>
      </c>
      <c r="G112" s="182" t="s">
        <v>400</v>
      </c>
      <c r="H112" s="183">
        <v>230</v>
      </c>
      <c r="I112" s="184"/>
      <c r="J112" s="185">
        <f t="shared" si="10"/>
        <v>0</v>
      </c>
      <c r="K112" s="181" t="s">
        <v>19</v>
      </c>
      <c r="L112" s="40"/>
      <c r="M112" s="186" t="s">
        <v>19</v>
      </c>
      <c r="N112" s="187" t="s">
        <v>40</v>
      </c>
      <c r="O112" s="65"/>
      <c r="P112" s="188">
        <f t="shared" si="11"/>
        <v>0</v>
      </c>
      <c r="Q112" s="188">
        <v>0</v>
      </c>
      <c r="R112" s="188">
        <f t="shared" si="12"/>
        <v>0</v>
      </c>
      <c r="S112" s="188">
        <v>0</v>
      </c>
      <c r="T112" s="189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153</v>
      </c>
      <c r="AT112" s="190" t="s">
        <v>148</v>
      </c>
      <c r="AU112" s="190" t="s">
        <v>79</v>
      </c>
      <c r="AY112" s="18" t="s">
        <v>145</v>
      </c>
      <c r="BE112" s="191">
        <f t="shared" si="14"/>
        <v>0</v>
      </c>
      <c r="BF112" s="191">
        <f t="shared" si="15"/>
        <v>0</v>
      </c>
      <c r="BG112" s="191">
        <f t="shared" si="16"/>
        <v>0</v>
      </c>
      <c r="BH112" s="191">
        <f t="shared" si="17"/>
        <v>0</v>
      </c>
      <c r="BI112" s="191">
        <f t="shared" si="18"/>
        <v>0</v>
      </c>
      <c r="BJ112" s="18" t="s">
        <v>77</v>
      </c>
      <c r="BK112" s="191">
        <f t="shared" si="19"/>
        <v>0</v>
      </c>
      <c r="BL112" s="18" t="s">
        <v>153</v>
      </c>
      <c r="BM112" s="190" t="s">
        <v>301</v>
      </c>
    </row>
    <row r="113" spans="1:65" s="2" customFormat="1" ht="16.5" customHeight="1">
      <c r="A113" s="35"/>
      <c r="B113" s="36"/>
      <c r="C113" s="179" t="s">
        <v>225</v>
      </c>
      <c r="D113" s="179" t="s">
        <v>148</v>
      </c>
      <c r="E113" s="180" t="s">
        <v>1373</v>
      </c>
      <c r="F113" s="181" t="s">
        <v>1374</v>
      </c>
      <c r="G113" s="182" t="s">
        <v>400</v>
      </c>
      <c r="H113" s="183">
        <v>1500</v>
      </c>
      <c r="I113" s="184"/>
      <c r="J113" s="185">
        <f t="shared" si="10"/>
        <v>0</v>
      </c>
      <c r="K113" s="181" t="s">
        <v>19</v>
      </c>
      <c r="L113" s="40"/>
      <c r="M113" s="186" t="s">
        <v>19</v>
      </c>
      <c r="N113" s="187" t="s">
        <v>40</v>
      </c>
      <c r="O113" s="65"/>
      <c r="P113" s="188">
        <f t="shared" si="11"/>
        <v>0</v>
      </c>
      <c r="Q113" s="188">
        <v>0</v>
      </c>
      <c r="R113" s="188">
        <f t="shared" si="12"/>
        <v>0</v>
      </c>
      <c r="S113" s="188">
        <v>0</v>
      </c>
      <c r="T113" s="189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0" t="s">
        <v>153</v>
      </c>
      <c r="AT113" s="190" t="s">
        <v>148</v>
      </c>
      <c r="AU113" s="190" t="s">
        <v>79</v>
      </c>
      <c r="AY113" s="18" t="s">
        <v>145</v>
      </c>
      <c r="BE113" s="191">
        <f t="shared" si="14"/>
        <v>0</v>
      </c>
      <c r="BF113" s="191">
        <f t="shared" si="15"/>
        <v>0</v>
      </c>
      <c r="BG113" s="191">
        <f t="shared" si="16"/>
        <v>0</v>
      </c>
      <c r="BH113" s="191">
        <f t="shared" si="17"/>
        <v>0</v>
      </c>
      <c r="BI113" s="191">
        <f t="shared" si="18"/>
        <v>0</v>
      </c>
      <c r="BJ113" s="18" t="s">
        <v>77</v>
      </c>
      <c r="BK113" s="191">
        <f t="shared" si="19"/>
        <v>0</v>
      </c>
      <c r="BL113" s="18" t="s">
        <v>153</v>
      </c>
      <c r="BM113" s="190" t="s">
        <v>305</v>
      </c>
    </row>
    <row r="114" spans="1:65" s="2" customFormat="1" ht="16.5" customHeight="1">
      <c r="A114" s="35"/>
      <c r="B114" s="36"/>
      <c r="C114" s="179" t="s">
        <v>311</v>
      </c>
      <c r="D114" s="179" t="s">
        <v>148</v>
      </c>
      <c r="E114" s="180" t="s">
        <v>1375</v>
      </c>
      <c r="F114" s="181" t="s">
        <v>1376</v>
      </c>
      <c r="G114" s="182" t="s">
        <v>400</v>
      </c>
      <c r="H114" s="183">
        <v>80</v>
      </c>
      <c r="I114" s="184"/>
      <c r="J114" s="185">
        <f t="shared" si="10"/>
        <v>0</v>
      </c>
      <c r="K114" s="181" t="s">
        <v>19</v>
      </c>
      <c r="L114" s="40"/>
      <c r="M114" s="186" t="s">
        <v>19</v>
      </c>
      <c r="N114" s="187" t="s">
        <v>40</v>
      </c>
      <c r="O114" s="65"/>
      <c r="P114" s="188">
        <f t="shared" si="11"/>
        <v>0</v>
      </c>
      <c r="Q114" s="188">
        <v>0</v>
      </c>
      <c r="R114" s="188">
        <f t="shared" si="12"/>
        <v>0</v>
      </c>
      <c r="S114" s="188">
        <v>0</v>
      </c>
      <c r="T114" s="189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153</v>
      </c>
      <c r="AT114" s="190" t="s">
        <v>148</v>
      </c>
      <c r="AU114" s="190" t="s">
        <v>79</v>
      </c>
      <c r="AY114" s="18" t="s">
        <v>145</v>
      </c>
      <c r="BE114" s="191">
        <f t="shared" si="14"/>
        <v>0</v>
      </c>
      <c r="BF114" s="191">
        <f t="shared" si="15"/>
        <v>0</v>
      </c>
      <c r="BG114" s="191">
        <f t="shared" si="16"/>
        <v>0</v>
      </c>
      <c r="BH114" s="191">
        <f t="shared" si="17"/>
        <v>0</v>
      </c>
      <c r="BI114" s="191">
        <f t="shared" si="18"/>
        <v>0</v>
      </c>
      <c r="BJ114" s="18" t="s">
        <v>77</v>
      </c>
      <c r="BK114" s="191">
        <f t="shared" si="19"/>
        <v>0</v>
      </c>
      <c r="BL114" s="18" t="s">
        <v>153</v>
      </c>
      <c r="BM114" s="190" t="s">
        <v>314</v>
      </c>
    </row>
    <row r="115" spans="1:65" s="2" customFormat="1" ht="16.5" customHeight="1">
      <c r="A115" s="35"/>
      <c r="B115" s="36"/>
      <c r="C115" s="179" t="s">
        <v>233</v>
      </c>
      <c r="D115" s="179" t="s">
        <v>148</v>
      </c>
      <c r="E115" s="180" t="s">
        <v>1373</v>
      </c>
      <c r="F115" s="181" t="s">
        <v>1374</v>
      </c>
      <c r="G115" s="182" t="s">
        <v>400</v>
      </c>
      <c r="H115" s="183">
        <v>3100</v>
      </c>
      <c r="I115" s="184"/>
      <c r="J115" s="185">
        <f t="shared" si="10"/>
        <v>0</v>
      </c>
      <c r="K115" s="181" t="s">
        <v>19</v>
      </c>
      <c r="L115" s="40"/>
      <c r="M115" s="186" t="s">
        <v>19</v>
      </c>
      <c r="N115" s="187" t="s">
        <v>40</v>
      </c>
      <c r="O115" s="65"/>
      <c r="P115" s="188">
        <f t="shared" si="11"/>
        <v>0</v>
      </c>
      <c r="Q115" s="188">
        <v>0</v>
      </c>
      <c r="R115" s="188">
        <f t="shared" si="12"/>
        <v>0</v>
      </c>
      <c r="S115" s="188">
        <v>0</v>
      </c>
      <c r="T115" s="189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153</v>
      </c>
      <c r="AT115" s="190" t="s">
        <v>148</v>
      </c>
      <c r="AU115" s="190" t="s">
        <v>79</v>
      </c>
      <c r="AY115" s="18" t="s">
        <v>145</v>
      </c>
      <c r="BE115" s="191">
        <f t="shared" si="14"/>
        <v>0</v>
      </c>
      <c r="BF115" s="191">
        <f t="shared" si="15"/>
        <v>0</v>
      </c>
      <c r="BG115" s="191">
        <f t="shared" si="16"/>
        <v>0</v>
      </c>
      <c r="BH115" s="191">
        <f t="shared" si="17"/>
        <v>0</v>
      </c>
      <c r="BI115" s="191">
        <f t="shared" si="18"/>
        <v>0</v>
      </c>
      <c r="BJ115" s="18" t="s">
        <v>77</v>
      </c>
      <c r="BK115" s="191">
        <f t="shared" si="19"/>
        <v>0</v>
      </c>
      <c r="BL115" s="18" t="s">
        <v>153</v>
      </c>
      <c r="BM115" s="190" t="s">
        <v>349</v>
      </c>
    </row>
    <row r="116" spans="1:65" s="2" customFormat="1" ht="16.5" customHeight="1">
      <c r="A116" s="35"/>
      <c r="B116" s="36"/>
      <c r="C116" s="179" t="s">
        <v>358</v>
      </c>
      <c r="D116" s="179" t="s">
        <v>148</v>
      </c>
      <c r="E116" s="180" t="s">
        <v>1377</v>
      </c>
      <c r="F116" s="181" t="s">
        <v>1378</v>
      </c>
      <c r="G116" s="182" t="s">
        <v>400</v>
      </c>
      <c r="H116" s="183">
        <v>60</v>
      </c>
      <c r="I116" s="184"/>
      <c r="J116" s="185">
        <f t="shared" si="10"/>
        <v>0</v>
      </c>
      <c r="K116" s="181" t="s">
        <v>19</v>
      </c>
      <c r="L116" s="40"/>
      <c r="M116" s="186" t="s">
        <v>19</v>
      </c>
      <c r="N116" s="187" t="s">
        <v>40</v>
      </c>
      <c r="O116" s="65"/>
      <c r="P116" s="188">
        <f t="shared" si="11"/>
        <v>0</v>
      </c>
      <c r="Q116" s="188">
        <v>0</v>
      </c>
      <c r="R116" s="188">
        <f t="shared" si="12"/>
        <v>0</v>
      </c>
      <c r="S116" s="188">
        <v>0</v>
      </c>
      <c r="T116" s="189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153</v>
      </c>
      <c r="AT116" s="190" t="s">
        <v>148</v>
      </c>
      <c r="AU116" s="190" t="s">
        <v>79</v>
      </c>
      <c r="AY116" s="18" t="s">
        <v>145</v>
      </c>
      <c r="BE116" s="191">
        <f t="shared" si="14"/>
        <v>0</v>
      </c>
      <c r="BF116" s="191">
        <f t="shared" si="15"/>
        <v>0</v>
      </c>
      <c r="BG116" s="191">
        <f t="shared" si="16"/>
        <v>0</v>
      </c>
      <c r="BH116" s="191">
        <f t="shared" si="17"/>
        <v>0</v>
      </c>
      <c r="BI116" s="191">
        <f t="shared" si="18"/>
        <v>0</v>
      </c>
      <c r="BJ116" s="18" t="s">
        <v>77</v>
      </c>
      <c r="BK116" s="191">
        <f t="shared" si="19"/>
        <v>0</v>
      </c>
      <c r="BL116" s="18" t="s">
        <v>153</v>
      </c>
      <c r="BM116" s="190" t="s">
        <v>361</v>
      </c>
    </row>
    <row r="117" spans="1:65" s="2" customFormat="1" ht="16.5" customHeight="1">
      <c r="A117" s="35"/>
      <c r="B117" s="36"/>
      <c r="C117" s="179" t="s">
        <v>240</v>
      </c>
      <c r="D117" s="179" t="s">
        <v>148</v>
      </c>
      <c r="E117" s="180" t="s">
        <v>1379</v>
      </c>
      <c r="F117" s="181" t="s">
        <v>1380</v>
      </c>
      <c r="G117" s="182" t="s">
        <v>400</v>
      </c>
      <c r="H117" s="183">
        <v>80</v>
      </c>
      <c r="I117" s="184"/>
      <c r="J117" s="185">
        <f t="shared" si="10"/>
        <v>0</v>
      </c>
      <c r="K117" s="181" t="s">
        <v>19</v>
      </c>
      <c r="L117" s="40"/>
      <c r="M117" s="186" t="s">
        <v>19</v>
      </c>
      <c r="N117" s="187" t="s">
        <v>40</v>
      </c>
      <c r="O117" s="65"/>
      <c r="P117" s="188">
        <f t="shared" si="11"/>
        <v>0</v>
      </c>
      <c r="Q117" s="188">
        <v>0</v>
      </c>
      <c r="R117" s="188">
        <f t="shared" si="12"/>
        <v>0</v>
      </c>
      <c r="S117" s="188">
        <v>0</v>
      </c>
      <c r="T117" s="189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0" t="s">
        <v>153</v>
      </c>
      <c r="AT117" s="190" t="s">
        <v>148</v>
      </c>
      <c r="AU117" s="190" t="s">
        <v>79</v>
      </c>
      <c r="AY117" s="18" t="s">
        <v>145</v>
      </c>
      <c r="BE117" s="191">
        <f t="shared" si="14"/>
        <v>0</v>
      </c>
      <c r="BF117" s="191">
        <f t="shared" si="15"/>
        <v>0</v>
      </c>
      <c r="BG117" s="191">
        <f t="shared" si="16"/>
        <v>0</v>
      </c>
      <c r="BH117" s="191">
        <f t="shared" si="17"/>
        <v>0</v>
      </c>
      <c r="BI117" s="191">
        <f t="shared" si="18"/>
        <v>0</v>
      </c>
      <c r="BJ117" s="18" t="s">
        <v>77</v>
      </c>
      <c r="BK117" s="191">
        <f t="shared" si="19"/>
        <v>0</v>
      </c>
      <c r="BL117" s="18" t="s">
        <v>153</v>
      </c>
      <c r="BM117" s="190" t="s">
        <v>369</v>
      </c>
    </row>
    <row r="118" spans="1:65" s="2" customFormat="1" ht="16.5" customHeight="1">
      <c r="A118" s="35"/>
      <c r="B118" s="36"/>
      <c r="C118" s="179" t="s">
        <v>1084</v>
      </c>
      <c r="D118" s="179" t="s">
        <v>148</v>
      </c>
      <c r="E118" s="180" t="s">
        <v>1381</v>
      </c>
      <c r="F118" s="181" t="s">
        <v>1382</v>
      </c>
      <c r="G118" s="182" t="s">
        <v>400</v>
      </c>
      <c r="H118" s="183">
        <v>100</v>
      </c>
      <c r="I118" s="184"/>
      <c r="J118" s="185">
        <f t="shared" si="10"/>
        <v>0</v>
      </c>
      <c r="K118" s="181" t="s">
        <v>19</v>
      </c>
      <c r="L118" s="40"/>
      <c r="M118" s="186" t="s">
        <v>19</v>
      </c>
      <c r="N118" s="187" t="s">
        <v>40</v>
      </c>
      <c r="O118" s="65"/>
      <c r="P118" s="188">
        <f t="shared" si="11"/>
        <v>0</v>
      </c>
      <c r="Q118" s="188">
        <v>0</v>
      </c>
      <c r="R118" s="188">
        <f t="shared" si="12"/>
        <v>0</v>
      </c>
      <c r="S118" s="188">
        <v>0</v>
      </c>
      <c r="T118" s="189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153</v>
      </c>
      <c r="AT118" s="190" t="s">
        <v>148</v>
      </c>
      <c r="AU118" s="190" t="s">
        <v>79</v>
      </c>
      <c r="AY118" s="18" t="s">
        <v>145</v>
      </c>
      <c r="BE118" s="191">
        <f t="shared" si="14"/>
        <v>0</v>
      </c>
      <c r="BF118" s="191">
        <f t="shared" si="15"/>
        <v>0</v>
      </c>
      <c r="BG118" s="191">
        <f t="shared" si="16"/>
        <v>0</v>
      </c>
      <c r="BH118" s="191">
        <f t="shared" si="17"/>
        <v>0</v>
      </c>
      <c r="BI118" s="191">
        <f t="shared" si="18"/>
        <v>0</v>
      </c>
      <c r="BJ118" s="18" t="s">
        <v>77</v>
      </c>
      <c r="BK118" s="191">
        <f t="shared" si="19"/>
        <v>0</v>
      </c>
      <c r="BL118" s="18" t="s">
        <v>153</v>
      </c>
      <c r="BM118" s="190" t="s">
        <v>1166</v>
      </c>
    </row>
    <row r="119" spans="1:65" s="2" customFormat="1" ht="16.5" customHeight="1">
      <c r="A119" s="35"/>
      <c r="B119" s="36"/>
      <c r="C119" s="179" t="s">
        <v>1089</v>
      </c>
      <c r="D119" s="179" t="s">
        <v>148</v>
      </c>
      <c r="E119" s="180" t="s">
        <v>1383</v>
      </c>
      <c r="F119" s="181" t="s">
        <v>1384</v>
      </c>
      <c r="G119" s="182" t="s">
        <v>400</v>
      </c>
      <c r="H119" s="183">
        <v>100</v>
      </c>
      <c r="I119" s="184"/>
      <c r="J119" s="185">
        <f t="shared" si="10"/>
        <v>0</v>
      </c>
      <c r="K119" s="181" t="s">
        <v>19</v>
      </c>
      <c r="L119" s="40"/>
      <c r="M119" s="186" t="s">
        <v>19</v>
      </c>
      <c r="N119" s="187" t="s">
        <v>40</v>
      </c>
      <c r="O119" s="65"/>
      <c r="P119" s="188">
        <f t="shared" si="11"/>
        <v>0</v>
      </c>
      <c r="Q119" s="188">
        <v>0</v>
      </c>
      <c r="R119" s="188">
        <f t="shared" si="12"/>
        <v>0</v>
      </c>
      <c r="S119" s="188">
        <v>0</v>
      </c>
      <c r="T119" s="189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153</v>
      </c>
      <c r="AT119" s="190" t="s">
        <v>148</v>
      </c>
      <c r="AU119" s="190" t="s">
        <v>79</v>
      </c>
      <c r="AY119" s="18" t="s">
        <v>145</v>
      </c>
      <c r="BE119" s="191">
        <f t="shared" si="14"/>
        <v>0</v>
      </c>
      <c r="BF119" s="191">
        <f t="shared" si="15"/>
        <v>0</v>
      </c>
      <c r="BG119" s="191">
        <f t="shared" si="16"/>
        <v>0</v>
      </c>
      <c r="BH119" s="191">
        <f t="shared" si="17"/>
        <v>0</v>
      </c>
      <c r="BI119" s="191">
        <f t="shared" si="18"/>
        <v>0</v>
      </c>
      <c r="BJ119" s="18" t="s">
        <v>77</v>
      </c>
      <c r="BK119" s="191">
        <f t="shared" si="19"/>
        <v>0</v>
      </c>
      <c r="BL119" s="18" t="s">
        <v>153</v>
      </c>
      <c r="BM119" s="190" t="s">
        <v>482</v>
      </c>
    </row>
    <row r="120" spans="1:65" s="2" customFormat="1" ht="16.5" customHeight="1">
      <c r="A120" s="35"/>
      <c r="B120" s="36"/>
      <c r="C120" s="179" t="s">
        <v>1093</v>
      </c>
      <c r="D120" s="179" t="s">
        <v>148</v>
      </c>
      <c r="E120" s="180" t="s">
        <v>1385</v>
      </c>
      <c r="F120" s="181" t="s">
        <v>1386</v>
      </c>
      <c r="G120" s="182" t="s">
        <v>400</v>
      </c>
      <c r="H120" s="183">
        <v>60</v>
      </c>
      <c r="I120" s="184"/>
      <c r="J120" s="185">
        <f t="shared" si="10"/>
        <v>0</v>
      </c>
      <c r="K120" s="181" t="s">
        <v>19</v>
      </c>
      <c r="L120" s="40"/>
      <c r="M120" s="186" t="s">
        <v>19</v>
      </c>
      <c r="N120" s="187" t="s">
        <v>40</v>
      </c>
      <c r="O120" s="65"/>
      <c r="P120" s="188">
        <f t="shared" si="11"/>
        <v>0</v>
      </c>
      <c r="Q120" s="188">
        <v>0</v>
      </c>
      <c r="R120" s="188">
        <f t="shared" si="12"/>
        <v>0</v>
      </c>
      <c r="S120" s="188">
        <v>0</v>
      </c>
      <c r="T120" s="189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153</v>
      </c>
      <c r="AT120" s="190" t="s">
        <v>148</v>
      </c>
      <c r="AU120" s="190" t="s">
        <v>79</v>
      </c>
      <c r="AY120" s="18" t="s">
        <v>145</v>
      </c>
      <c r="BE120" s="191">
        <f t="shared" si="14"/>
        <v>0</v>
      </c>
      <c r="BF120" s="191">
        <f t="shared" si="15"/>
        <v>0</v>
      </c>
      <c r="BG120" s="191">
        <f t="shared" si="16"/>
        <v>0</v>
      </c>
      <c r="BH120" s="191">
        <f t="shared" si="17"/>
        <v>0</v>
      </c>
      <c r="BI120" s="191">
        <f t="shared" si="18"/>
        <v>0</v>
      </c>
      <c r="BJ120" s="18" t="s">
        <v>77</v>
      </c>
      <c r="BK120" s="191">
        <f t="shared" si="19"/>
        <v>0</v>
      </c>
      <c r="BL120" s="18" t="s">
        <v>153</v>
      </c>
      <c r="BM120" s="190" t="s">
        <v>1171</v>
      </c>
    </row>
    <row r="121" spans="1:65" s="2" customFormat="1" ht="16.5" customHeight="1">
      <c r="A121" s="35"/>
      <c r="B121" s="36"/>
      <c r="C121" s="179" t="s">
        <v>244</v>
      </c>
      <c r="D121" s="179" t="s">
        <v>148</v>
      </c>
      <c r="E121" s="180" t="s">
        <v>1387</v>
      </c>
      <c r="F121" s="181" t="s">
        <v>1388</v>
      </c>
      <c r="G121" s="182" t="s">
        <v>400</v>
      </c>
      <c r="H121" s="183">
        <v>60</v>
      </c>
      <c r="I121" s="184"/>
      <c r="J121" s="185">
        <f t="shared" si="10"/>
        <v>0</v>
      </c>
      <c r="K121" s="181" t="s">
        <v>19</v>
      </c>
      <c r="L121" s="40"/>
      <c r="M121" s="186" t="s">
        <v>19</v>
      </c>
      <c r="N121" s="187" t="s">
        <v>40</v>
      </c>
      <c r="O121" s="65"/>
      <c r="P121" s="188">
        <f t="shared" si="11"/>
        <v>0</v>
      </c>
      <c r="Q121" s="188">
        <v>0</v>
      </c>
      <c r="R121" s="188">
        <f t="shared" si="12"/>
        <v>0</v>
      </c>
      <c r="S121" s="188">
        <v>0</v>
      </c>
      <c r="T121" s="189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153</v>
      </c>
      <c r="AT121" s="190" t="s">
        <v>148</v>
      </c>
      <c r="AU121" s="190" t="s">
        <v>79</v>
      </c>
      <c r="AY121" s="18" t="s">
        <v>145</v>
      </c>
      <c r="BE121" s="191">
        <f t="shared" si="14"/>
        <v>0</v>
      </c>
      <c r="BF121" s="191">
        <f t="shared" si="15"/>
        <v>0</v>
      </c>
      <c r="BG121" s="191">
        <f t="shared" si="16"/>
        <v>0</v>
      </c>
      <c r="BH121" s="191">
        <f t="shared" si="17"/>
        <v>0</v>
      </c>
      <c r="BI121" s="191">
        <f t="shared" si="18"/>
        <v>0</v>
      </c>
      <c r="BJ121" s="18" t="s">
        <v>77</v>
      </c>
      <c r="BK121" s="191">
        <f t="shared" si="19"/>
        <v>0</v>
      </c>
      <c r="BL121" s="18" t="s">
        <v>153</v>
      </c>
      <c r="BM121" s="190" t="s">
        <v>1174</v>
      </c>
    </row>
    <row r="122" spans="1:65" s="2" customFormat="1" ht="16.5" customHeight="1">
      <c r="A122" s="35"/>
      <c r="B122" s="36"/>
      <c r="C122" s="179" t="s">
        <v>1389</v>
      </c>
      <c r="D122" s="179" t="s">
        <v>148</v>
      </c>
      <c r="E122" s="180" t="s">
        <v>1390</v>
      </c>
      <c r="F122" s="181" t="s">
        <v>1391</v>
      </c>
      <c r="G122" s="182" t="s">
        <v>400</v>
      </c>
      <c r="H122" s="183">
        <v>30</v>
      </c>
      <c r="I122" s="184"/>
      <c r="J122" s="185">
        <f t="shared" si="10"/>
        <v>0</v>
      </c>
      <c r="K122" s="181" t="s">
        <v>19</v>
      </c>
      <c r="L122" s="40"/>
      <c r="M122" s="186" t="s">
        <v>19</v>
      </c>
      <c r="N122" s="187" t="s">
        <v>40</v>
      </c>
      <c r="O122" s="65"/>
      <c r="P122" s="188">
        <f t="shared" si="11"/>
        <v>0</v>
      </c>
      <c r="Q122" s="188">
        <v>0</v>
      </c>
      <c r="R122" s="188">
        <f t="shared" si="12"/>
        <v>0</v>
      </c>
      <c r="S122" s="188">
        <v>0</v>
      </c>
      <c r="T122" s="189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0" t="s">
        <v>153</v>
      </c>
      <c r="AT122" s="190" t="s">
        <v>148</v>
      </c>
      <c r="AU122" s="190" t="s">
        <v>79</v>
      </c>
      <c r="AY122" s="18" t="s">
        <v>145</v>
      </c>
      <c r="BE122" s="191">
        <f t="shared" si="14"/>
        <v>0</v>
      </c>
      <c r="BF122" s="191">
        <f t="shared" si="15"/>
        <v>0</v>
      </c>
      <c r="BG122" s="191">
        <f t="shared" si="16"/>
        <v>0</v>
      </c>
      <c r="BH122" s="191">
        <f t="shared" si="17"/>
        <v>0</v>
      </c>
      <c r="BI122" s="191">
        <f t="shared" si="18"/>
        <v>0</v>
      </c>
      <c r="BJ122" s="18" t="s">
        <v>77</v>
      </c>
      <c r="BK122" s="191">
        <f t="shared" si="19"/>
        <v>0</v>
      </c>
      <c r="BL122" s="18" t="s">
        <v>153</v>
      </c>
      <c r="BM122" s="190" t="s">
        <v>499</v>
      </c>
    </row>
    <row r="123" spans="1:65" s="12" customFormat="1" ht="22.9" customHeight="1">
      <c r="B123" s="163"/>
      <c r="C123" s="164"/>
      <c r="D123" s="165" t="s">
        <v>68</v>
      </c>
      <c r="E123" s="177" t="s">
        <v>1392</v>
      </c>
      <c r="F123" s="177" t="s">
        <v>1393</v>
      </c>
      <c r="G123" s="164"/>
      <c r="H123" s="164"/>
      <c r="I123" s="167"/>
      <c r="J123" s="178">
        <f>BK123</f>
        <v>0</v>
      </c>
      <c r="K123" s="164"/>
      <c r="L123" s="169"/>
      <c r="M123" s="170"/>
      <c r="N123" s="171"/>
      <c r="O123" s="171"/>
      <c r="P123" s="172">
        <f>SUM(P124:P151)</f>
        <v>0</v>
      </c>
      <c r="Q123" s="171"/>
      <c r="R123" s="172">
        <f>SUM(R124:R151)</f>
        <v>0</v>
      </c>
      <c r="S123" s="171"/>
      <c r="T123" s="173">
        <f>SUM(T124:T151)</f>
        <v>0</v>
      </c>
      <c r="AR123" s="174" t="s">
        <v>77</v>
      </c>
      <c r="AT123" s="175" t="s">
        <v>68</v>
      </c>
      <c r="AU123" s="175" t="s">
        <v>77</v>
      </c>
      <c r="AY123" s="174" t="s">
        <v>145</v>
      </c>
      <c r="BK123" s="176">
        <f>SUM(BK124:BK151)</f>
        <v>0</v>
      </c>
    </row>
    <row r="124" spans="1:65" s="2" customFormat="1" ht="16.5" customHeight="1">
      <c r="A124" s="35"/>
      <c r="B124" s="36"/>
      <c r="C124" s="179" t="s">
        <v>261</v>
      </c>
      <c r="D124" s="179" t="s">
        <v>148</v>
      </c>
      <c r="E124" s="180" t="s">
        <v>1394</v>
      </c>
      <c r="F124" s="181" t="s">
        <v>1395</v>
      </c>
      <c r="G124" s="182" t="s">
        <v>643</v>
      </c>
      <c r="H124" s="183">
        <v>16</v>
      </c>
      <c r="I124" s="184"/>
      <c r="J124" s="185">
        <f t="shared" ref="J124:J151" si="20">ROUND(I124*H124,2)</f>
        <v>0</v>
      </c>
      <c r="K124" s="181" t="s">
        <v>19</v>
      </c>
      <c r="L124" s="40"/>
      <c r="M124" s="186" t="s">
        <v>19</v>
      </c>
      <c r="N124" s="187" t="s">
        <v>40</v>
      </c>
      <c r="O124" s="65"/>
      <c r="P124" s="188">
        <f t="shared" ref="P124:P151" si="21">O124*H124</f>
        <v>0</v>
      </c>
      <c r="Q124" s="188">
        <v>0</v>
      </c>
      <c r="R124" s="188">
        <f t="shared" ref="R124:R151" si="22">Q124*H124</f>
        <v>0</v>
      </c>
      <c r="S124" s="188">
        <v>0</v>
      </c>
      <c r="T124" s="189">
        <f t="shared" ref="T124:T151" si="2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153</v>
      </c>
      <c r="AT124" s="190" t="s">
        <v>148</v>
      </c>
      <c r="AU124" s="190" t="s">
        <v>79</v>
      </c>
      <c r="AY124" s="18" t="s">
        <v>145</v>
      </c>
      <c r="BE124" s="191">
        <f t="shared" ref="BE124:BE151" si="24">IF(N124="základní",J124,0)</f>
        <v>0</v>
      </c>
      <c r="BF124" s="191">
        <f t="shared" ref="BF124:BF151" si="25">IF(N124="snížená",J124,0)</f>
        <v>0</v>
      </c>
      <c r="BG124" s="191">
        <f t="shared" ref="BG124:BG151" si="26">IF(N124="zákl. přenesená",J124,0)</f>
        <v>0</v>
      </c>
      <c r="BH124" s="191">
        <f t="shared" ref="BH124:BH151" si="27">IF(N124="sníž. přenesená",J124,0)</f>
        <v>0</v>
      </c>
      <c r="BI124" s="191">
        <f t="shared" ref="BI124:BI151" si="28">IF(N124="nulová",J124,0)</f>
        <v>0</v>
      </c>
      <c r="BJ124" s="18" t="s">
        <v>77</v>
      </c>
      <c r="BK124" s="191">
        <f t="shared" ref="BK124:BK151" si="29">ROUND(I124*H124,2)</f>
        <v>0</v>
      </c>
      <c r="BL124" s="18" t="s">
        <v>153</v>
      </c>
      <c r="BM124" s="190" t="s">
        <v>569</v>
      </c>
    </row>
    <row r="125" spans="1:65" s="2" customFormat="1" ht="16.5" customHeight="1">
      <c r="A125" s="35"/>
      <c r="B125" s="36"/>
      <c r="C125" s="179" t="s">
        <v>374</v>
      </c>
      <c r="D125" s="179" t="s">
        <v>148</v>
      </c>
      <c r="E125" s="180" t="s">
        <v>1396</v>
      </c>
      <c r="F125" s="181" t="s">
        <v>1397</v>
      </c>
      <c r="G125" s="182" t="s">
        <v>643</v>
      </c>
      <c r="H125" s="183">
        <v>1</v>
      </c>
      <c r="I125" s="184"/>
      <c r="J125" s="185">
        <f t="shared" si="20"/>
        <v>0</v>
      </c>
      <c r="K125" s="181" t="s">
        <v>19</v>
      </c>
      <c r="L125" s="40"/>
      <c r="M125" s="186" t="s">
        <v>19</v>
      </c>
      <c r="N125" s="187" t="s">
        <v>40</v>
      </c>
      <c r="O125" s="65"/>
      <c r="P125" s="188">
        <f t="shared" si="21"/>
        <v>0</v>
      </c>
      <c r="Q125" s="188">
        <v>0</v>
      </c>
      <c r="R125" s="188">
        <f t="shared" si="22"/>
        <v>0</v>
      </c>
      <c r="S125" s="188">
        <v>0</v>
      </c>
      <c r="T125" s="189">
        <f t="shared" si="2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153</v>
      </c>
      <c r="AT125" s="190" t="s">
        <v>148</v>
      </c>
      <c r="AU125" s="190" t="s">
        <v>79</v>
      </c>
      <c r="AY125" s="18" t="s">
        <v>145</v>
      </c>
      <c r="BE125" s="191">
        <f t="shared" si="24"/>
        <v>0</v>
      </c>
      <c r="BF125" s="191">
        <f t="shared" si="25"/>
        <v>0</v>
      </c>
      <c r="BG125" s="191">
        <f t="shared" si="26"/>
        <v>0</v>
      </c>
      <c r="BH125" s="191">
        <f t="shared" si="27"/>
        <v>0</v>
      </c>
      <c r="BI125" s="191">
        <f t="shared" si="28"/>
        <v>0</v>
      </c>
      <c r="BJ125" s="18" t="s">
        <v>77</v>
      </c>
      <c r="BK125" s="191">
        <f t="shared" si="29"/>
        <v>0</v>
      </c>
      <c r="BL125" s="18" t="s">
        <v>153</v>
      </c>
      <c r="BM125" s="190" t="s">
        <v>377</v>
      </c>
    </row>
    <row r="126" spans="1:65" s="2" customFormat="1" ht="16.5" customHeight="1">
      <c r="A126" s="35"/>
      <c r="B126" s="36"/>
      <c r="C126" s="179" t="s">
        <v>266</v>
      </c>
      <c r="D126" s="179" t="s">
        <v>148</v>
      </c>
      <c r="E126" s="180" t="s">
        <v>1398</v>
      </c>
      <c r="F126" s="181" t="s">
        <v>1399</v>
      </c>
      <c r="G126" s="182" t="s">
        <v>643</v>
      </c>
      <c r="H126" s="183">
        <v>10</v>
      </c>
      <c r="I126" s="184"/>
      <c r="J126" s="185">
        <f t="shared" si="20"/>
        <v>0</v>
      </c>
      <c r="K126" s="181" t="s">
        <v>19</v>
      </c>
      <c r="L126" s="40"/>
      <c r="M126" s="186" t="s">
        <v>19</v>
      </c>
      <c r="N126" s="187" t="s">
        <v>40</v>
      </c>
      <c r="O126" s="65"/>
      <c r="P126" s="188">
        <f t="shared" si="21"/>
        <v>0</v>
      </c>
      <c r="Q126" s="188">
        <v>0</v>
      </c>
      <c r="R126" s="188">
        <f t="shared" si="22"/>
        <v>0</v>
      </c>
      <c r="S126" s="188">
        <v>0</v>
      </c>
      <c r="T126" s="189">
        <f t="shared" si="2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0" t="s">
        <v>153</v>
      </c>
      <c r="AT126" s="190" t="s">
        <v>148</v>
      </c>
      <c r="AU126" s="190" t="s">
        <v>79</v>
      </c>
      <c r="AY126" s="18" t="s">
        <v>145</v>
      </c>
      <c r="BE126" s="191">
        <f t="shared" si="24"/>
        <v>0</v>
      </c>
      <c r="BF126" s="191">
        <f t="shared" si="25"/>
        <v>0</v>
      </c>
      <c r="BG126" s="191">
        <f t="shared" si="26"/>
        <v>0</v>
      </c>
      <c r="BH126" s="191">
        <f t="shared" si="27"/>
        <v>0</v>
      </c>
      <c r="BI126" s="191">
        <f t="shared" si="28"/>
        <v>0</v>
      </c>
      <c r="BJ126" s="18" t="s">
        <v>77</v>
      </c>
      <c r="BK126" s="191">
        <f t="shared" si="29"/>
        <v>0</v>
      </c>
      <c r="BL126" s="18" t="s">
        <v>153</v>
      </c>
      <c r="BM126" s="190" t="s">
        <v>382</v>
      </c>
    </row>
    <row r="127" spans="1:65" s="2" customFormat="1" ht="16.5" customHeight="1">
      <c r="A127" s="35"/>
      <c r="B127" s="36"/>
      <c r="C127" s="179" t="s">
        <v>384</v>
      </c>
      <c r="D127" s="179" t="s">
        <v>148</v>
      </c>
      <c r="E127" s="180" t="s">
        <v>1400</v>
      </c>
      <c r="F127" s="181" t="s">
        <v>1401</v>
      </c>
      <c r="G127" s="182" t="s">
        <v>643</v>
      </c>
      <c r="H127" s="183">
        <v>2</v>
      </c>
      <c r="I127" s="184"/>
      <c r="J127" s="185">
        <f t="shared" si="20"/>
        <v>0</v>
      </c>
      <c r="K127" s="181" t="s">
        <v>19</v>
      </c>
      <c r="L127" s="40"/>
      <c r="M127" s="186" t="s">
        <v>19</v>
      </c>
      <c r="N127" s="187" t="s">
        <v>40</v>
      </c>
      <c r="O127" s="65"/>
      <c r="P127" s="188">
        <f t="shared" si="21"/>
        <v>0</v>
      </c>
      <c r="Q127" s="188">
        <v>0</v>
      </c>
      <c r="R127" s="188">
        <f t="shared" si="22"/>
        <v>0</v>
      </c>
      <c r="S127" s="188">
        <v>0</v>
      </c>
      <c r="T127" s="189">
        <f t="shared" si="2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153</v>
      </c>
      <c r="AT127" s="190" t="s">
        <v>148</v>
      </c>
      <c r="AU127" s="190" t="s">
        <v>79</v>
      </c>
      <c r="AY127" s="18" t="s">
        <v>145</v>
      </c>
      <c r="BE127" s="191">
        <f t="shared" si="24"/>
        <v>0</v>
      </c>
      <c r="BF127" s="191">
        <f t="shared" si="25"/>
        <v>0</v>
      </c>
      <c r="BG127" s="191">
        <f t="shared" si="26"/>
        <v>0</v>
      </c>
      <c r="BH127" s="191">
        <f t="shared" si="27"/>
        <v>0</v>
      </c>
      <c r="BI127" s="191">
        <f t="shared" si="28"/>
        <v>0</v>
      </c>
      <c r="BJ127" s="18" t="s">
        <v>77</v>
      </c>
      <c r="BK127" s="191">
        <f t="shared" si="29"/>
        <v>0</v>
      </c>
      <c r="BL127" s="18" t="s">
        <v>153</v>
      </c>
      <c r="BM127" s="190" t="s">
        <v>387</v>
      </c>
    </row>
    <row r="128" spans="1:65" s="2" customFormat="1" ht="16.5" customHeight="1">
      <c r="A128" s="35"/>
      <c r="B128" s="36"/>
      <c r="C128" s="179" t="s">
        <v>273</v>
      </c>
      <c r="D128" s="179" t="s">
        <v>148</v>
      </c>
      <c r="E128" s="180" t="s">
        <v>1402</v>
      </c>
      <c r="F128" s="181" t="s">
        <v>1403</v>
      </c>
      <c r="G128" s="182" t="s">
        <v>643</v>
      </c>
      <c r="H128" s="183">
        <v>164</v>
      </c>
      <c r="I128" s="184"/>
      <c r="J128" s="185">
        <f t="shared" si="20"/>
        <v>0</v>
      </c>
      <c r="K128" s="181" t="s">
        <v>19</v>
      </c>
      <c r="L128" s="40"/>
      <c r="M128" s="186" t="s">
        <v>19</v>
      </c>
      <c r="N128" s="187" t="s">
        <v>40</v>
      </c>
      <c r="O128" s="65"/>
      <c r="P128" s="188">
        <f t="shared" si="21"/>
        <v>0</v>
      </c>
      <c r="Q128" s="188">
        <v>0</v>
      </c>
      <c r="R128" s="188">
        <f t="shared" si="22"/>
        <v>0</v>
      </c>
      <c r="S128" s="188">
        <v>0</v>
      </c>
      <c r="T128" s="189">
        <f t="shared" si="2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153</v>
      </c>
      <c r="AT128" s="190" t="s">
        <v>148</v>
      </c>
      <c r="AU128" s="190" t="s">
        <v>79</v>
      </c>
      <c r="AY128" s="18" t="s">
        <v>145</v>
      </c>
      <c r="BE128" s="191">
        <f t="shared" si="24"/>
        <v>0</v>
      </c>
      <c r="BF128" s="191">
        <f t="shared" si="25"/>
        <v>0</v>
      </c>
      <c r="BG128" s="191">
        <f t="shared" si="26"/>
        <v>0</v>
      </c>
      <c r="BH128" s="191">
        <f t="shared" si="27"/>
        <v>0</v>
      </c>
      <c r="BI128" s="191">
        <f t="shared" si="28"/>
        <v>0</v>
      </c>
      <c r="BJ128" s="18" t="s">
        <v>77</v>
      </c>
      <c r="BK128" s="191">
        <f t="shared" si="29"/>
        <v>0</v>
      </c>
      <c r="BL128" s="18" t="s">
        <v>153</v>
      </c>
      <c r="BM128" s="190" t="s">
        <v>610</v>
      </c>
    </row>
    <row r="129" spans="1:65" s="2" customFormat="1" ht="16.5" customHeight="1">
      <c r="A129" s="35"/>
      <c r="B129" s="36"/>
      <c r="C129" s="179" t="s">
        <v>1404</v>
      </c>
      <c r="D129" s="179" t="s">
        <v>148</v>
      </c>
      <c r="E129" s="180" t="s">
        <v>1405</v>
      </c>
      <c r="F129" s="181" t="s">
        <v>1406</v>
      </c>
      <c r="G129" s="182" t="s">
        <v>643</v>
      </c>
      <c r="H129" s="183">
        <v>1</v>
      </c>
      <c r="I129" s="184"/>
      <c r="J129" s="185">
        <f t="shared" si="20"/>
        <v>0</v>
      </c>
      <c r="K129" s="181" t="s">
        <v>19</v>
      </c>
      <c r="L129" s="40"/>
      <c r="M129" s="186" t="s">
        <v>19</v>
      </c>
      <c r="N129" s="187" t="s">
        <v>40</v>
      </c>
      <c r="O129" s="65"/>
      <c r="P129" s="188">
        <f t="shared" si="21"/>
        <v>0</v>
      </c>
      <c r="Q129" s="188">
        <v>0</v>
      </c>
      <c r="R129" s="188">
        <f t="shared" si="22"/>
        <v>0</v>
      </c>
      <c r="S129" s="188">
        <v>0</v>
      </c>
      <c r="T129" s="189">
        <f t="shared" si="2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153</v>
      </c>
      <c r="AT129" s="190" t="s">
        <v>148</v>
      </c>
      <c r="AU129" s="190" t="s">
        <v>79</v>
      </c>
      <c r="AY129" s="18" t="s">
        <v>145</v>
      </c>
      <c r="BE129" s="191">
        <f t="shared" si="24"/>
        <v>0</v>
      </c>
      <c r="BF129" s="191">
        <f t="shared" si="25"/>
        <v>0</v>
      </c>
      <c r="BG129" s="191">
        <f t="shared" si="26"/>
        <v>0</v>
      </c>
      <c r="BH129" s="191">
        <f t="shared" si="27"/>
        <v>0</v>
      </c>
      <c r="BI129" s="191">
        <f t="shared" si="28"/>
        <v>0</v>
      </c>
      <c r="BJ129" s="18" t="s">
        <v>77</v>
      </c>
      <c r="BK129" s="191">
        <f t="shared" si="29"/>
        <v>0</v>
      </c>
      <c r="BL129" s="18" t="s">
        <v>153</v>
      </c>
      <c r="BM129" s="190" t="s">
        <v>621</v>
      </c>
    </row>
    <row r="130" spans="1:65" s="2" customFormat="1" ht="16.5" customHeight="1">
      <c r="A130" s="35"/>
      <c r="B130" s="36"/>
      <c r="C130" s="179" t="s">
        <v>280</v>
      </c>
      <c r="D130" s="179" t="s">
        <v>148</v>
      </c>
      <c r="E130" s="180" t="s">
        <v>1407</v>
      </c>
      <c r="F130" s="181" t="s">
        <v>1408</v>
      </c>
      <c r="G130" s="182" t="s">
        <v>643</v>
      </c>
      <c r="H130" s="183">
        <v>7</v>
      </c>
      <c r="I130" s="184"/>
      <c r="J130" s="185">
        <f t="shared" si="20"/>
        <v>0</v>
      </c>
      <c r="K130" s="181" t="s">
        <v>19</v>
      </c>
      <c r="L130" s="40"/>
      <c r="M130" s="186" t="s">
        <v>19</v>
      </c>
      <c r="N130" s="187" t="s">
        <v>40</v>
      </c>
      <c r="O130" s="65"/>
      <c r="P130" s="188">
        <f t="shared" si="21"/>
        <v>0</v>
      </c>
      <c r="Q130" s="188">
        <v>0</v>
      </c>
      <c r="R130" s="188">
        <f t="shared" si="22"/>
        <v>0</v>
      </c>
      <c r="S130" s="188">
        <v>0</v>
      </c>
      <c r="T130" s="189">
        <f t="shared" si="2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153</v>
      </c>
      <c r="AT130" s="190" t="s">
        <v>148</v>
      </c>
      <c r="AU130" s="190" t="s">
        <v>79</v>
      </c>
      <c r="AY130" s="18" t="s">
        <v>145</v>
      </c>
      <c r="BE130" s="191">
        <f t="shared" si="24"/>
        <v>0</v>
      </c>
      <c r="BF130" s="191">
        <f t="shared" si="25"/>
        <v>0</v>
      </c>
      <c r="BG130" s="191">
        <f t="shared" si="26"/>
        <v>0</v>
      </c>
      <c r="BH130" s="191">
        <f t="shared" si="27"/>
        <v>0</v>
      </c>
      <c r="BI130" s="191">
        <f t="shared" si="28"/>
        <v>0</v>
      </c>
      <c r="BJ130" s="18" t="s">
        <v>77</v>
      </c>
      <c r="BK130" s="191">
        <f t="shared" si="29"/>
        <v>0</v>
      </c>
      <c r="BL130" s="18" t="s">
        <v>153</v>
      </c>
      <c r="BM130" s="190" t="s">
        <v>633</v>
      </c>
    </row>
    <row r="131" spans="1:65" s="2" customFormat="1" ht="16.5" customHeight="1">
      <c r="A131" s="35"/>
      <c r="B131" s="36"/>
      <c r="C131" s="179" t="s">
        <v>392</v>
      </c>
      <c r="D131" s="179" t="s">
        <v>148</v>
      </c>
      <c r="E131" s="180" t="s">
        <v>1409</v>
      </c>
      <c r="F131" s="181" t="s">
        <v>1410</v>
      </c>
      <c r="G131" s="182" t="s">
        <v>643</v>
      </c>
      <c r="H131" s="183">
        <v>5</v>
      </c>
      <c r="I131" s="184"/>
      <c r="J131" s="185">
        <f t="shared" si="20"/>
        <v>0</v>
      </c>
      <c r="K131" s="181" t="s">
        <v>19</v>
      </c>
      <c r="L131" s="40"/>
      <c r="M131" s="186" t="s">
        <v>19</v>
      </c>
      <c r="N131" s="187" t="s">
        <v>40</v>
      </c>
      <c r="O131" s="65"/>
      <c r="P131" s="188">
        <f t="shared" si="21"/>
        <v>0</v>
      </c>
      <c r="Q131" s="188">
        <v>0</v>
      </c>
      <c r="R131" s="188">
        <f t="shared" si="22"/>
        <v>0</v>
      </c>
      <c r="S131" s="188">
        <v>0</v>
      </c>
      <c r="T131" s="189">
        <f t="shared" si="2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153</v>
      </c>
      <c r="AT131" s="190" t="s">
        <v>148</v>
      </c>
      <c r="AU131" s="190" t="s">
        <v>79</v>
      </c>
      <c r="AY131" s="18" t="s">
        <v>145</v>
      </c>
      <c r="BE131" s="191">
        <f t="shared" si="24"/>
        <v>0</v>
      </c>
      <c r="BF131" s="191">
        <f t="shared" si="25"/>
        <v>0</v>
      </c>
      <c r="BG131" s="191">
        <f t="shared" si="26"/>
        <v>0</v>
      </c>
      <c r="BH131" s="191">
        <f t="shared" si="27"/>
        <v>0</v>
      </c>
      <c r="BI131" s="191">
        <f t="shared" si="28"/>
        <v>0</v>
      </c>
      <c r="BJ131" s="18" t="s">
        <v>77</v>
      </c>
      <c r="BK131" s="191">
        <f t="shared" si="29"/>
        <v>0</v>
      </c>
      <c r="BL131" s="18" t="s">
        <v>153</v>
      </c>
      <c r="BM131" s="190" t="s">
        <v>395</v>
      </c>
    </row>
    <row r="132" spans="1:65" s="2" customFormat="1" ht="16.5" customHeight="1">
      <c r="A132" s="35"/>
      <c r="B132" s="36"/>
      <c r="C132" s="179" t="s">
        <v>288</v>
      </c>
      <c r="D132" s="179" t="s">
        <v>148</v>
      </c>
      <c r="E132" s="180" t="s">
        <v>1411</v>
      </c>
      <c r="F132" s="181" t="s">
        <v>1412</v>
      </c>
      <c r="G132" s="182" t="s">
        <v>643</v>
      </c>
      <c r="H132" s="183">
        <v>220</v>
      </c>
      <c r="I132" s="184"/>
      <c r="J132" s="185">
        <f t="shared" si="20"/>
        <v>0</v>
      </c>
      <c r="K132" s="181" t="s">
        <v>19</v>
      </c>
      <c r="L132" s="40"/>
      <c r="M132" s="186" t="s">
        <v>19</v>
      </c>
      <c r="N132" s="187" t="s">
        <v>40</v>
      </c>
      <c r="O132" s="65"/>
      <c r="P132" s="188">
        <f t="shared" si="21"/>
        <v>0</v>
      </c>
      <c r="Q132" s="188">
        <v>0</v>
      </c>
      <c r="R132" s="188">
        <f t="shared" si="22"/>
        <v>0</v>
      </c>
      <c r="S132" s="188">
        <v>0</v>
      </c>
      <c r="T132" s="189">
        <f t="shared" si="2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153</v>
      </c>
      <c r="AT132" s="190" t="s">
        <v>148</v>
      </c>
      <c r="AU132" s="190" t="s">
        <v>79</v>
      </c>
      <c r="AY132" s="18" t="s">
        <v>145</v>
      </c>
      <c r="BE132" s="191">
        <f t="shared" si="24"/>
        <v>0</v>
      </c>
      <c r="BF132" s="191">
        <f t="shared" si="25"/>
        <v>0</v>
      </c>
      <c r="BG132" s="191">
        <f t="shared" si="26"/>
        <v>0</v>
      </c>
      <c r="BH132" s="191">
        <f t="shared" si="27"/>
        <v>0</v>
      </c>
      <c r="BI132" s="191">
        <f t="shared" si="28"/>
        <v>0</v>
      </c>
      <c r="BJ132" s="18" t="s">
        <v>77</v>
      </c>
      <c r="BK132" s="191">
        <f t="shared" si="29"/>
        <v>0</v>
      </c>
      <c r="BL132" s="18" t="s">
        <v>153</v>
      </c>
      <c r="BM132" s="190" t="s">
        <v>401</v>
      </c>
    </row>
    <row r="133" spans="1:65" s="2" customFormat="1" ht="16.5" customHeight="1">
      <c r="A133" s="35"/>
      <c r="B133" s="36"/>
      <c r="C133" s="179" t="s">
        <v>1413</v>
      </c>
      <c r="D133" s="179" t="s">
        <v>148</v>
      </c>
      <c r="E133" s="180" t="s">
        <v>1414</v>
      </c>
      <c r="F133" s="181" t="s">
        <v>1415</v>
      </c>
      <c r="G133" s="182" t="s">
        <v>643</v>
      </c>
      <c r="H133" s="183">
        <v>60</v>
      </c>
      <c r="I133" s="184"/>
      <c r="J133" s="185">
        <f t="shared" si="20"/>
        <v>0</v>
      </c>
      <c r="K133" s="181" t="s">
        <v>19</v>
      </c>
      <c r="L133" s="40"/>
      <c r="M133" s="186" t="s">
        <v>19</v>
      </c>
      <c r="N133" s="187" t="s">
        <v>40</v>
      </c>
      <c r="O133" s="65"/>
      <c r="P133" s="188">
        <f t="shared" si="21"/>
        <v>0</v>
      </c>
      <c r="Q133" s="188">
        <v>0</v>
      </c>
      <c r="R133" s="188">
        <f t="shared" si="22"/>
        <v>0</v>
      </c>
      <c r="S133" s="188">
        <v>0</v>
      </c>
      <c r="T133" s="189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153</v>
      </c>
      <c r="AT133" s="190" t="s">
        <v>148</v>
      </c>
      <c r="AU133" s="190" t="s">
        <v>79</v>
      </c>
      <c r="AY133" s="18" t="s">
        <v>145</v>
      </c>
      <c r="BE133" s="191">
        <f t="shared" si="24"/>
        <v>0</v>
      </c>
      <c r="BF133" s="191">
        <f t="shared" si="25"/>
        <v>0</v>
      </c>
      <c r="BG133" s="191">
        <f t="shared" si="26"/>
        <v>0</v>
      </c>
      <c r="BH133" s="191">
        <f t="shared" si="27"/>
        <v>0</v>
      </c>
      <c r="BI133" s="191">
        <f t="shared" si="28"/>
        <v>0</v>
      </c>
      <c r="BJ133" s="18" t="s">
        <v>77</v>
      </c>
      <c r="BK133" s="191">
        <f t="shared" si="29"/>
        <v>0</v>
      </c>
      <c r="BL133" s="18" t="s">
        <v>153</v>
      </c>
      <c r="BM133" s="190" t="s">
        <v>1198</v>
      </c>
    </row>
    <row r="134" spans="1:65" s="2" customFormat="1" ht="16.5" customHeight="1">
      <c r="A134" s="35"/>
      <c r="B134" s="36"/>
      <c r="C134" s="179" t="s">
        <v>294</v>
      </c>
      <c r="D134" s="179" t="s">
        <v>148</v>
      </c>
      <c r="E134" s="180" t="s">
        <v>1416</v>
      </c>
      <c r="F134" s="181" t="s">
        <v>1417</v>
      </c>
      <c r="G134" s="182" t="s">
        <v>643</v>
      </c>
      <c r="H134" s="183">
        <v>16</v>
      </c>
      <c r="I134" s="184"/>
      <c r="J134" s="185">
        <f t="shared" si="20"/>
        <v>0</v>
      </c>
      <c r="K134" s="181" t="s">
        <v>19</v>
      </c>
      <c r="L134" s="40"/>
      <c r="M134" s="186" t="s">
        <v>19</v>
      </c>
      <c r="N134" s="187" t="s">
        <v>40</v>
      </c>
      <c r="O134" s="65"/>
      <c r="P134" s="188">
        <f t="shared" si="21"/>
        <v>0</v>
      </c>
      <c r="Q134" s="188">
        <v>0</v>
      </c>
      <c r="R134" s="188">
        <f t="shared" si="22"/>
        <v>0</v>
      </c>
      <c r="S134" s="188">
        <v>0</v>
      </c>
      <c r="T134" s="189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153</v>
      </c>
      <c r="AT134" s="190" t="s">
        <v>148</v>
      </c>
      <c r="AU134" s="190" t="s">
        <v>79</v>
      </c>
      <c r="AY134" s="18" t="s">
        <v>145</v>
      </c>
      <c r="BE134" s="191">
        <f t="shared" si="24"/>
        <v>0</v>
      </c>
      <c r="BF134" s="191">
        <f t="shared" si="25"/>
        <v>0</v>
      </c>
      <c r="BG134" s="191">
        <f t="shared" si="26"/>
        <v>0</v>
      </c>
      <c r="BH134" s="191">
        <f t="shared" si="27"/>
        <v>0</v>
      </c>
      <c r="BI134" s="191">
        <f t="shared" si="28"/>
        <v>0</v>
      </c>
      <c r="BJ134" s="18" t="s">
        <v>77</v>
      </c>
      <c r="BK134" s="191">
        <f t="shared" si="29"/>
        <v>0</v>
      </c>
      <c r="BL134" s="18" t="s">
        <v>153</v>
      </c>
      <c r="BM134" s="190" t="s">
        <v>406</v>
      </c>
    </row>
    <row r="135" spans="1:65" s="2" customFormat="1" ht="16.5" customHeight="1">
      <c r="A135" s="35"/>
      <c r="B135" s="36"/>
      <c r="C135" s="179" t="s">
        <v>410</v>
      </c>
      <c r="D135" s="179" t="s">
        <v>148</v>
      </c>
      <c r="E135" s="180" t="s">
        <v>1416</v>
      </c>
      <c r="F135" s="181" t="s">
        <v>1417</v>
      </c>
      <c r="G135" s="182" t="s">
        <v>643</v>
      </c>
      <c r="H135" s="183">
        <v>22</v>
      </c>
      <c r="I135" s="184"/>
      <c r="J135" s="185">
        <f t="shared" si="20"/>
        <v>0</v>
      </c>
      <c r="K135" s="181" t="s">
        <v>19</v>
      </c>
      <c r="L135" s="40"/>
      <c r="M135" s="186" t="s">
        <v>19</v>
      </c>
      <c r="N135" s="187" t="s">
        <v>40</v>
      </c>
      <c r="O135" s="65"/>
      <c r="P135" s="188">
        <f t="shared" si="21"/>
        <v>0</v>
      </c>
      <c r="Q135" s="188">
        <v>0</v>
      </c>
      <c r="R135" s="188">
        <f t="shared" si="22"/>
        <v>0</v>
      </c>
      <c r="S135" s="188">
        <v>0</v>
      </c>
      <c r="T135" s="189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0" t="s">
        <v>153</v>
      </c>
      <c r="AT135" s="190" t="s">
        <v>148</v>
      </c>
      <c r="AU135" s="190" t="s">
        <v>79</v>
      </c>
      <c r="AY135" s="18" t="s">
        <v>145</v>
      </c>
      <c r="BE135" s="191">
        <f t="shared" si="24"/>
        <v>0</v>
      </c>
      <c r="BF135" s="191">
        <f t="shared" si="25"/>
        <v>0</v>
      </c>
      <c r="BG135" s="191">
        <f t="shared" si="26"/>
        <v>0</v>
      </c>
      <c r="BH135" s="191">
        <f t="shared" si="27"/>
        <v>0</v>
      </c>
      <c r="BI135" s="191">
        <f t="shared" si="28"/>
        <v>0</v>
      </c>
      <c r="BJ135" s="18" t="s">
        <v>77</v>
      </c>
      <c r="BK135" s="191">
        <f t="shared" si="29"/>
        <v>0</v>
      </c>
      <c r="BL135" s="18" t="s">
        <v>153</v>
      </c>
      <c r="BM135" s="190" t="s">
        <v>413</v>
      </c>
    </row>
    <row r="136" spans="1:65" s="2" customFormat="1" ht="16.5" customHeight="1">
      <c r="A136" s="35"/>
      <c r="B136" s="36"/>
      <c r="C136" s="179" t="s">
        <v>301</v>
      </c>
      <c r="D136" s="179" t="s">
        <v>148</v>
      </c>
      <c r="E136" s="180" t="s">
        <v>1416</v>
      </c>
      <c r="F136" s="181" t="s">
        <v>1417</v>
      </c>
      <c r="G136" s="182" t="s">
        <v>643</v>
      </c>
      <c r="H136" s="183">
        <v>17</v>
      </c>
      <c r="I136" s="184"/>
      <c r="J136" s="185">
        <f t="shared" si="20"/>
        <v>0</v>
      </c>
      <c r="K136" s="181" t="s">
        <v>19</v>
      </c>
      <c r="L136" s="40"/>
      <c r="M136" s="186" t="s">
        <v>19</v>
      </c>
      <c r="N136" s="187" t="s">
        <v>40</v>
      </c>
      <c r="O136" s="65"/>
      <c r="P136" s="188">
        <f t="shared" si="21"/>
        <v>0</v>
      </c>
      <c r="Q136" s="188">
        <v>0</v>
      </c>
      <c r="R136" s="188">
        <f t="shared" si="22"/>
        <v>0</v>
      </c>
      <c r="S136" s="188">
        <v>0</v>
      </c>
      <c r="T136" s="189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153</v>
      </c>
      <c r="AT136" s="190" t="s">
        <v>148</v>
      </c>
      <c r="AU136" s="190" t="s">
        <v>79</v>
      </c>
      <c r="AY136" s="18" t="s">
        <v>145</v>
      </c>
      <c r="BE136" s="191">
        <f t="shared" si="24"/>
        <v>0</v>
      </c>
      <c r="BF136" s="191">
        <f t="shared" si="25"/>
        <v>0</v>
      </c>
      <c r="BG136" s="191">
        <f t="shared" si="26"/>
        <v>0</v>
      </c>
      <c r="BH136" s="191">
        <f t="shared" si="27"/>
        <v>0</v>
      </c>
      <c r="BI136" s="191">
        <f t="shared" si="28"/>
        <v>0</v>
      </c>
      <c r="BJ136" s="18" t="s">
        <v>77</v>
      </c>
      <c r="BK136" s="191">
        <f t="shared" si="29"/>
        <v>0</v>
      </c>
      <c r="BL136" s="18" t="s">
        <v>153</v>
      </c>
      <c r="BM136" s="190" t="s">
        <v>418</v>
      </c>
    </row>
    <row r="137" spans="1:65" s="2" customFormat="1" ht="16.5" customHeight="1">
      <c r="A137" s="35"/>
      <c r="B137" s="36"/>
      <c r="C137" s="179" t="s">
        <v>421</v>
      </c>
      <c r="D137" s="179" t="s">
        <v>148</v>
      </c>
      <c r="E137" s="180" t="s">
        <v>1418</v>
      </c>
      <c r="F137" s="181" t="s">
        <v>1419</v>
      </c>
      <c r="G137" s="182" t="s">
        <v>643</v>
      </c>
      <c r="H137" s="183">
        <v>5</v>
      </c>
      <c r="I137" s="184"/>
      <c r="J137" s="185">
        <f t="shared" si="20"/>
        <v>0</v>
      </c>
      <c r="K137" s="181" t="s">
        <v>19</v>
      </c>
      <c r="L137" s="40"/>
      <c r="M137" s="186" t="s">
        <v>19</v>
      </c>
      <c r="N137" s="187" t="s">
        <v>40</v>
      </c>
      <c r="O137" s="65"/>
      <c r="P137" s="188">
        <f t="shared" si="21"/>
        <v>0</v>
      </c>
      <c r="Q137" s="188">
        <v>0</v>
      </c>
      <c r="R137" s="188">
        <f t="shared" si="22"/>
        <v>0</v>
      </c>
      <c r="S137" s="188">
        <v>0</v>
      </c>
      <c r="T137" s="189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153</v>
      </c>
      <c r="AT137" s="190" t="s">
        <v>148</v>
      </c>
      <c r="AU137" s="190" t="s">
        <v>79</v>
      </c>
      <c r="AY137" s="18" t="s">
        <v>145</v>
      </c>
      <c r="BE137" s="191">
        <f t="shared" si="24"/>
        <v>0</v>
      </c>
      <c r="BF137" s="191">
        <f t="shared" si="25"/>
        <v>0</v>
      </c>
      <c r="BG137" s="191">
        <f t="shared" si="26"/>
        <v>0</v>
      </c>
      <c r="BH137" s="191">
        <f t="shared" si="27"/>
        <v>0</v>
      </c>
      <c r="BI137" s="191">
        <f t="shared" si="28"/>
        <v>0</v>
      </c>
      <c r="BJ137" s="18" t="s">
        <v>77</v>
      </c>
      <c r="BK137" s="191">
        <f t="shared" si="29"/>
        <v>0</v>
      </c>
      <c r="BL137" s="18" t="s">
        <v>153</v>
      </c>
      <c r="BM137" s="190" t="s">
        <v>345</v>
      </c>
    </row>
    <row r="138" spans="1:65" s="2" customFormat="1" ht="16.5" customHeight="1">
      <c r="A138" s="35"/>
      <c r="B138" s="36"/>
      <c r="C138" s="179" t="s">
        <v>305</v>
      </c>
      <c r="D138" s="179" t="s">
        <v>148</v>
      </c>
      <c r="E138" s="180" t="s">
        <v>1420</v>
      </c>
      <c r="F138" s="181" t="s">
        <v>1421</v>
      </c>
      <c r="G138" s="182" t="s">
        <v>643</v>
      </c>
      <c r="H138" s="183">
        <v>13</v>
      </c>
      <c r="I138" s="184"/>
      <c r="J138" s="185">
        <f t="shared" si="20"/>
        <v>0</v>
      </c>
      <c r="K138" s="181" t="s">
        <v>19</v>
      </c>
      <c r="L138" s="40"/>
      <c r="M138" s="186" t="s">
        <v>19</v>
      </c>
      <c r="N138" s="187" t="s">
        <v>40</v>
      </c>
      <c r="O138" s="65"/>
      <c r="P138" s="188">
        <f t="shared" si="21"/>
        <v>0</v>
      </c>
      <c r="Q138" s="188">
        <v>0</v>
      </c>
      <c r="R138" s="188">
        <f t="shared" si="22"/>
        <v>0</v>
      </c>
      <c r="S138" s="188">
        <v>0</v>
      </c>
      <c r="T138" s="189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0" t="s">
        <v>153</v>
      </c>
      <c r="AT138" s="190" t="s">
        <v>148</v>
      </c>
      <c r="AU138" s="190" t="s">
        <v>79</v>
      </c>
      <c r="AY138" s="18" t="s">
        <v>145</v>
      </c>
      <c r="BE138" s="191">
        <f t="shared" si="24"/>
        <v>0</v>
      </c>
      <c r="BF138" s="191">
        <f t="shared" si="25"/>
        <v>0</v>
      </c>
      <c r="BG138" s="191">
        <f t="shared" si="26"/>
        <v>0</v>
      </c>
      <c r="BH138" s="191">
        <f t="shared" si="27"/>
        <v>0</v>
      </c>
      <c r="BI138" s="191">
        <f t="shared" si="28"/>
        <v>0</v>
      </c>
      <c r="BJ138" s="18" t="s">
        <v>77</v>
      </c>
      <c r="BK138" s="191">
        <f t="shared" si="29"/>
        <v>0</v>
      </c>
      <c r="BL138" s="18" t="s">
        <v>153</v>
      </c>
      <c r="BM138" s="190" t="s">
        <v>372</v>
      </c>
    </row>
    <row r="139" spans="1:65" s="2" customFormat="1" ht="16.5" customHeight="1">
      <c r="A139" s="35"/>
      <c r="B139" s="36"/>
      <c r="C139" s="179" t="s">
        <v>1422</v>
      </c>
      <c r="D139" s="179" t="s">
        <v>148</v>
      </c>
      <c r="E139" s="180" t="s">
        <v>1423</v>
      </c>
      <c r="F139" s="181" t="s">
        <v>1424</v>
      </c>
      <c r="G139" s="182" t="s">
        <v>400</v>
      </c>
      <c r="H139" s="183">
        <v>80</v>
      </c>
      <c r="I139" s="184"/>
      <c r="J139" s="185">
        <f t="shared" si="20"/>
        <v>0</v>
      </c>
      <c r="K139" s="181" t="s">
        <v>19</v>
      </c>
      <c r="L139" s="40"/>
      <c r="M139" s="186" t="s">
        <v>19</v>
      </c>
      <c r="N139" s="187" t="s">
        <v>40</v>
      </c>
      <c r="O139" s="65"/>
      <c r="P139" s="188">
        <f t="shared" si="21"/>
        <v>0</v>
      </c>
      <c r="Q139" s="188">
        <v>0</v>
      </c>
      <c r="R139" s="188">
        <f t="shared" si="22"/>
        <v>0</v>
      </c>
      <c r="S139" s="188">
        <v>0</v>
      </c>
      <c r="T139" s="189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153</v>
      </c>
      <c r="AT139" s="190" t="s">
        <v>148</v>
      </c>
      <c r="AU139" s="190" t="s">
        <v>79</v>
      </c>
      <c r="AY139" s="18" t="s">
        <v>145</v>
      </c>
      <c r="BE139" s="191">
        <f t="shared" si="24"/>
        <v>0</v>
      </c>
      <c r="BF139" s="191">
        <f t="shared" si="25"/>
        <v>0</v>
      </c>
      <c r="BG139" s="191">
        <f t="shared" si="26"/>
        <v>0</v>
      </c>
      <c r="BH139" s="191">
        <f t="shared" si="27"/>
        <v>0</v>
      </c>
      <c r="BI139" s="191">
        <f t="shared" si="28"/>
        <v>0</v>
      </c>
      <c r="BJ139" s="18" t="s">
        <v>77</v>
      </c>
      <c r="BK139" s="191">
        <f t="shared" si="29"/>
        <v>0</v>
      </c>
      <c r="BL139" s="18" t="s">
        <v>153</v>
      </c>
      <c r="BM139" s="190" t="s">
        <v>1211</v>
      </c>
    </row>
    <row r="140" spans="1:65" s="2" customFormat="1" ht="16.5" customHeight="1">
      <c r="A140" s="35"/>
      <c r="B140" s="36"/>
      <c r="C140" s="179" t="s">
        <v>314</v>
      </c>
      <c r="D140" s="179" t="s">
        <v>148</v>
      </c>
      <c r="E140" s="180" t="s">
        <v>1425</v>
      </c>
      <c r="F140" s="181" t="s">
        <v>1426</v>
      </c>
      <c r="G140" s="182" t="s">
        <v>400</v>
      </c>
      <c r="H140" s="183">
        <v>10</v>
      </c>
      <c r="I140" s="184"/>
      <c r="J140" s="185">
        <f t="shared" si="20"/>
        <v>0</v>
      </c>
      <c r="K140" s="181" t="s">
        <v>19</v>
      </c>
      <c r="L140" s="40"/>
      <c r="M140" s="186" t="s">
        <v>19</v>
      </c>
      <c r="N140" s="187" t="s">
        <v>40</v>
      </c>
      <c r="O140" s="65"/>
      <c r="P140" s="188">
        <f t="shared" si="21"/>
        <v>0</v>
      </c>
      <c r="Q140" s="188">
        <v>0</v>
      </c>
      <c r="R140" s="188">
        <f t="shared" si="22"/>
        <v>0</v>
      </c>
      <c r="S140" s="188">
        <v>0</v>
      </c>
      <c r="T140" s="189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153</v>
      </c>
      <c r="AT140" s="190" t="s">
        <v>148</v>
      </c>
      <c r="AU140" s="190" t="s">
        <v>79</v>
      </c>
      <c r="AY140" s="18" t="s">
        <v>145</v>
      </c>
      <c r="BE140" s="191">
        <f t="shared" si="24"/>
        <v>0</v>
      </c>
      <c r="BF140" s="191">
        <f t="shared" si="25"/>
        <v>0</v>
      </c>
      <c r="BG140" s="191">
        <f t="shared" si="26"/>
        <v>0</v>
      </c>
      <c r="BH140" s="191">
        <f t="shared" si="27"/>
        <v>0</v>
      </c>
      <c r="BI140" s="191">
        <f t="shared" si="28"/>
        <v>0</v>
      </c>
      <c r="BJ140" s="18" t="s">
        <v>77</v>
      </c>
      <c r="BK140" s="191">
        <f t="shared" si="29"/>
        <v>0</v>
      </c>
      <c r="BL140" s="18" t="s">
        <v>153</v>
      </c>
      <c r="BM140" s="190" t="s">
        <v>449</v>
      </c>
    </row>
    <row r="141" spans="1:65" s="2" customFormat="1" ht="16.5" customHeight="1">
      <c r="A141" s="35"/>
      <c r="B141" s="36"/>
      <c r="C141" s="179" t="s">
        <v>452</v>
      </c>
      <c r="D141" s="179" t="s">
        <v>148</v>
      </c>
      <c r="E141" s="180" t="s">
        <v>1427</v>
      </c>
      <c r="F141" s="181" t="s">
        <v>1428</v>
      </c>
      <c r="G141" s="182" t="s">
        <v>400</v>
      </c>
      <c r="H141" s="183">
        <v>230</v>
      </c>
      <c r="I141" s="184"/>
      <c r="J141" s="185">
        <f t="shared" si="20"/>
        <v>0</v>
      </c>
      <c r="K141" s="181" t="s">
        <v>19</v>
      </c>
      <c r="L141" s="40"/>
      <c r="M141" s="186" t="s">
        <v>19</v>
      </c>
      <c r="N141" s="187" t="s">
        <v>40</v>
      </c>
      <c r="O141" s="65"/>
      <c r="P141" s="188">
        <f t="shared" si="21"/>
        <v>0</v>
      </c>
      <c r="Q141" s="188">
        <v>0</v>
      </c>
      <c r="R141" s="188">
        <f t="shared" si="22"/>
        <v>0</v>
      </c>
      <c r="S141" s="188">
        <v>0</v>
      </c>
      <c r="T141" s="189">
        <f t="shared" si="2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153</v>
      </c>
      <c r="AT141" s="190" t="s">
        <v>148</v>
      </c>
      <c r="AU141" s="190" t="s">
        <v>79</v>
      </c>
      <c r="AY141" s="18" t="s">
        <v>145</v>
      </c>
      <c r="BE141" s="191">
        <f t="shared" si="24"/>
        <v>0</v>
      </c>
      <c r="BF141" s="191">
        <f t="shared" si="25"/>
        <v>0</v>
      </c>
      <c r="BG141" s="191">
        <f t="shared" si="26"/>
        <v>0</v>
      </c>
      <c r="BH141" s="191">
        <f t="shared" si="27"/>
        <v>0</v>
      </c>
      <c r="BI141" s="191">
        <f t="shared" si="28"/>
        <v>0</v>
      </c>
      <c r="BJ141" s="18" t="s">
        <v>77</v>
      </c>
      <c r="BK141" s="191">
        <f t="shared" si="29"/>
        <v>0</v>
      </c>
      <c r="BL141" s="18" t="s">
        <v>153</v>
      </c>
      <c r="BM141" s="190" t="s">
        <v>455</v>
      </c>
    </row>
    <row r="142" spans="1:65" s="2" customFormat="1" ht="16.5" customHeight="1">
      <c r="A142" s="35"/>
      <c r="B142" s="36"/>
      <c r="C142" s="179" t="s">
        <v>349</v>
      </c>
      <c r="D142" s="179" t="s">
        <v>148</v>
      </c>
      <c r="E142" s="180" t="s">
        <v>1427</v>
      </c>
      <c r="F142" s="181" t="s">
        <v>1428</v>
      </c>
      <c r="G142" s="182" t="s">
        <v>400</v>
      </c>
      <c r="H142" s="183">
        <v>1500</v>
      </c>
      <c r="I142" s="184"/>
      <c r="J142" s="185">
        <f t="shared" si="20"/>
        <v>0</v>
      </c>
      <c r="K142" s="181" t="s">
        <v>19</v>
      </c>
      <c r="L142" s="40"/>
      <c r="M142" s="186" t="s">
        <v>19</v>
      </c>
      <c r="N142" s="187" t="s">
        <v>40</v>
      </c>
      <c r="O142" s="65"/>
      <c r="P142" s="188">
        <f t="shared" si="21"/>
        <v>0</v>
      </c>
      <c r="Q142" s="188">
        <v>0</v>
      </c>
      <c r="R142" s="188">
        <f t="shared" si="22"/>
        <v>0</v>
      </c>
      <c r="S142" s="188">
        <v>0</v>
      </c>
      <c r="T142" s="189">
        <f t="shared" si="2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153</v>
      </c>
      <c r="AT142" s="190" t="s">
        <v>148</v>
      </c>
      <c r="AU142" s="190" t="s">
        <v>79</v>
      </c>
      <c r="AY142" s="18" t="s">
        <v>145</v>
      </c>
      <c r="BE142" s="191">
        <f t="shared" si="24"/>
        <v>0</v>
      </c>
      <c r="BF142" s="191">
        <f t="shared" si="25"/>
        <v>0</v>
      </c>
      <c r="BG142" s="191">
        <f t="shared" si="26"/>
        <v>0</v>
      </c>
      <c r="BH142" s="191">
        <f t="shared" si="27"/>
        <v>0</v>
      </c>
      <c r="BI142" s="191">
        <f t="shared" si="28"/>
        <v>0</v>
      </c>
      <c r="BJ142" s="18" t="s">
        <v>77</v>
      </c>
      <c r="BK142" s="191">
        <f t="shared" si="29"/>
        <v>0</v>
      </c>
      <c r="BL142" s="18" t="s">
        <v>153</v>
      </c>
      <c r="BM142" s="190" t="s">
        <v>707</v>
      </c>
    </row>
    <row r="143" spans="1:65" s="2" customFormat="1" ht="16.5" customHeight="1">
      <c r="A143" s="35"/>
      <c r="B143" s="36"/>
      <c r="C143" s="179" t="s">
        <v>458</v>
      </c>
      <c r="D143" s="179" t="s">
        <v>148</v>
      </c>
      <c r="E143" s="180" t="s">
        <v>1427</v>
      </c>
      <c r="F143" s="181" t="s">
        <v>1428</v>
      </c>
      <c r="G143" s="182" t="s">
        <v>400</v>
      </c>
      <c r="H143" s="183">
        <v>80</v>
      </c>
      <c r="I143" s="184"/>
      <c r="J143" s="185">
        <f t="shared" si="20"/>
        <v>0</v>
      </c>
      <c r="K143" s="181" t="s">
        <v>19</v>
      </c>
      <c r="L143" s="40"/>
      <c r="M143" s="186" t="s">
        <v>19</v>
      </c>
      <c r="N143" s="187" t="s">
        <v>40</v>
      </c>
      <c r="O143" s="65"/>
      <c r="P143" s="188">
        <f t="shared" si="21"/>
        <v>0</v>
      </c>
      <c r="Q143" s="188">
        <v>0</v>
      </c>
      <c r="R143" s="188">
        <f t="shared" si="22"/>
        <v>0</v>
      </c>
      <c r="S143" s="188">
        <v>0</v>
      </c>
      <c r="T143" s="189">
        <f t="shared" si="2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0" t="s">
        <v>153</v>
      </c>
      <c r="AT143" s="190" t="s">
        <v>148</v>
      </c>
      <c r="AU143" s="190" t="s">
        <v>79</v>
      </c>
      <c r="AY143" s="18" t="s">
        <v>145</v>
      </c>
      <c r="BE143" s="191">
        <f t="shared" si="24"/>
        <v>0</v>
      </c>
      <c r="BF143" s="191">
        <f t="shared" si="25"/>
        <v>0</v>
      </c>
      <c r="BG143" s="191">
        <f t="shared" si="26"/>
        <v>0</v>
      </c>
      <c r="BH143" s="191">
        <f t="shared" si="27"/>
        <v>0</v>
      </c>
      <c r="BI143" s="191">
        <f t="shared" si="28"/>
        <v>0</v>
      </c>
      <c r="BJ143" s="18" t="s">
        <v>77</v>
      </c>
      <c r="BK143" s="191">
        <f t="shared" si="29"/>
        <v>0</v>
      </c>
      <c r="BL143" s="18" t="s">
        <v>153</v>
      </c>
      <c r="BM143" s="190" t="s">
        <v>461</v>
      </c>
    </row>
    <row r="144" spans="1:65" s="2" customFormat="1" ht="16.5" customHeight="1">
      <c r="A144" s="35"/>
      <c r="B144" s="36"/>
      <c r="C144" s="179" t="s">
        <v>361</v>
      </c>
      <c r="D144" s="179" t="s">
        <v>148</v>
      </c>
      <c r="E144" s="180" t="s">
        <v>1427</v>
      </c>
      <c r="F144" s="181" t="s">
        <v>1428</v>
      </c>
      <c r="G144" s="182" t="s">
        <v>400</v>
      </c>
      <c r="H144" s="183">
        <v>3100</v>
      </c>
      <c r="I144" s="184"/>
      <c r="J144" s="185">
        <f t="shared" si="20"/>
        <v>0</v>
      </c>
      <c r="K144" s="181" t="s">
        <v>19</v>
      </c>
      <c r="L144" s="40"/>
      <c r="M144" s="186" t="s">
        <v>19</v>
      </c>
      <c r="N144" s="187" t="s">
        <v>40</v>
      </c>
      <c r="O144" s="65"/>
      <c r="P144" s="188">
        <f t="shared" si="21"/>
        <v>0</v>
      </c>
      <c r="Q144" s="188">
        <v>0</v>
      </c>
      <c r="R144" s="188">
        <f t="shared" si="22"/>
        <v>0</v>
      </c>
      <c r="S144" s="188">
        <v>0</v>
      </c>
      <c r="T144" s="189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153</v>
      </c>
      <c r="AT144" s="190" t="s">
        <v>148</v>
      </c>
      <c r="AU144" s="190" t="s">
        <v>79</v>
      </c>
      <c r="AY144" s="18" t="s">
        <v>145</v>
      </c>
      <c r="BE144" s="191">
        <f t="shared" si="24"/>
        <v>0</v>
      </c>
      <c r="BF144" s="191">
        <f t="shared" si="25"/>
        <v>0</v>
      </c>
      <c r="BG144" s="191">
        <f t="shared" si="26"/>
        <v>0</v>
      </c>
      <c r="BH144" s="191">
        <f t="shared" si="27"/>
        <v>0</v>
      </c>
      <c r="BI144" s="191">
        <f t="shared" si="28"/>
        <v>0</v>
      </c>
      <c r="BJ144" s="18" t="s">
        <v>77</v>
      </c>
      <c r="BK144" s="191">
        <f t="shared" si="29"/>
        <v>0</v>
      </c>
      <c r="BL144" s="18" t="s">
        <v>153</v>
      </c>
      <c r="BM144" s="190" t="s">
        <v>1222</v>
      </c>
    </row>
    <row r="145" spans="1:65" s="2" customFormat="1" ht="16.5" customHeight="1">
      <c r="A145" s="35"/>
      <c r="B145" s="36"/>
      <c r="C145" s="179" t="s">
        <v>463</v>
      </c>
      <c r="D145" s="179" t="s">
        <v>148</v>
      </c>
      <c r="E145" s="180" t="s">
        <v>1429</v>
      </c>
      <c r="F145" s="181" t="s">
        <v>1430</v>
      </c>
      <c r="G145" s="182" t="s">
        <v>400</v>
      </c>
      <c r="H145" s="183">
        <v>60</v>
      </c>
      <c r="I145" s="184"/>
      <c r="J145" s="185">
        <f t="shared" si="20"/>
        <v>0</v>
      </c>
      <c r="K145" s="181" t="s">
        <v>19</v>
      </c>
      <c r="L145" s="40"/>
      <c r="M145" s="186" t="s">
        <v>19</v>
      </c>
      <c r="N145" s="187" t="s">
        <v>40</v>
      </c>
      <c r="O145" s="65"/>
      <c r="P145" s="188">
        <f t="shared" si="21"/>
        <v>0</v>
      </c>
      <c r="Q145" s="188">
        <v>0</v>
      </c>
      <c r="R145" s="188">
        <f t="shared" si="22"/>
        <v>0</v>
      </c>
      <c r="S145" s="188">
        <v>0</v>
      </c>
      <c r="T145" s="189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0" t="s">
        <v>153</v>
      </c>
      <c r="AT145" s="190" t="s">
        <v>148</v>
      </c>
      <c r="AU145" s="190" t="s">
        <v>79</v>
      </c>
      <c r="AY145" s="18" t="s">
        <v>145</v>
      </c>
      <c r="BE145" s="191">
        <f t="shared" si="24"/>
        <v>0</v>
      </c>
      <c r="BF145" s="191">
        <f t="shared" si="25"/>
        <v>0</v>
      </c>
      <c r="BG145" s="191">
        <f t="shared" si="26"/>
        <v>0</v>
      </c>
      <c r="BH145" s="191">
        <f t="shared" si="27"/>
        <v>0</v>
      </c>
      <c r="BI145" s="191">
        <f t="shared" si="28"/>
        <v>0</v>
      </c>
      <c r="BJ145" s="18" t="s">
        <v>77</v>
      </c>
      <c r="BK145" s="191">
        <f t="shared" si="29"/>
        <v>0</v>
      </c>
      <c r="BL145" s="18" t="s">
        <v>153</v>
      </c>
      <c r="BM145" s="190" t="s">
        <v>466</v>
      </c>
    </row>
    <row r="146" spans="1:65" s="2" customFormat="1" ht="16.5" customHeight="1">
      <c r="A146" s="35"/>
      <c r="B146" s="36"/>
      <c r="C146" s="179" t="s">
        <v>369</v>
      </c>
      <c r="D146" s="179" t="s">
        <v>148</v>
      </c>
      <c r="E146" s="180" t="s">
        <v>1427</v>
      </c>
      <c r="F146" s="181" t="s">
        <v>1428</v>
      </c>
      <c r="G146" s="182" t="s">
        <v>400</v>
      </c>
      <c r="H146" s="183">
        <v>80</v>
      </c>
      <c r="I146" s="184"/>
      <c r="J146" s="185">
        <f t="shared" si="20"/>
        <v>0</v>
      </c>
      <c r="K146" s="181" t="s">
        <v>19</v>
      </c>
      <c r="L146" s="40"/>
      <c r="M146" s="186" t="s">
        <v>19</v>
      </c>
      <c r="N146" s="187" t="s">
        <v>40</v>
      </c>
      <c r="O146" s="65"/>
      <c r="P146" s="188">
        <f t="shared" si="21"/>
        <v>0</v>
      </c>
      <c r="Q146" s="188">
        <v>0</v>
      </c>
      <c r="R146" s="188">
        <f t="shared" si="22"/>
        <v>0</v>
      </c>
      <c r="S146" s="188">
        <v>0</v>
      </c>
      <c r="T146" s="189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153</v>
      </c>
      <c r="AT146" s="190" t="s">
        <v>148</v>
      </c>
      <c r="AU146" s="190" t="s">
        <v>79</v>
      </c>
      <c r="AY146" s="18" t="s">
        <v>145</v>
      </c>
      <c r="BE146" s="191">
        <f t="shared" si="24"/>
        <v>0</v>
      </c>
      <c r="BF146" s="191">
        <f t="shared" si="25"/>
        <v>0</v>
      </c>
      <c r="BG146" s="191">
        <f t="shared" si="26"/>
        <v>0</v>
      </c>
      <c r="BH146" s="191">
        <f t="shared" si="27"/>
        <v>0</v>
      </c>
      <c r="BI146" s="191">
        <f t="shared" si="28"/>
        <v>0</v>
      </c>
      <c r="BJ146" s="18" t="s">
        <v>77</v>
      </c>
      <c r="BK146" s="191">
        <f t="shared" si="29"/>
        <v>0</v>
      </c>
      <c r="BL146" s="18" t="s">
        <v>153</v>
      </c>
      <c r="BM146" s="190" t="s">
        <v>470</v>
      </c>
    </row>
    <row r="147" spans="1:65" s="2" customFormat="1" ht="16.5" customHeight="1">
      <c r="A147" s="35"/>
      <c r="B147" s="36"/>
      <c r="C147" s="179" t="s">
        <v>1431</v>
      </c>
      <c r="D147" s="179" t="s">
        <v>148</v>
      </c>
      <c r="E147" s="180" t="s">
        <v>1432</v>
      </c>
      <c r="F147" s="181" t="s">
        <v>1433</v>
      </c>
      <c r="G147" s="182" t="s">
        <v>400</v>
      </c>
      <c r="H147" s="183">
        <v>100</v>
      </c>
      <c r="I147" s="184"/>
      <c r="J147" s="185">
        <f t="shared" si="20"/>
        <v>0</v>
      </c>
      <c r="K147" s="181" t="s">
        <v>19</v>
      </c>
      <c r="L147" s="40"/>
      <c r="M147" s="186" t="s">
        <v>19</v>
      </c>
      <c r="N147" s="187" t="s">
        <v>40</v>
      </c>
      <c r="O147" s="65"/>
      <c r="P147" s="188">
        <f t="shared" si="21"/>
        <v>0</v>
      </c>
      <c r="Q147" s="188">
        <v>0</v>
      </c>
      <c r="R147" s="188">
        <f t="shared" si="22"/>
        <v>0</v>
      </c>
      <c r="S147" s="188">
        <v>0</v>
      </c>
      <c r="T147" s="189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0" t="s">
        <v>153</v>
      </c>
      <c r="AT147" s="190" t="s">
        <v>148</v>
      </c>
      <c r="AU147" s="190" t="s">
        <v>79</v>
      </c>
      <c r="AY147" s="18" t="s">
        <v>145</v>
      </c>
      <c r="BE147" s="191">
        <f t="shared" si="24"/>
        <v>0</v>
      </c>
      <c r="BF147" s="191">
        <f t="shared" si="25"/>
        <v>0</v>
      </c>
      <c r="BG147" s="191">
        <f t="shared" si="26"/>
        <v>0</v>
      </c>
      <c r="BH147" s="191">
        <f t="shared" si="27"/>
        <v>0</v>
      </c>
      <c r="BI147" s="191">
        <f t="shared" si="28"/>
        <v>0</v>
      </c>
      <c r="BJ147" s="18" t="s">
        <v>77</v>
      </c>
      <c r="BK147" s="191">
        <f t="shared" si="29"/>
        <v>0</v>
      </c>
      <c r="BL147" s="18" t="s">
        <v>153</v>
      </c>
      <c r="BM147" s="190" t="s">
        <v>1228</v>
      </c>
    </row>
    <row r="148" spans="1:65" s="2" customFormat="1" ht="16.5" customHeight="1">
      <c r="A148" s="35"/>
      <c r="B148" s="36"/>
      <c r="C148" s="179" t="s">
        <v>1166</v>
      </c>
      <c r="D148" s="179" t="s">
        <v>148</v>
      </c>
      <c r="E148" s="180" t="s">
        <v>1432</v>
      </c>
      <c r="F148" s="181" t="s">
        <v>1433</v>
      </c>
      <c r="G148" s="182" t="s">
        <v>400</v>
      </c>
      <c r="H148" s="183">
        <v>100</v>
      </c>
      <c r="I148" s="184"/>
      <c r="J148" s="185">
        <f t="shared" si="20"/>
        <v>0</v>
      </c>
      <c r="K148" s="181" t="s">
        <v>19</v>
      </c>
      <c r="L148" s="40"/>
      <c r="M148" s="186" t="s">
        <v>19</v>
      </c>
      <c r="N148" s="187" t="s">
        <v>40</v>
      </c>
      <c r="O148" s="65"/>
      <c r="P148" s="188">
        <f t="shared" si="21"/>
        <v>0</v>
      </c>
      <c r="Q148" s="188">
        <v>0</v>
      </c>
      <c r="R148" s="188">
        <f t="shared" si="22"/>
        <v>0</v>
      </c>
      <c r="S148" s="188">
        <v>0</v>
      </c>
      <c r="T148" s="189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153</v>
      </c>
      <c r="AT148" s="190" t="s">
        <v>148</v>
      </c>
      <c r="AU148" s="190" t="s">
        <v>79</v>
      </c>
      <c r="AY148" s="18" t="s">
        <v>145</v>
      </c>
      <c r="BE148" s="191">
        <f t="shared" si="24"/>
        <v>0</v>
      </c>
      <c r="BF148" s="191">
        <f t="shared" si="25"/>
        <v>0</v>
      </c>
      <c r="BG148" s="191">
        <f t="shared" si="26"/>
        <v>0</v>
      </c>
      <c r="BH148" s="191">
        <f t="shared" si="27"/>
        <v>0</v>
      </c>
      <c r="BI148" s="191">
        <f t="shared" si="28"/>
        <v>0</v>
      </c>
      <c r="BJ148" s="18" t="s">
        <v>77</v>
      </c>
      <c r="BK148" s="191">
        <f t="shared" si="29"/>
        <v>0</v>
      </c>
      <c r="BL148" s="18" t="s">
        <v>153</v>
      </c>
      <c r="BM148" s="190" t="s">
        <v>1230</v>
      </c>
    </row>
    <row r="149" spans="1:65" s="2" customFormat="1" ht="16.5" customHeight="1">
      <c r="A149" s="35"/>
      <c r="B149" s="36"/>
      <c r="C149" s="179" t="s">
        <v>1434</v>
      </c>
      <c r="D149" s="179" t="s">
        <v>148</v>
      </c>
      <c r="E149" s="180" t="s">
        <v>1435</v>
      </c>
      <c r="F149" s="181" t="s">
        <v>1436</v>
      </c>
      <c r="G149" s="182" t="s">
        <v>400</v>
      </c>
      <c r="H149" s="183">
        <v>60</v>
      </c>
      <c r="I149" s="184"/>
      <c r="J149" s="185">
        <f t="shared" si="20"/>
        <v>0</v>
      </c>
      <c r="K149" s="181" t="s">
        <v>19</v>
      </c>
      <c r="L149" s="40"/>
      <c r="M149" s="186" t="s">
        <v>19</v>
      </c>
      <c r="N149" s="187" t="s">
        <v>40</v>
      </c>
      <c r="O149" s="65"/>
      <c r="P149" s="188">
        <f t="shared" si="21"/>
        <v>0</v>
      </c>
      <c r="Q149" s="188">
        <v>0</v>
      </c>
      <c r="R149" s="188">
        <f t="shared" si="22"/>
        <v>0</v>
      </c>
      <c r="S149" s="188">
        <v>0</v>
      </c>
      <c r="T149" s="189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0" t="s">
        <v>153</v>
      </c>
      <c r="AT149" s="190" t="s">
        <v>148</v>
      </c>
      <c r="AU149" s="190" t="s">
        <v>79</v>
      </c>
      <c r="AY149" s="18" t="s">
        <v>145</v>
      </c>
      <c r="BE149" s="191">
        <f t="shared" si="24"/>
        <v>0</v>
      </c>
      <c r="BF149" s="191">
        <f t="shared" si="25"/>
        <v>0</v>
      </c>
      <c r="BG149" s="191">
        <f t="shared" si="26"/>
        <v>0</v>
      </c>
      <c r="BH149" s="191">
        <f t="shared" si="27"/>
        <v>0</v>
      </c>
      <c r="BI149" s="191">
        <f t="shared" si="28"/>
        <v>0</v>
      </c>
      <c r="BJ149" s="18" t="s">
        <v>77</v>
      </c>
      <c r="BK149" s="191">
        <f t="shared" si="29"/>
        <v>0</v>
      </c>
      <c r="BL149" s="18" t="s">
        <v>153</v>
      </c>
      <c r="BM149" s="190" t="s">
        <v>1233</v>
      </c>
    </row>
    <row r="150" spans="1:65" s="2" customFormat="1" ht="16.5" customHeight="1">
      <c r="A150" s="35"/>
      <c r="B150" s="36"/>
      <c r="C150" s="179" t="s">
        <v>482</v>
      </c>
      <c r="D150" s="179" t="s">
        <v>148</v>
      </c>
      <c r="E150" s="180" t="s">
        <v>1437</v>
      </c>
      <c r="F150" s="181" t="s">
        <v>1438</v>
      </c>
      <c r="G150" s="182" t="s">
        <v>400</v>
      </c>
      <c r="H150" s="183">
        <v>60</v>
      </c>
      <c r="I150" s="184"/>
      <c r="J150" s="185">
        <f t="shared" si="20"/>
        <v>0</v>
      </c>
      <c r="K150" s="181" t="s">
        <v>19</v>
      </c>
      <c r="L150" s="40"/>
      <c r="M150" s="186" t="s">
        <v>19</v>
      </c>
      <c r="N150" s="187" t="s">
        <v>40</v>
      </c>
      <c r="O150" s="65"/>
      <c r="P150" s="188">
        <f t="shared" si="21"/>
        <v>0</v>
      </c>
      <c r="Q150" s="188">
        <v>0</v>
      </c>
      <c r="R150" s="188">
        <f t="shared" si="22"/>
        <v>0</v>
      </c>
      <c r="S150" s="188">
        <v>0</v>
      </c>
      <c r="T150" s="189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0" t="s">
        <v>153</v>
      </c>
      <c r="AT150" s="190" t="s">
        <v>148</v>
      </c>
      <c r="AU150" s="190" t="s">
        <v>79</v>
      </c>
      <c r="AY150" s="18" t="s">
        <v>145</v>
      </c>
      <c r="BE150" s="191">
        <f t="shared" si="24"/>
        <v>0</v>
      </c>
      <c r="BF150" s="191">
        <f t="shared" si="25"/>
        <v>0</v>
      </c>
      <c r="BG150" s="191">
        <f t="shared" si="26"/>
        <v>0</v>
      </c>
      <c r="BH150" s="191">
        <f t="shared" si="27"/>
        <v>0</v>
      </c>
      <c r="BI150" s="191">
        <f t="shared" si="28"/>
        <v>0</v>
      </c>
      <c r="BJ150" s="18" t="s">
        <v>77</v>
      </c>
      <c r="BK150" s="191">
        <f t="shared" si="29"/>
        <v>0</v>
      </c>
      <c r="BL150" s="18" t="s">
        <v>153</v>
      </c>
      <c r="BM150" s="190" t="s">
        <v>485</v>
      </c>
    </row>
    <row r="151" spans="1:65" s="2" customFormat="1" ht="16.5" customHeight="1">
      <c r="A151" s="35"/>
      <c r="B151" s="36"/>
      <c r="C151" s="179" t="s">
        <v>214</v>
      </c>
      <c r="D151" s="179" t="s">
        <v>148</v>
      </c>
      <c r="E151" s="180" t="s">
        <v>1439</v>
      </c>
      <c r="F151" s="181" t="s">
        <v>1440</v>
      </c>
      <c r="G151" s="182" t="s">
        <v>400</v>
      </c>
      <c r="H151" s="183">
        <v>30</v>
      </c>
      <c r="I151" s="184"/>
      <c r="J151" s="185">
        <f t="shared" si="20"/>
        <v>0</v>
      </c>
      <c r="K151" s="181" t="s">
        <v>19</v>
      </c>
      <c r="L151" s="40"/>
      <c r="M151" s="186" t="s">
        <v>19</v>
      </c>
      <c r="N151" s="187" t="s">
        <v>40</v>
      </c>
      <c r="O151" s="65"/>
      <c r="P151" s="188">
        <f t="shared" si="21"/>
        <v>0</v>
      </c>
      <c r="Q151" s="188">
        <v>0</v>
      </c>
      <c r="R151" s="188">
        <f t="shared" si="22"/>
        <v>0</v>
      </c>
      <c r="S151" s="188">
        <v>0</v>
      </c>
      <c r="T151" s="189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153</v>
      </c>
      <c r="AT151" s="190" t="s">
        <v>148</v>
      </c>
      <c r="AU151" s="190" t="s">
        <v>79</v>
      </c>
      <c r="AY151" s="18" t="s">
        <v>145</v>
      </c>
      <c r="BE151" s="191">
        <f t="shared" si="24"/>
        <v>0</v>
      </c>
      <c r="BF151" s="191">
        <f t="shared" si="25"/>
        <v>0</v>
      </c>
      <c r="BG151" s="191">
        <f t="shared" si="26"/>
        <v>0</v>
      </c>
      <c r="BH151" s="191">
        <f t="shared" si="27"/>
        <v>0</v>
      </c>
      <c r="BI151" s="191">
        <f t="shared" si="28"/>
        <v>0</v>
      </c>
      <c r="BJ151" s="18" t="s">
        <v>77</v>
      </c>
      <c r="BK151" s="191">
        <f t="shared" si="29"/>
        <v>0</v>
      </c>
      <c r="BL151" s="18" t="s">
        <v>153</v>
      </c>
      <c r="BM151" s="190" t="s">
        <v>736</v>
      </c>
    </row>
    <row r="152" spans="1:65" s="12" customFormat="1" ht="22.9" customHeight="1">
      <c r="B152" s="163"/>
      <c r="C152" s="164"/>
      <c r="D152" s="165" t="s">
        <v>68</v>
      </c>
      <c r="E152" s="177" t="s">
        <v>1441</v>
      </c>
      <c r="F152" s="177" t="s">
        <v>1442</v>
      </c>
      <c r="G152" s="164"/>
      <c r="H152" s="164"/>
      <c r="I152" s="167"/>
      <c r="J152" s="178">
        <f>BK152</f>
        <v>0</v>
      </c>
      <c r="K152" s="164"/>
      <c r="L152" s="169"/>
      <c r="M152" s="170"/>
      <c r="N152" s="171"/>
      <c r="O152" s="171"/>
      <c r="P152" s="172">
        <f>P153</f>
        <v>0</v>
      </c>
      <c r="Q152" s="171"/>
      <c r="R152" s="172">
        <f>R153</f>
        <v>0</v>
      </c>
      <c r="S152" s="171"/>
      <c r="T152" s="173">
        <f>T153</f>
        <v>0</v>
      </c>
      <c r="AR152" s="174" t="s">
        <v>77</v>
      </c>
      <c r="AT152" s="175" t="s">
        <v>68</v>
      </c>
      <c r="AU152" s="175" t="s">
        <v>77</v>
      </c>
      <c r="AY152" s="174" t="s">
        <v>145</v>
      </c>
      <c r="BK152" s="176">
        <f>BK153</f>
        <v>0</v>
      </c>
    </row>
    <row r="153" spans="1:65" s="2" customFormat="1" ht="16.5" customHeight="1">
      <c r="A153" s="35"/>
      <c r="B153" s="36"/>
      <c r="C153" s="179" t="s">
        <v>1171</v>
      </c>
      <c r="D153" s="179" t="s">
        <v>148</v>
      </c>
      <c r="E153" s="180" t="s">
        <v>1443</v>
      </c>
      <c r="F153" s="181" t="s">
        <v>1444</v>
      </c>
      <c r="G153" s="182" t="s">
        <v>1096</v>
      </c>
      <c r="H153" s="183">
        <v>25</v>
      </c>
      <c r="I153" s="184"/>
      <c r="J153" s="185">
        <f>ROUND(I153*H153,2)</f>
        <v>0</v>
      </c>
      <c r="K153" s="181" t="s">
        <v>19</v>
      </c>
      <c r="L153" s="40"/>
      <c r="M153" s="186" t="s">
        <v>19</v>
      </c>
      <c r="N153" s="187" t="s">
        <v>40</v>
      </c>
      <c r="O153" s="65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153</v>
      </c>
      <c r="AT153" s="190" t="s">
        <v>148</v>
      </c>
      <c r="AU153" s="190" t="s">
        <v>79</v>
      </c>
      <c r="AY153" s="18" t="s">
        <v>145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77</v>
      </c>
      <c r="BK153" s="191">
        <f>ROUND(I153*H153,2)</f>
        <v>0</v>
      </c>
      <c r="BL153" s="18" t="s">
        <v>153</v>
      </c>
      <c r="BM153" s="190" t="s">
        <v>751</v>
      </c>
    </row>
    <row r="154" spans="1:65" s="12" customFormat="1" ht="22.9" customHeight="1">
      <c r="B154" s="163"/>
      <c r="C154" s="164"/>
      <c r="D154" s="165" t="s">
        <v>68</v>
      </c>
      <c r="E154" s="177" t="s">
        <v>1445</v>
      </c>
      <c r="F154" s="177" t="s">
        <v>1446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SUM(P155:P162)</f>
        <v>0</v>
      </c>
      <c r="Q154" s="171"/>
      <c r="R154" s="172">
        <f>SUM(R155:R162)</f>
        <v>0</v>
      </c>
      <c r="S154" s="171"/>
      <c r="T154" s="173">
        <f>SUM(T155:T162)</f>
        <v>0</v>
      </c>
      <c r="AR154" s="174" t="s">
        <v>77</v>
      </c>
      <c r="AT154" s="175" t="s">
        <v>68</v>
      </c>
      <c r="AU154" s="175" t="s">
        <v>77</v>
      </c>
      <c r="AY154" s="174" t="s">
        <v>145</v>
      </c>
      <c r="BK154" s="176">
        <f>SUM(BK155:BK162)</f>
        <v>0</v>
      </c>
    </row>
    <row r="155" spans="1:65" s="2" customFormat="1" ht="16.5" customHeight="1">
      <c r="A155" s="35"/>
      <c r="B155" s="36"/>
      <c r="C155" s="179" t="s">
        <v>276</v>
      </c>
      <c r="D155" s="179" t="s">
        <v>148</v>
      </c>
      <c r="E155" s="180" t="s">
        <v>1447</v>
      </c>
      <c r="F155" s="181" t="s">
        <v>1448</v>
      </c>
      <c r="G155" s="182" t="s">
        <v>643</v>
      </c>
      <c r="H155" s="183">
        <v>16</v>
      </c>
      <c r="I155" s="184"/>
      <c r="J155" s="185">
        <f t="shared" ref="J155:J162" si="30">ROUND(I155*H155,2)</f>
        <v>0</v>
      </c>
      <c r="K155" s="181" t="s">
        <v>19</v>
      </c>
      <c r="L155" s="40"/>
      <c r="M155" s="186" t="s">
        <v>19</v>
      </c>
      <c r="N155" s="187" t="s">
        <v>40</v>
      </c>
      <c r="O155" s="65"/>
      <c r="P155" s="188">
        <f t="shared" ref="P155:P162" si="31">O155*H155</f>
        <v>0</v>
      </c>
      <c r="Q155" s="188">
        <v>0</v>
      </c>
      <c r="R155" s="188">
        <f t="shared" ref="R155:R162" si="32">Q155*H155</f>
        <v>0</v>
      </c>
      <c r="S155" s="188">
        <v>0</v>
      </c>
      <c r="T155" s="189">
        <f t="shared" ref="T155:T162" si="3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0" t="s">
        <v>153</v>
      </c>
      <c r="AT155" s="190" t="s">
        <v>148</v>
      </c>
      <c r="AU155" s="190" t="s">
        <v>79</v>
      </c>
      <c r="AY155" s="18" t="s">
        <v>145</v>
      </c>
      <c r="BE155" s="191">
        <f t="shared" ref="BE155:BE162" si="34">IF(N155="základní",J155,0)</f>
        <v>0</v>
      </c>
      <c r="BF155" s="191">
        <f t="shared" ref="BF155:BF162" si="35">IF(N155="snížená",J155,0)</f>
        <v>0</v>
      </c>
      <c r="BG155" s="191">
        <f t="shared" ref="BG155:BG162" si="36">IF(N155="zákl. přenesená",J155,0)</f>
        <v>0</v>
      </c>
      <c r="BH155" s="191">
        <f t="shared" ref="BH155:BH162" si="37">IF(N155="sníž. přenesená",J155,0)</f>
        <v>0</v>
      </c>
      <c r="BI155" s="191">
        <f t="shared" ref="BI155:BI162" si="38">IF(N155="nulová",J155,0)</f>
        <v>0</v>
      </c>
      <c r="BJ155" s="18" t="s">
        <v>77</v>
      </c>
      <c r="BK155" s="191">
        <f t="shared" ref="BK155:BK162" si="39">ROUND(I155*H155,2)</f>
        <v>0</v>
      </c>
      <c r="BL155" s="18" t="s">
        <v>153</v>
      </c>
      <c r="BM155" s="190" t="s">
        <v>758</v>
      </c>
    </row>
    <row r="156" spans="1:65" s="2" customFormat="1" ht="16.5" customHeight="1">
      <c r="A156" s="35"/>
      <c r="B156" s="36"/>
      <c r="C156" s="179" t="s">
        <v>1174</v>
      </c>
      <c r="D156" s="179" t="s">
        <v>148</v>
      </c>
      <c r="E156" s="180" t="s">
        <v>1447</v>
      </c>
      <c r="F156" s="181" t="s">
        <v>1448</v>
      </c>
      <c r="G156" s="182" t="s">
        <v>643</v>
      </c>
      <c r="H156" s="183">
        <v>22</v>
      </c>
      <c r="I156" s="184"/>
      <c r="J156" s="185">
        <f t="shared" si="30"/>
        <v>0</v>
      </c>
      <c r="K156" s="181" t="s">
        <v>19</v>
      </c>
      <c r="L156" s="40"/>
      <c r="M156" s="186" t="s">
        <v>19</v>
      </c>
      <c r="N156" s="187" t="s">
        <v>40</v>
      </c>
      <c r="O156" s="65"/>
      <c r="P156" s="188">
        <f t="shared" si="31"/>
        <v>0</v>
      </c>
      <c r="Q156" s="188">
        <v>0</v>
      </c>
      <c r="R156" s="188">
        <f t="shared" si="32"/>
        <v>0</v>
      </c>
      <c r="S156" s="188">
        <v>0</v>
      </c>
      <c r="T156" s="189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0" t="s">
        <v>153</v>
      </c>
      <c r="AT156" s="190" t="s">
        <v>148</v>
      </c>
      <c r="AU156" s="190" t="s">
        <v>79</v>
      </c>
      <c r="AY156" s="18" t="s">
        <v>145</v>
      </c>
      <c r="BE156" s="191">
        <f t="shared" si="34"/>
        <v>0</v>
      </c>
      <c r="BF156" s="191">
        <f t="shared" si="35"/>
        <v>0</v>
      </c>
      <c r="BG156" s="191">
        <f t="shared" si="36"/>
        <v>0</v>
      </c>
      <c r="BH156" s="191">
        <f t="shared" si="37"/>
        <v>0</v>
      </c>
      <c r="BI156" s="191">
        <f t="shared" si="38"/>
        <v>0</v>
      </c>
      <c r="BJ156" s="18" t="s">
        <v>77</v>
      </c>
      <c r="BK156" s="191">
        <f t="shared" si="39"/>
        <v>0</v>
      </c>
      <c r="BL156" s="18" t="s">
        <v>153</v>
      </c>
      <c r="BM156" s="190" t="s">
        <v>766</v>
      </c>
    </row>
    <row r="157" spans="1:65" s="2" customFormat="1" ht="16.5" customHeight="1">
      <c r="A157" s="35"/>
      <c r="B157" s="36"/>
      <c r="C157" s="179" t="s">
        <v>492</v>
      </c>
      <c r="D157" s="179" t="s">
        <v>148</v>
      </c>
      <c r="E157" s="180" t="s">
        <v>1447</v>
      </c>
      <c r="F157" s="181" t="s">
        <v>1448</v>
      </c>
      <c r="G157" s="182" t="s">
        <v>643</v>
      </c>
      <c r="H157" s="183">
        <v>17</v>
      </c>
      <c r="I157" s="184"/>
      <c r="J157" s="185">
        <f t="shared" si="30"/>
        <v>0</v>
      </c>
      <c r="K157" s="181" t="s">
        <v>19</v>
      </c>
      <c r="L157" s="40"/>
      <c r="M157" s="186" t="s">
        <v>19</v>
      </c>
      <c r="N157" s="187" t="s">
        <v>40</v>
      </c>
      <c r="O157" s="65"/>
      <c r="P157" s="188">
        <f t="shared" si="31"/>
        <v>0</v>
      </c>
      <c r="Q157" s="188">
        <v>0</v>
      </c>
      <c r="R157" s="188">
        <f t="shared" si="32"/>
        <v>0</v>
      </c>
      <c r="S157" s="188">
        <v>0</v>
      </c>
      <c r="T157" s="189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153</v>
      </c>
      <c r="AT157" s="190" t="s">
        <v>148</v>
      </c>
      <c r="AU157" s="190" t="s">
        <v>79</v>
      </c>
      <c r="AY157" s="18" t="s">
        <v>145</v>
      </c>
      <c r="BE157" s="191">
        <f t="shared" si="34"/>
        <v>0</v>
      </c>
      <c r="BF157" s="191">
        <f t="shared" si="35"/>
        <v>0</v>
      </c>
      <c r="BG157" s="191">
        <f t="shared" si="36"/>
        <v>0</v>
      </c>
      <c r="BH157" s="191">
        <f t="shared" si="37"/>
        <v>0</v>
      </c>
      <c r="BI157" s="191">
        <f t="shared" si="38"/>
        <v>0</v>
      </c>
      <c r="BJ157" s="18" t="s">
        <v>77</v>
      </c>
      <c r="BK157" s="191">
        <f t="shared" si="39"/>
        <v>0</v>
      </c>
      <c r="BL157" s="18" t="s">
        <v>153</v>
      </c>
      <c r="BM157" s="190" t="s">
        <v>495</v>
      </c>
    </row>
    <row r="158" spans="1:65" s="2" customFormat="1" ht="16.5" customHeight="1">
      <c r="A158" s="35"/>
      <c r="B158" s="36"/>
      <c r="C158" s="179" t="s">
        <v>499</v>
      </c>
      <c r="D158" s="179" t="s">
        <v>148</v>
      </c>
      <c r="E158" s="180" t="s">
        <v>1447</v>
      </c>
      <c r="F158" s="181" t="s">
        <v>1448</v>
      </c>
      <c r="G158" s="182" t="s">
        <v>643</v>
      </c>
      <c r="H158" s="183">
        <v>5</v>
      </c>
      <c r="I158" s="184"/>
      <c r="J158" s="185">
        <f t="shared" si="30"/>
        <v>0</v>
      </c>
      <c r="K158" s="181" t="s">
        <v>19</v>
      </c>
      <c r="L158" s="40"/>
      <c r="M158" s="186" t="s">
        <v>19</v>
      </c>
      <c r="N158" s="187" t="s">
        <v>40</v>
      </c>
      <c r="O158" s="65"/>
      <c r="P158" s="188">
        <f t="shared" si="31"/>
        <v>0</v>
      </c>
      <c r="Q158" s="188">
        <v>0</v>
      </c>
      <c r="R158" s="188">
        <f t="shared" si="32"/>
        <v>0</v>
      </c>
      <c r="S158" s="188">
        <v>0</v>
      </c>
      <c r="T158" s="189">
        <f t="shared" si="3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153</v>
      </c>
      <c r="AT158" s="190" t="s">
        <v>148</v>
      </c>
      <c r="AU158" s="190" t="s">
        <v>79</v>
      </c>
      <c r="AY158" s="18" t="s">
        <v>145</v>
      </c>
      <c r="BE158" s="191">
        <f t="shared" si="34"/>
        <v>0</v>
      </c>
      <c r="BF158" s="191">
        <f t="shared" si="35"/>
        <v>0</v>
      </c>
      <c r="BG158" s="191">
        <f t="shared" si="36"/>
        <v>0</v>
      </c>
      <c r="BH158" s="191">
        <f t="shared" si="37"/>
        <v>0</v>
      </c>
      <c r="BI158" s="191">
        <f t="shared" si="38"/>
        <v>0</v>
      </c>
      <c r="BJ158" s="18" t="s">
        <v>77</v>
      </c>
      <c r="BK158" s="191">
        <f t="shared" si="39"/>
        <v>0</v>
      </c>
      <c r="BL158" s="18" t="s">
        <v>153</v>
      </c>
      <c r="BM158" s="190" t="s">
        <v>503</v>
      </c>
    </row>
    <row r="159" spans="1:65" s="2" customFormat="1" ht="16.5" customHeight="1">
      <c r="A159" s="35"/>
      <c r="B159" s="36"/>
      <c r="C159" s="179" t="s">
        <v>505</v>
      </c>
      <c r="D159" s="179" t="s">
        <v>148</v>
      </c>
      <c r="E159" s="180" t="s">
        <v>1447</v>
      </c>
      <c r="F159" s="181" t="s">
        <v>1448</v>
      </c>
      <c r="G159" s="182" t="s">
        <v>643</v>
      </c>
      <c r="H159" s="183">
        <v>13</v>
      </c>
      <c r="I159" s="184"/>
      <c r="J159" s="185">
        <f t="shared" si="30"/>
        <v>0</v>
      </c>
      <c r="K159" s="181" t="s">
        <v>19</v>
      </c>
      <c r="L159" s="40"/>
      <c r="M159" s="186" t="s">
        <v>19</v>
      </c>
      <c r="N159" s="187" t="s">
        <v>40</v>
      </c>
      <c r="O159" s="65"/>
      <c r="P159" s="188">
        <f t="shared" si="31"/>
        <v>0</v>
      </c>
      <c r="Q159" s="188">
        <v>0</v>
      </c>
      <c r="R159" s="188">
        <f t="shared" si="32"/>
        <v>0</v>
      </c>
      <c r="S159" s="188">
        <v>0</v>
      </c>
      <c r="T159" s="189">
        <f t="shared" si="3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153</v>
      </c>
      <c r="AT159" s="190" t="s">
        <v>148</v>
      </c>
      <c r="AU159" s="190" t="s">
        <v>79</v>
      </c>
      <c r="AY159" s="18" t="s">
        <v>145</v>
      </c>
      <c r="BE159" s="191">
        <f t="shared" si="34"/>
        <v>0</v>
      </c>
      <c r="BF159" s="191">
        <f t="shared" si="35"/>
        <v>0</v>
      </c>
      <c r="BG159" s="191">
        <f t="shared" si="36"/>
        <v>0</v>
      </c>
      <c r="BH159" s="191">
        <f t="shared" si="37"/>
        <v>0</v>
      </c>
      <c r="BI159" s="191">
        <f t="shared" si="38"/>
        <v>0</v>
      </c>
      <c r="BJ159" s="18" t="s">
        <v>77</v>
      </c>
      <c r="BK159" s="191">
        <f t="shared" si="39"/>
        <v>0</v>
      </c>
      <c r="BL159" s="18" t="s">
        <v>153</v>
      </c>
      <c r="BM159" s="190" t="s">
        <v>508</v>
      </c>
    </row>
    <row r="160" spans="1:65" s="2" customFormat="1" ht="16.5" customHeight="1">
      <c r="A160" s="35"/>
      <c r="B160" s="36"/>
      <c r="C160" s="179" t="s">
        <v>569</v>
      </c>
      <c r="D160" s="179" t="s">
        <v>148</v>
      </c>
      <c r="E160" s="180" t="s">
        <v>1449</v>
      </c>
      <c r="F160" s="181" t="s">
        <v>1450</v>
      </c>
      <c r="G160" s="182" t="s">
        <v>400</v>
      </c>
      <c r="H160" s="183">
        <v>250</v>
      </c>
      <c r="I160" s="184"/>
      <c r="J160" s="185">
        <f t="shared" si="30"/>
        <v>0</v>
      </c>
      <c r="K160" s="181" t="s">
        <v>19</v>
      </c>
      <c r="L160" s="40"/>
      <c r="M160" s="186" t="s">
        <v>19</v>
      </c>
      <c r="N160" s="187" t="s">
        <v>40</v>
      </c>
      <c r="O160" s="65"/>
      <c r="P160" s="188">
        <f t="shared" si="31"/>
        <v>0</v>
      </c>
      <c r="Q160" s="188">
        <v>0</v>
      </c>
      <c r="R160" s="188">
        <f t="shared" si="32"/>
        <v>0</v>
      </c>
      <c r="S160" s="188">
        <v>0</v>
      </c>
      <c r="T160" s="189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0" t="s">
        <v>153</v>
      </c>
      <c r="AT160" s="190" t="s">
        <v>148</v>
      </c>
      <c r="AU160" s="190" t="s">
        <v>79</v>
      </c>
      <c r="AY160" s="18" t="s">
        <v>145</v>
      </c>
      <c r="BE160" s="191">
        <f t="shared" si="34"/>
        <v>0</v>
      </c>
      <c r="BF160" s="191">
        <f t="shared" si="35"/>
        <v>0</v>
      </c>
      <c r="BG160" s="191">
        <f t="shared" si="36"/>
        <v>0</v>
      </c>
      <c r="BH160" s="191">
        <f t="shared" si="37"/>
        <v>0</v>
      </c>
      <c r="BI160" s="191">
        <f t="shared" si="38"/>
        <v>0</v>
      </c>
      <c r="BJ160" s="18" t="s">
        <v>77</v>
      </c>
      <c r="BK160" s="191">
        <f t="shared" si="39"/>
        <v>0</v>
      </c>
      <c r="BL160" s="18" t="s">
        <v>153</v>
      </c>
      <c r="BM160" s="190" t="s">
        <v>572</v>
      </c>
    </row>
    <row r="161" spans="1:65" s="2" customFormat="1" ht="16.5" customHeight="1">
      <c r="A161" s="35"/>
      <c r="B161" s="36"/>
      <c r="C161" s="179" t="s">
        <v>1451</v>
      </c>
      <c r="D161" s="179" t="s">
        <v>148</v>
      </c>
      <c r="E161" s="180" t="s">
        <v>1452</v>
      </c>
      <c r="F161" s="181" t="s">
        <v>1453</v>
      </c>
      <c r="G161" s="182" t="s">
        <v>1096</v>
      </c>
      <c r="H161" s="183">
        <v>6</v>
      </c>
      <c r="I161" s="184"/>
      <c r="J161" s="185">
        <f t="shared" si="30"/>
        <v>0</v>
      </c>
      <c r="K161" s="181" t="s">
        <v>19</v>
      </c>
      <c r="L161" s="40"/>
      <c r="M161" s="186" t="s">
        <v>19</v>
      </c>
      <c r="N161" s="187" t="s">
        <v>40</v>
      </c>
      <c r="O161" s="65"/>
      <c r="P161" s="188">
        <f t="shared" si="31"/>
        <v>0</v>
      </c>
      <c r="Q161" s="188">
        <v>0</v>
      </c>
      <c r="R161" s="188">
        <f t="shared" si="32"/>
        <v>0</v>
      </c>
      <c r="S161" s="188">
        <v>0</v>
      </c>
      <c r="T161" s="189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0" t="s">
        <v>153</v>
      </c>
      <c r="AT161" s="190" t="s">
        <v>148</v>
      </c>
      <c r="AU161" s="190" t="s">
        <v>79</v>
      </c>
      <c r="AY161" s="18" t="s">
        <v>145</v>
      </c>
      <c r="BE161" s="191">
        <f t="shared" si="34"/>
        <v>0</v>
      </c>
      <c r="BF161" s="191">
        <f t="shared" si="35"/>
        <v>0</v>
      </c>
      <c r="BG161" s="191">
        <f t="shared" si="36"/>
        <v>0</v>
      </c>
      <c r="BH161" s="191">
        <f t="shared" si="37"/>
        <v>0</v>
      </c>
      <c r="BI161" s="191">
        <f t="shared" si="38"/>
        <v>0</v>
      </c>
      <c r="BJ161" s="18" t="s">
        <v>77</v>
      </c>
      <c r="BK161" s="191">
        <f t="shared" si="39"/>
        <v>0</v>
      </c>
      <c r="BL161" s="18" t="s">
        <v>153</v>
      </c>
      <c r="BM161" s="190" t="s">
        <v>1252</v>
      </c>
    </row>
    <row r="162" spans="1:65" s="2" customFormat="1" ht="16.5" customHeight="1">
      <c r="A162" s="35"/>
      <c r="B162" s="36"/>
      <c r="C162" s="179" t="s">
        <v>377</v>
      </c>
      <c r="D162" s="179" t="s">
        <v>148</v>
      </c>
      <c r="E162" s="180" t="s">
        <v>1454</v>
      </c>
      <c r="F162" s="181" t="s">
        <v>1455</v>
      </c>
      <c r="G162" s="182" t="s">
        <v>1096</v>
      </c>
      <c r="H162" s="183">
        <v>20</v>
      </c>
      <c r="I162" s="184"/>
      <c r="J162" s="185">
        <f t="shared" si="30"/>
        <v>0</v>
      </c>
      <c r="K162" s="181" t="s">
        <v>19</v>
      </c>
      <c r="L162" s="40"/>
      <c r="M162" s="186" t="s">
        <v>19</v>
      </c>
      <c r="N162" s="187" t="s">
        <v>40</v>
      </c>
      <c r="O162" s="65"/>
      <c r="P162" s="188">
        <f t="shared" si="31"/>
        <v>0</v>
      </c>
      <c r="Q162" s="188">
        <v>0</v>
      </c>
      <c r="R162" s="188">
        <f t="shared" si="32"/>
        <v>0</v>
      </c>
      <c r="S162" s="188">
        <v>0</v>
      </c>
      <c r="T162" s="189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153</v>
      </c>
      <c r="AT162" s="190" t="s">
        <v>148</v>
      </c>
      <c r="AU162" s="190" t="s">
        <v>79</v>
      </c>
      <c r="AY162" s="18" t="s">
        <v>145</v>
      </c>
      <c r="BE162" s="191">
        <f t="shared" si="34"/>
        <v>0</v>
      </c>
      <c r="BF162" s="191">
        <f t="shared" si="35"/>
        <v>0</v>
      </c>
      <c r="BG162" s="191">
        <f t="shared" si="36"/>
        <v>0</v>
      </c>
      <c r="BH162" s="191">
        <f t="shared" si="37"/>
        <v>0</v>
      </c>
      <c r="BI162" s="191">
        <f t="shared" si="38"/>
        <v>0</v>
      </c>
      <c r="BJ162" s="18" t="s">
        <v>77</v>
      </c>
      <c r="BK162" s="191">
        <f t="shared" si="39"/>
        <v>0</v>
      </c>
      <c r="BL162" s="18" t="s">
        <v>153</v>
      </c>
      <c r="BM162" s="190" t="s">
        <v>1254</v>
      </c>
    </row>
    <row r="163" spans="1:65" s="12" customFormat="1" ht="22.9" customHeight="1">
      <c r="B163" s="163"/>
      <c r="C163" s="164"/>
      <c r="D163" s="165" t="s">
        <v>68</v>
      </c>
      <c r="E163" s="177" t="s">
        <v>1456</v>
      </c>
      <c r="F163" s="177" t="s">
        <v>1277</v>
      </c>
      <c r="G163" s="164"/>
      <c r="H163" s="164"/>
      <c r="I163" s="167"/>
      <c r="J163" s="178">
        <f>BK163</f>
        <v>0</v>
      </c>
      <c r="K163" s="164"/>
      <c r="L163" s="169"/>
      <c r="M163" s="170"/>
      <c r="N163" s="171"/>
      <c r="O163" s="171"/>
      <c r="P163" s="172">
        <f>SUM(P164:P172)</f>
        <v>0</v>
      </c>
      <c r="Q163" s="171"/>
      <c r="R163" s="172">
        <f>SUM(R164:R172)</f>
        <v>0</v>
      </c>
      <c r="S163" s="171"/>
      <c r="T163" s="173">
        <f>SUM(T164:T172)</f>
        <v>0</v>
      </c>
      <c r="AR163" s="174" t="s">
        <v>77</v>
      </c>
      <c r="AT163" s="175" t="s">
        <v>68</v>
      </c>
      <c r="AU163" s="175" t="s">
        <v>77</v>
      </c>
      <c r="AY163" s="174" t="s">
        <v>145</v>
      </c>
      <c r="BK163" s="176">
        <f>SUM(BK164:BK172)</f>
        <v>0</v>
      </c>
    </row>
    <row r="164" spans="1:65" s="2" customFormat="1" ht="16.5" customHeight="1">
      <c r="A164" s="35"/>
      <c r="B164" s="36"/>
      <c r="C164" s="179" t="s">
        <v>575</v>
      </c>
      <c r="D164" s="179" t="s">
        <v>148</v>
      </c>
      <c r="E164" s="180" t="s">
        <v>1457</v>
      </c>
      <c r="F164" s="181" t="s">
        <v>1458</v>
      </c>
      <c r="G164" s="182" t="s">
        <v>723</v>
      </c>
      <c r="H164" s="183">
        <v>1</v>
      </c>
      <c r="I164" s="184"/>
      <c r="J164" s="185">
        <f t="shared" ref="J164:J169" si="40">ROUND(I164*H164,2)</f>
        <v>0</v>
      </c>
      <c r="K164" s="181" t="s">
        <v>19</v>
      </c>
      <c r="L164" s="40"/>
      <c r="M164" s="186" t="s">
        <v>19</v>
      </c>
      <c r="N164" s="187" t="s">
        <v>40</v>
      </c>
      <c r="O164" s="65"/>
      <c r="P164" s="188">
        <f t="shared" ref="P164:P169" si="41">O164*H164</f>
        <v>0</v>
      </c>
      <c r="Q164" s="188">
        <v>0</v>
      </c>
      <c r="R164" s="188">
        <f t="shared" ref="R164:R169" si="42">Q164*H164</f>
        <v>0</v>
      </c>
      <c r="S164" s="188">
        <v>0</v>
      </c>
      <c r="T164" s="189">
        <f t="shared" ref="T164:T169" si="4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0" t="s">
        <v>153</v>
      </c>
      <c r="AT164" s="190" t="s">
        <v>148</v>
      </c>
      <c r="AU164" s="190" t="s">
        <v>79</v>
      </c>
      <c r="AY164" s="18" t="s">
        <v>145</v>
      </c>
      <c r="BE164" s="191">
        <f t="shared" ref="BE164:BE169" si="44">IF(N164="základní",J164,0)</f>
        <v>0</v>
      </c>
      <c r="BF164" s="191">
        <f t="shared" ref="BF164:BF169" si="45">IF(N164="snížená",J164,0)</f>
        <v>0</v>
      </c>
      <c r="BG164" s="191">
        <f t="shared" ref="BG164:BG169" si="46">IF(N164="zákl. přenesená",J164,0)</f>
        <v>0</v>
      </c>
      <c r="BH164" s="191">
        <f t="shared" ref="BH164:BH169" si="47">IF(N164="sníž. přenesená",J164,0)</f>
        <v>0</v>
      </c>
      <c r="BI164" s="191">
        <f t="shared" ref="BI164:BI169" si="48">IF(N164="nulová",J164,0)</f>
        <v>0</v>
      </c>
      <c r="BJ164" s="18" t="s">
        <v>77</v>
      </c>
      <c r="BK164" s="191">
        <f t="shared" ref="BK164:BK169" si="49">ROUND(I164*H164,2)</f>
        <v>0</v>
      </c>
      <c r="BL164" s="18" t="s">
        <v>153</v>
      </c>
      <c r="BM164" s="190" t="s">
        <v>1459</v>
      </c>
    </row>
    <row r="165" spans="1:65" s="2" customFormat="1" ht="16.5" customHeight="1">
      <c r="A165" s="35"/>
      <c r="B165" s="36"/>
      <c r="C165" s="179" t="s">
        <v>382</v>
      </c>
      <c r="D165" s="179" t="s">
        <v>148</v>
      </c>
      <c r="E165" s="180" t="s">
        <v>1460</v>
      </c>
      <c r="F165" s="181" t="s">
        <v>1461</v>
      </c>
      <c r="G165" s="182" t="s">
        <v>723</v>
      </c>
      <c r="H165" s="183">
        <v>1</v>
      </c>
      <c r="I165" s="184"/>
      <c r="J165" s="185">
        <f t="shared" si="40"/>
        <v>0</v>
      </c>
      <c r="K165" s="181" t="s">
        <v>19</v>
      </c>
      <c r="L165" s="40"/>
      <c r="M165" s="186" t="s">
        <v>19</v>
      </c>
      <c r="N165" s="187" t="s">
        <v>40</v>
      </c>
      <c r="O165" s="65"/>
      <c r="P165" s="188">
        <f t="shared" si="41"/>
        <v>0</v>
      </c>
      <c r="Q165" s="188">
        <v>0</v>
      </c>
      <c r="R165" s="188">
        <f t="shared" si="42"/>
        <v>0</v>
      </c>
      <c r="S165" s="188">
        <v>0</v>
      </c>
      <c r="T165" s="189">
        <f t="shared" si="4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153</v>
      </c>
      <c r="AT165" s="190" t="s">
        <v>148</v>
      </c>
      <c r="AU165" s="190" t="s">
        <v>79</v>
      </c>
      <c r="AY165" s="18" t="s">
        <v>145</v>
      </c>
      <c r="BE165" s="191">
        <f t="shared" si="44"/>
        <v>0</v>
      </c>
      <c r="BF165" s="191">
        <f t="shared" si="45"/>
        <v>0</v>
      </c>
      <c r="BG165" s="191">
        <f t="shared" si="46"/>
        <v>0</v>
      </c>
      <c r="BH165" s="191">
        <f t="shared" si="47"/>
        <v>0</v>
      </c>
      <c r="BI165" s="191">
        <f t="shared" si="48"/>
        <v>0</v>
      </c>
      <c r="BJ165" s="18" t="s">
        <v>77</v>
      </c>
      <c r="BK165" s="191">
        <f t="shared" si="49"/>
        <v>0</v>
      </c>
      <c r="BL165" s="18" t="s">
        <v>153</v>
      </c>
      <c r="BM165" s="190" t="s">
        <v>1462</v>
      </c>
    </row>
    <row r="166" spans="1:65" s="2" customFormat="1" ht="16.5" customHeight="1">
      <c r="A166" s="35"/>
      <c r="B166" s="36"/>
      <c r="C166" s="179" t="s">
        <v>589</v>
      </c>
      <c r="D166" s="179" t="s">
        <v>148</v>
      </c>
      <c r="E166" s="180" t="s">
        <v>1463</v>
      </c>
      <c r="F166" s="181" t="s">
        <v>1464</v>
      </c>
      <c r="G166" s="182" t="s">
        <v>723</v>
      </c>
      <c r="H166" s="183">
        <v>1</v>
      </c>
      <c r="I166" s="184"/>
      <c r="J166" s="185">
        <f t="shared" si="40"/>
        <v>0</v>
      </c>
      <c r="K166" s="181" t="s">
        <v>19</v>
      </c>
      <c r="L166" s="40"/>
      <c r="M166" s="186" t="s">
        <v>19</v>
      </c>
      <c r="N166" s="187" t="s">
        <v>40</v>
      </c>
      <c r="O166" s="65"/>
      <c r="P166" s="188">
        <f t="shared" si="41"/>
        <v>0</v>
      </c>
      <c r="Q166" s="188">
        <v>0</v>
      </c>
      <c r="R166" s="188">
        <f t="shared" si="42"/>
        <v>0</v>
      </c>
      <c r="S166" s="188">
        <v>0</v>
      </c>
      <c r="T166" s="189">
        <f t="shared" si="4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0" t="s">
        <v>153</v>
      </c>
      <c r="AT166" s="190" t="s">
        <v>148</v>
      </c>
      <c r="AU166" s="190" t="s">
        <v>79</v>
      </c>
      <c r="AY166" s="18" t="s">
        <v>145</v>
      </c>
      <c r="BE166" s="191">
        <f t="shared" si="44"/>
        <v>0</v>
      </c>
      <c r="BF166" s="191">
        <f t="shared" si="45"/>
        <v>0</v>
      </c>
      <c r="BG166" s="191">
        <f t="shared" si="46"/>
        <v>0</v>
      </c>
      <c r="BH166" s="191">
        <f t="shared" si="47"/>
        <v>0</v>
      </c>
      <c r="BI166" s="191">
        <f t="shared" si="48"/>
        <v>0</v>
      </c>
      <c r="BJ166" s="18" t="s">
        <v>77</v>
      </c>
      <c r="BK166" s="191">
        <f t="shared" si="49"/>
        <v>0</v>
      </c>
      <c r="BL166" s="18" t="s">
        <v>153</v>
      </c>
      <c r="BM166" s="190" t="s">
        <v>1465</v>
      </c>
    </row>
    <row r="167" spans="1:65" s="2" customFormat="1" ht="16.5" customHeight="1">
      <c r="A167" s="35"/>
      <c r="B167" s="36"/>
      <c r="C167" s="179" t="s">
        <v>387</v>
      </c>
      <c r="D167" s="179" t="s">
        <v>148</v>
      </c>
      <c r="E167" s="180" t="s">
        <v>1466</v>
      </c>
      <c r="F167" s="181" t="s">
        <v>1467</v>
      </c>
      <c r="G167" s="182" t="s">
        <v>723</v>
      </c>
      <c r="H167" s="183">
        <v>1</v>
      </c>
      <c r="I167" s="184"/>
      <c r="J167" s="185">
        <f t="shared" si="40"/>
        <v>0</v>
      </c>
      <c r="K167" s="181" t="s">
        <v>19</v>
      </c>
      <c r="L167" s="40"/>
      <c r="M167" s="186" t="s">
        <v>19</v>
      </c>
      <c r="N167" s="187" t="s">
        <v>40</v>
      </c>
      <c r="O167" s="65"/>
      <c r="P167" s="188">
        <f t="shared" si="41"/>
        <v>0</v>
      </c>
      <c r="Q167" s="188">
        <v>0</v>
      </c>
      <c r="R167" s="188">
        <f t="shared" si="42"/>
        <v>0</v>
      </c>
      <c r="S167" s="188">
        <v>0</v>
      </c>
      <c r="T167" s="189">
        <f t="shared" si="4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153</v>
      </c>
      <c r="AT167" s="190" t="s">
        <v>148</v>
      </c>
      <c r="AU167" s="190" t="s">
        <v>79</v>
      </c>
      <c r="AY167" s="18" t="s">
        <v>145</v>
      </c>
      <c r="BE167" s="191">
        <f t="shared" si="44"/>
        <v>0</v>
      </c>
      <c r="BF167" s="191">
        <f t="shared" si="45"/>
        <v>0</v>
      </c>
      <c r="BG167" s="191">
        <f t="shared" si="46"/>
        <v>0</v>
      </c>
      <c r="BH167" s="191">
        <f t="shared" si="47"/>
        <v>0</v>
      </c>
      <c r="BI167" s="191">
        <f t="shared" si="48"/>
        <v>0</v>
      </c>
      <c r="BJ167" s="18" t="s">
        <v>77</v>
      </c>
      <c r="BK167" s="191">
        <f t="shared" si="49"/>
        <v>0</v>
      </c>
      <c r="BL167" s="18" t="s">
        <v>153</v>
      </c>
      <c r="BM167" s="190" t="s">
        <v>1468</v>
      </c>
    </row>
    <row r="168" spans="1:65" s="2" customFormat="1" ht="16.5" customHeight="1">
      <c r="A168" s="35"/>
      <c r="B168" s="36"/>
      <c r="C168" s="179" t="s">
        <v>603</v>
      </c>
      <c r="D168" s="179" t="s">
        <v>148</v>
      </c>
      <c r="E168" s="180" t="s">
        <v>1469</v>
      </c>
      <c r="F168" s="181" t="s">
        <v>1470</v>
      </c>
      <c r="G168" s="182" t="s">
        <v>723</v>
      </c>
      <c r="H168" s="183">
        <v>1</v>
      </c>
      <c r="I168" s="184"/>
      <c r="J168" s="185">
        <f t="shared" si="40"/>
        <v>0</v>
      </c>
      <c r="K168" s="181" t="s">
        <v>19</v>
      </c>
      <c r="L168" s="40"/>
      <c r="M168" s="186" t="s">
        <v>19</v>
      </c>
      <c r="N168" s="187" t="s">
        <v>40</v>
      </c>
      <c r="O168" s="65"/>
      <c r="P168" s="188">
        <f t="shared" si="41"/>
        <v>0</v>
      </c>
      <c r="Q168" s="188">
        <v>0</v>
      </c>
      <c r="R168" s="188">
        <f t="shared" si="42"/>
        <v>0</v>
      </c>
      <c r="S168" s="188">
        <v>0</v>
      </c>
      <c r="T168" s="189">
        <f t="shared" si="4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153</v>
      </c>
      <c r="AT168" s="190" t="s">
        <v>148</v>
      </c>
      <c r="AU168" s="190" t="s">
        <v>79</v>
      </c>
      <c r="AY168" s="18" t="s">
        <v>145</v>
      </c>
      <c r="BE168" s="191">
        <f t="shared" si="44"/>
        <v>0</v>
      </c>
      <c r="BF168" s="191">
        <f t="shared" si="45"/>
        <v>0</v>
      </c>
      <c r="BG168" s="191">
        <f t="shared" si="46"/>
        <v>0</v>
      </c>
      <c r="BH168" s="191">
        <f t="shared" si="47"/>
        <v>0</v>
      </c>
      <c r="BI168" s="191">
        <f t="shared" si="48"/>
        <v>0</v>
      </c>
      <c r="BJ168" s="18" t="s">
        <v>77</v>
      </c>
      <c r="BK168" s="191">
        <f t="shared" si="49"/>
        <v>0</v>
      </c>
      <c r="BL168" s="18" t="s">
        <v>153</v>
      </c>
      <c r="BM168" s="190" t="s">
        <v>1471</v>
      </c>
    </row>
    <row r="169" spans="1:65" s="2" customFormat="1" ht="16.5" customHeight="1">
      <c r="A169" s="35"/>
      <c r="B169" s="36"/>
      <c r="C169" s="179" t="s">
        <v>610</v>
      </c>
      <c r="D169" s="179" t="s">
        <v>148</v>
      </c>
      <c r="E169" s="180" t="s">
        <v>1472</v>
      </c>
      <c r="F169" s="181" t="s">
        <v>1473</v>
      </c>
      <c r="G169" s="182" t="s">
        <v>723</v>
      </c>
      <c r="H169" s="183">
        <v>1</v>
      </c>
      <c r="I169" s="184"/>
      <c r="J169" s="185">
        <f t="shared" si="40"/>
        <v>0</v>
      </c>
      <c r="K169" s="181" t="s">
        <v>152</v>
      </c>
      <c r="L169" s="40"/>
      <c r="M169" s="186" t="s">
        <v>19</v>
      </c>
      <c r="N169" s="187" t="s">
        <v>40</v>
      </c>
      <c r="O169" s="65"/>
      <c r="P169" s="188">
        <f t="shared" si="41"/>
        <v>0</v>
      </c>
      <c r="Q169" s="188">
        <v>0</v>
      </c>
      <c r="R169" s="188">
        <f t="shared" si="42"/>
        <v>0</v>
      </c>
      <c r="S169" s="188">
        <v>0</v>
      </c>
      <c r="T169" s="189">
        <f t="shared" si="4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153</v>
      </c>
      <c r="AT169" s="190" t="s">
        <v>148</v>
      </c>
      <c r="AU169" s="190" t="s">
        <v>79</v>
      </c>
      <c r="AY169" s="18" t="s">
        <v>145</v>
      </c>
      <c r="BE169" s="191">
        <f t="shared" si="44"/>
        <v>0</v>
      </c>
      <c r="BF169" s="191">
        <f t="shared" si="45"/>
        <v>0</v>
      </c>
      <c r="BG169" s="191">
        <f t="shared" si="46"/>
        <v>0</v>
      </c>
      <c r="BH169" s="191">
        <f t="shared" si="47"/>
        <v>0</v>
      </c>
      <c r="BI169" s="191">
        <f t="shared" si="48"/>
        <v>0</v>
      </c>
      <c r="BJ169" s="18" t="s">
        <v>77</v>
      </c>
      <c r="BK169" s="191">
        <f t="shared" si="49"/>
        <v>0</v>
      </c>
      <c r="BL169" s="18" t="s">
        <v>153</v>
      </c>
      <c r="BM169" s="190" t="s">
        <v>1474</v>
      </c>
    </row>
    <row r="170" spans="1:65" s="2" customFormat="1" ht="11.25">
      <c r="A170" s="35"/>
      <c r="B170" s="36"/>
      <c r="C170" s="37"/>
      <c r="D170" s="192" t="s">
        <v>154</v>
      </c>
      <c r="E170" s="37"/>
      <c r="F170" s="193" t="s">
        <v>1475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154</v>
      </c>
      <c r="AU170" s="18" t="s">
        <v>79</v>
      </c>
    </row>
    <row r="171" spans="1:65" s="2" customFormat="1" ht="16.5" customHeight="1">
      <c r="A171" s="35"/>
      <c r="B171" s="36"/>
      <c r="C171" s="179" t="s">
        <v>1476</v>
      </c>
      <c r="D171" s="179" t="s">
        <v>148</v>
      </c>
      <c r="E171" s="180" t="s">
        <v>1477</v>
      </c>
      <c r="F171" s="181" t="s">
        <v>1478</v>
      </c>
      <c r="G171" s="182" t="s">
        <v>723</v>
      </c>
      <c r="H171" s="183">
        <v>1</v>
      </c>
      <c r="I171" s="184"/>
      <c r="J171" s="185">
        <f>ROUND(I171*H171,2)</f>
        <v>0</v>
      </c>
      <c r="K171" s="181" t="s">
        <v>152</v>
      </c>
      <c r="L171" s="40"/>
      <c r="M171" s="186" t="s">
        <v>19</v>
      </c>
      <c r="N171" s="187" t="s">
        <v>40</v>
      </c>
      <c r="O171" s="65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0" t="s">
        <v>153</v>
      </c>
      <c r="AT171" s="190" t="s">
        <v>148</v>
      </c>
      <c r="AU171" s="190" t="s">
        <v>79</v>
      </c>
      <c r="AY171" s="18" t="s">
        <v>145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77</v>
      </c>
      <c r="BK171" s="191">
        <f>ROUND(I171*H171,2)</f>
        <v>0</v>
      </c>
      <c r="BL171" s="18" t="s">
        <v>153</v>
      </c>
      <c r="BM171" s="190" t="s">
        <v>1479</v>
      </c>
    </row>
    <row r="172" spans="1:65" s="2" customFormat="1" ht="11.25">
      <c r="A172" s="35"/>
      <c r="B172" s="36"/>
      <c r="C172" s="37"/>
      <c r="D172" s="192" t="s">
        <v>154</v>
      </c>
      <c r="E172" s="37"/>
      <c r="F172" s="193" t="s">
        <v>1480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154</v>
      </c>
      <c r="AU172" s="18" t="s">
        <v>79</v>
      </c>
    </row>
    <row r="173" spans="1:65" s="12" customFormat="1" ht="25.9" customHeight="1">
      <c r="B173" s="163"/>
      <c r="C173" s="164"/>
      <c r="D173" s="165" t="s">
        <v>68</v>
      </c>
      <c r="E173" s="166" t="s">
        <v>1481</v>
      </c>
      <c r="F173" s="166" t="s">
        <v>1481</v>
      </c>
      <c r="G173" s="164"/>
      <c r="H173" s="164"/>
      <c r="I173" s="167"/>
      <c r="J173" s="168">
        <f>BK173</f>
        <v>0</v>
      </c>
      <c r="K173" s="164"/>
      <c r="L173" s="169"/>
      <c r="M173" s="170"/>
      <c r="N173" s="171"/>
      <c r="O173" s="171"/>
      <c r="P173" s="172">
        <f>SUM(P174:P192)</f>
        <v>0</v>
      </c>
      <c r="Q173" s="171"/>
      <c r="R173" s="172">
        <f>SUM(R174:R192)</f>
        <v>0</v>
      </c>
      <c r="S173" s="171"/>
      <c r="T173" s="173">
        <f>SUM(T174:T192)</f>
        <v>0</v>
      </c>
      <c r="AR173" s="174" t="s">
        <v>153</v>
      </c>
      <c r="AT173" s="175" t="s">
        <v>68</v>
      </c>
      <c r="AU173" s="175" t="s">
        <v>69</v>
      </c>
      <c r="AY173" s="174" t="s">
        <v>145</v>
      </c>
      <c r="BK173" s="176">
        <f>SUM(BK174:BK192)</f>
        <v>0</v>
      </c>
    </row>
    <row r="174" spans="1:65" s="2" customFormat="1" ht="16.5" customHeight="1">
      <c r="A174" s="35"/>
      <c r="B174" s="36"/>
      <c r="C174" s="179" t="s">
        <v>77</v>
      </c>
      <c r="D174" s="179" t="s">
        <v>148</v>
      </c>
      <c r="E174" s="180" t="s">
        <v>1482</v>
      </c>
      <c r="F174" s="181" t="s">
        <v>1483</v>
      </c>
      <c r="G174" s="182" t="s">
        <v>643</v>
      </c>
      <c r="H174" s="183">
        <v>1</v>
      </c>
      <c r="I174" s="184"/>
      <c r="J174" s="185">
        <f t="shared" ref="J174:J192" si="50">ROUND(I174*H174,2)</f>
        <v>0</v>
      </c>
      <c r="K174" s="181" t="s">
        <v>19</v>
      </c>
      <c r="L174" s="40"/>
      <c r="M174" s="186" t="s">
        <v>19</v>
      </c>
      <c r="N174" s="187" t="s">
        <v>40</v>
      </c>
      <c r="O174" s="65"/>
      <c r="P174" s="188">
        <f t="shared" ref="P174:P192" si="51">O174*H174</f>
        <v>0</v>
      </c>
      <c r="Q174" s="188">
        <v>0</v>
      </c>
      <c r="R174" s="188">
        <f t="shared" ref="R174:R192" si="52">Q174*H174</f>
        <v>0</v>
      </c>
      <c r="S174" s="188">
        <v>0</v>
      </c>
      <c r="T174" s="189">
        <f t="shared" ref="T174:T192" si="53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0" t="s">
        <v>153</v>
      </c>
      <c r="AT174" s="190" t="s">
        <v>148</v>
      </c>
      <c r="AU174" s="190" t="s">
        <v>77</v>
      </c>
      <c r="AY174" s="18" t="s">
        <v>145</v>
      </c>
      <c r="BE174" s="191">
        <f t="shared" ref="BE174:BE192" si="54">IF(N174="základní",J174,0)</f>
        <v>0</v>
      </c>
      <c r="BF174" s="191">
        <f t="shared" ref="BF174:BF192" si="55">IF(N174="snížená",J174,0)</f>
        <v>0</v>
      </c>
      <c r="BG174" s="191">
        <f t="shared" ref="BG174:BG192" si="56">IF(N174="zákl. přenesená",J174,0)</f>
        <v>0</v>
      </c>
      <c r="BH174" s="191">
        <f t="shared" ref="BH174:BH192" si="57">IF(N174="sníž. přenesená",J174,0)</f>
        <v>0</v>
      </c>
      <c r="BI174" s="191">
        <f t="shared" ref="BI174:BI192" si="58">IF(N174="nulová",J174,0)</f>
        <v>0</v>
      </c>
      <c r="BJ174" s="18" t="s">
        <v>77</v>
      </c>
      <c r="BK174" s="191">
        <f t="shared" ref="BK174:BK192" si="59">ROUND(I174*H174,2)</f>
        <v>0</v>
      </c>
      <c r="BL174" s="18" t="s">
        <v>153</v>
      </c>
      <c r="BM174" s="190" t="s">
        <v>578</v>
      </c>
    </row>
    <row r="175" spans="1:65" s="2" customFormat="1" ht="16.5" customHeight="1">
      <c r="A175" s="35"/>
      <c r="B175" s="36"/>
      <c r="C175" s="179" t="s">
        <v>79</v>
      </c>
      <c r="D175" s="179" t="s">
        <v>148</v>
      </c>
      <c r="E175" s="180" t="s">
        <v>1484</v>
      </c>
      <c r="F175" s="181" t="s">
        <v>1485</v>
      </c>
      <c r="G175" s="182" t="s">
        <v>643</v>
      </c>
      <c r="H175" s="183">
        <v>8</v>
      </c>
      <c r="I175" s="184"/>
      <c r="J175" s="185">
        <f t="shared" si="50"/>
        <v>0</v>
      </c>
      <c r="K175" s="181" t="s">
        <v>19</v>
      </c>
      <c r="L175" s="40"/>
      <c r="M175" s="186" t="s">
        <v>19</v>
      </c>
      <c r="N175" s="187" t="s">
        <v>40</v>
      </c>
      <c r="O175" s="65"/>
      <c r="P175" s="188">
        <f t="shared" si="51"/>
        <v>0</v>
      </c>
      <c r="Q175" s="188">
        <v>0</v>
      </c>
      <c r="R175" s="188">
        <f t="shared" si="52"/>
        <v>0</v>
      </c>
      <c r="S175" s="188">
        <v>0</v>
      </c>
      <c r="T175" s="189">
        <f t="shared" si="5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153</v>
      </c>
      <c r="AT175" s="190" t="s">
        <v>148</v>
      </c>
      <c r="AU175" s="190" t="s">
        <v>77</v>
      </c>
      <c r="AY175" s="18" t="s">
        <v>145</v>
      </c>
      <c r="BE175" s="191">
        <f t="shared" si="54"/>
        <v>0</v>
      </c>
      <c r="BF175" s="191">
        <f t="shared" si="55"/>
        <v>0</v>
      </c>
      <c r="BG175" s="191">
        <f t="shared" si="56"/>
        <v>0</v>
      </c>
      <c r="BH175" s="191">
        <f t="shared" si="57"/>
        <v>0</v>
      </c>
      <c r="BI175" s="191">
        <f t="shared" si="58"/>
        <v>0</v>
      </c>
      <c r="BJ175" s="18" t="s">
        <v>77</v>
      </c>
      <c r="BK175" s="191">
        <f t="shared" si="59"/>
        <v>0</v>
      </c>
      <c r="BL175" s="18" t="s">
        <v>153</v>
      </c>
      <c r="BM175" s="190" t="s">
        <v>587</v>
      </c>
    </row>
    <row r="176" spans="1:65" s="2" customFormat="1" ht="16.5" customHeight="1">
      <c r="A176" s="35"/>
      <c r="B176" s="36"/>
      <c r="C176" s="179" t="s">
        <v>146</v>
      </c>
      <c r="D176" s="179" t="s">
        <v>148</v>
      </c>
      <c r="E176" s="180" t="s">
        <v>1486</v>
      </c>
      <c r="F176" s="181" t="s">
        <v>1487</v>
      </c>
      <c r="G176" s="182" t="s">
        <v>643</v>
      </c>
      <c r="H176" s="183">
        <v>3</v>
      </c>
      <c r="I176" s="184"/>
      <c r="J176" s="185">
        <f t="shared" si="50"/>
        <v>0</v>
      </c>
      <c r="K176" s="181" t="s">
        <v>19</v>
      </c>
      <c r="L176" s="40"/>
      <c r="M176" s="186" t="s">
        <v>19</v>
      </c>
      <c r="N176" s="187" t="s">
        <v>40</v>
      </c>
      <c r="O176" s="65"/>
      <c r="P176" s="188">
        <f t="shared" si="51"/>
        <v>0</v>
      </c>
      <c r="Q176" s="188">
        <v>0</v>
      </c>
      <c r="R176" s="188">
        <f t="shared" si="52"/>
        <v>0</v>
      </c>
      <c r="S176" s="188">
        <v>0</v>
      </c>
      <c r="T176" s="189">
        <f t="shared" si="5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0" t="s">
        <v>153</v>
      </c>
      <c r="AT176" s="190" t="s">
        <v>148</v>
      </c>
      <c r="AU176" s="190" t="s">
        <v>77</v>
      </c>
      <c r="AY176" s="18" t="s">
        <v>145</v>
      </c>
      <c r="BE176" s="191">
        <f t="shared" si="54"/>
        <v>0</v>
      </c>
      <c r="BF176" s="191">
        <f t="shared" si="55"/>
        <v>0</v>
      </c>
      <c r="BG176" s="191">
        <f t="shared" si="56"/>
        <v>0</v>
      </c>
      <c r="BH176" s="191">
        <f t="shared" si="57"/>
        <v>0</v>
      </c>
      <c r="BI176" s="191">
        <f t="shared" si="58"/>
        <v>0</v>
      </c>
      <c r="BJ176" s="18" t="s">
        <v>77</v>
      </c>
      <c r="BK176" s="191">
        <f t="shared" si="59"/>
        <v>0</v>
      </c>
      <c r="BL176" s="18" t="s">
        <v>153</v>
      </c>
      <c r="BM176" s="190" t="s">
        <v>592</v>
      </c>
    </row>
    <row r="177" spans="1:65" s="2" customFormat="1" ht="16.5" customHeight="1">
      <c r="A177" s="35"/>
      <c r="B177" s="36"/>
      <c r="C177" s="179" t="s">
        <v>153</v>
      </c>
      <c r="D177" s="179" t="s">
        <v>148</v>
      </c>
      <c r="E177" s="180" t="s">
        <v>1488</v>
      </c>
      <c r="F177" s="181" t="s">
        <v>1489</v>
      </c>
      <c r="G177" s="182" t="s">
        <v>643</v>
      </c>
      <c r="H177" s="183">
        <v>1</v>
      </c>
      <c r="I177" s="184"/>
      <c r="J177" s="185">
        <f t="shared" si="50"/>
        <v>0</v>
      </c>
      <c r="K177" s="181" t="s">
        <v>19</v>
      </c>
      <c r="L177" s="40"/>
      <c r="M177" s="186" t="s">
        <v>19</v>
      </c>
      <c r="N177" s="187" t="s">
        <v>40</v>
      </c>
      <c r="O177" s="65"/>
      <c r="P177" s="188">
        <f t="shared" si="51"/>
        <v>0</v>
      </c>
      <c r="Q177" s="188">
        <v>0</v>
      </c>
      <c r="R177" s="188">
        <f t="shared" si="52"/>
        <v>0</v>
      </c>
      <c r="S177" s="188">
        <v>0</v>
      </c>
      <c r="T177" s="189">
        <f t="shared" si="5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153</v>
      </c>
      <c r="AT177" s="190" t="s">
        <v>148</v>
      </c>
      <c r="AU177" s="190" t="s">
        <v>77</v>
      </c>
      <c r="AY177" s="18" t="s">
        <v>145</v>
      </c>
      <c r="BE177" s="191">
        <f t="shared" si="54"/>
        <v>0</v>
      </c>
      <c r="BF177" s="191">
        <f t="shared" si="55"/>
        <v>0</v>
      </c>
      <c r="BG177" s="191">
        <f t="shared" si="56"/>
        <v>0</v>
      </c>
      <c r="BH177" s="191">
        <f t="shared" si="57"/>
        <v>0</v>
      </c>
      <c r="BI177" s="191">
        <f t="shared" si="58"/>
        <v>0</v>
      </c>
      <c r="BJ177" s="18" t="s">
        <v>77</v>
      </c>
      <c r="BK177" s="191">
        <f t="shared" si="59"/>
        <v>0</v>
      </c>
      <c r="BL177" s="18" t="s">
        <v>153</v>
      </c>
      <c r="BM177" s="190" t="s">
        <v>598</v>
      </c>
    </row>
    <row r="178" spans="1:65" s="2" customFormat="1" ht="16.5" customHeight="1">
      <c r="A178" s="35"/>
      <c r="B178" s="36"/>
      <c r="C178" s="179" t="s">
        <v>173</v>
      </c>
      <c r="D178" s="179" t="s">
        <v>148</v>
      </c>
      <c r="E178" s="180" t="s">
        <v>1490</v>
      </c>
      <c r="F178" s="181" t="s">
        <v>1491</v>
      </c>
      <c r="G178" s="182" t="s">
        <v>643</v>
      </c>
      <c r="H178" s="183">
        <v>1</v>
      </c>
      <c r="I178" s="184"/>
      <c r="J178" s="185">
        <f t="shared" si="50"/>
        <v>0</v>
      </c>
      <c r="K178" s="181" t="s">
        <v>19</v>
      </c>
      <c r="L178" s="40"/>
      <c r="M178" s="186" t="s">
        <v>19</v>
      </c>
      <c r="N178" s="187" t="s">
        <v>40</v>
      </c>
      <c r="O178" s="65"/>
      <c r="P178" s="188">
        <f t="shared" si="51"/>
        <v>0</v>
      </c>
      <c r="Q178" s="188">
        <v>0</v>
      </c>
      <c r="R178" s="188">
        <f t="shared" si="52"/>
        <v>0</v>
      </c>
      <c r="S178" s="188">
        <v>0</v>
      </c>
      <c r="T178" s="189">
        <f t="shared" si="5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0" t="s">
        <v>153</v>
      </c>
      <c r="AT178" s="190" t="s">
        <v>148</v>
      </c>
      <c r="AU178" s="190" t="s">
        <v>77</v>
      </c>
      <c r="AY178" s="18" t="s">
        <v>145</v>
      </c>
      <c r="BE178" s="191">
        <f t="shared" si="54"/>
        <v>0</v>
      </c>
      <c r="BF178" s="191">
        <f t="shared" si="55"/>
        <v>0</v>
      </c>
      <c r="BG178" s="191">
        <f t="shared" si="56"/>
        <v>0</v>
      </c>
      <c r="BH178" s="191">
        <f t="shared" si="57"/>
        <v>0</v>
      </c>
      <c r="BI178" s="191">
        <f t="shared" si="58"/>
        <v>0</v>
      </c>
      <c r="BJ178" s="18" t="s">
        <v>77</v>
      </c>
      <c r="BK178" s="191">
        <f t="shared" si="59"/>
        <v>0</v>
      </c>
      <c r="BL178" s="18" t="s">
        <v>153</v>
      </c>
      <c r="BM178" s="190" t="s">
        <v>606</v>
      </c>
    </row>
    <row r="179" spans="1:65" s="2" customFormat="1" ht="16.5" customHeight="1">
      <c r="A179" s="35"/>
      <c r="B179" s="36"/>
      <c r="C179" s="179" t="s">
        <v>165</v>
      </c>
      <c r="D179" s="179" t="s">
        <v>148</v>
      </c>
      <c r="E179" s="180" t="s">
        <v>1492</v>
      </c>
      <c r="F179" s="181" t="s">
        <v>1493</v>
      </c>
      <c r="G179" s="182" t="s">
        <v>643</v>
      </c>
      <c r="H179" s="183">
        <v>1</v>
      </c>
      <c r="I179" s="184"/>
      <c r="J179" s="185">
        <f t="shared" si="50"/>
        <v>0</v>
      </c>
      <c r="K179" s="181" t="s">
        <v>19</v>
      </c>
      <c r="L179" s="40"/>
      <c r="M179" s="186" t="s">
        <v>19</v>
      </c>
      <c r="N179" s="187" t="s">
        <v>40</v>
      </c>
      <c r="O179" s="65"/>
      <c r="P179" s="188">
        <f t="shared" si="51"/>
        <v>0</v>
      </c>
      <c r="Q179" s="188">
        <v>0</v>
      </c>
      <c r="R179" s="188">
        <f t="shared" si="52"/>
        <v>0</v>
      </c>
      <c r="S179" s="188">
        <v>0</v>
      </c>
      <c r="T179" s="189">
        <f t="shared" si="5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0" t="s">
        <v>153</v>
      </c>
      <c r="AT179" s="190" t="s">
        <v>148</v>
      </c>
      <c r="AU179" s="190" t="s">
        <v>77</v>
      </c>
      <c r="AY179" s="18" t="s">
        <v>145</v>
      </c>
      <c r="BE179" s="191">
        <f t="shared" si="54"/>
        <v>0</v>
      </c>
      <c r="BF179" s="191">
        <f t="shared" si="55"/>
        <v>0</v>
      </c>
      <c r="BG179" s="191">
        <f t="shared" si="56"/>
        <v>0</v>
      </c>
      <c r="BH179" s="191">
        <f t="shared" si="57"/>
        <v>0</v>
      </c>
      <c r="BI179" s="191">
        <f t="shared" si="58"/>
        <v>0</v>
      </c>
      <c r="BJ179" s="18" t="s">
        <v>77</v>
      </c>
      <c r="BK179" s="191">
        <f t="shared" si="59"/>
        <v>0</v>
      </c>
      <c r="BL179" s="18" t="s">
        <v>153</v>
      </c>
      <c r="BM179" s="190" t="s">
        <v>613</v>
      </c>
    </row>
    <row r="180" spans="1:65" s="2" customFormat="1" ht="16.5" customHeight="1">
      <c r="A180" s="35"/>
      <c r="B180" s="36"/>
      <c r="C180" s="179" t="s">
        <v>188</v>
      </c>
      <c r="D180" s="179" t="s">
        <v>148</v>
      </c>
      <c r="E180" s="180" t="s">
        <v>1494</v>
      </c>
      <c r="F180" s="181" t="s">
        <v>1495</v>
      </c>
      <c r="G180" s="182" t="s">
        <v>643</v>
      </c>
      <c r="H180" s="183">
        <v>1</v>
      </c>
      <c r="I180" s="184"/>
      <c r="J180" s="185">
        <f t="shared" si="50"/>
        <v>0</v>
      </c>
      <c r="K180" s="181" t="s">
        <v>19</v>
      </c>
      <c r="L180" s="40"/>
      <c r="M180" s="186" t="s">
        <v>19</v>
      </c>
      <c r="N180" s="187" t="s">
        <v>40</v>
      </c>
      <c r="O180" s="65"/>
      <c r="P180" s="188">
        <f t="shared" si="51"/>
        <v>0</v>
      </c>
      <c r="Q180" s="188">
        <v>0</v>
      </c>
      <c r="R180" s="188">
        <f t="shared" si="52"/>
        <v>0</v>
      </c>
      <c r="S180" s="188">
        <v>0</v>
      </c>
      <c r="T180" s="189">
        <f t="shared" si="5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153</v>
      </c>
      <c r="AT180" s="190" t="s">
        <v>148</v>
      </c>
      <c r="AU180" s="190" t="s">
        <v>77</v>
      </c>
      <c r="AY180" s="18" t="s">
        <v>145</v>
      </c>
      <c r="BE180" s="191">
        <f t="shared" si="54"/>
        <v>0</v>
      </c>
      <c r="BF180" s="191">
        <f t="shared" si="55"/>
        <v>0</v>
      </c>
      <c r="BG180" s="191">
        <f t="shared" si="56"/>
        <v>0</v>
      </c>
      <c r="BH180" s="191">
        <f t="shared" si="57"/>
        <v>0</v>
      </c>
      <c r="BI180" s="191">
        <f t="shared" si="58"/>
        <v>0</v>
      </c>
      <c r="BJ180" s="18" t="s">
        <v>77</v>
      </c>
      <c r="BK180" s="191">
        <f t="shared" si="59"/>
        <v>0</v>
      </c>
      <c r="BL180" s="18" t="s">
        <v>153</v>
      </c>
      <c r="BM180" s="190" t="s">
        <v>1264</v>
      </c>
    </row>
    <row r="181" spans="1:65" s="2" customFormat="1" ht="16.5" customHeight="1">
      <c r="A181" s="35"/>
      <c r="B181" s="36"/>
      <c r="C181" s="179" t="s">
        <v>170</v>
      </c>
      <c r="D181" s="179" t="s">
        <v>148</v>
      </c>
      <c r="E181" s="180" t="s">
        <v>1496</v>
      </c>
      <c r="F181" s="181" t="s">
        <v>1497</v>
      </c>
      <c r="G181" s="182" t="s">
        <v>643</v>
      </c>
      <c r="H181" s="183">
        <v>3</v>
      </c>
      <c r="I181" s="184"/>
      <c r="J181" s="185">
        <f t="shared" si="50"/>
        <v>0</v>
      </c>
      <c r="K181" s="181" t="s">
        <v>19</v>
      </c>
      <c r="L181" s="40"/>
      <c r="M181" s="186" t="s">
        <v>19</v>
      </c>
      <c r="N181" s="187" t="s">
        <v>40</v>
      </c>
      <c r="O181" s="65"/>
      <c r="P181" s="188">
        <f t="shared" si="51"/>
        <v>0</v>
      </c>
      <c r="Q181" s="188">
        <v>0</v>
      </c>
      <c r="R181" s="188">
        <f t="shared" si="52"/>
        <v>0</v>
      </c>
      <c r="S181" s="188">
        <v>0</v>
      </c>
      <c r="T181" s="189">
        <f t="shared" si="5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153</v>
      </c>
      <c r="AT181" s="190" t="s">
        <v>148</v>
      </c>
      <c r="AU181" s="190" t="s">
        <v>77</v>
      </c>
      <c r="AY181" s="18" t="s">
        <v>145</v>
      </c>
      <c r="BE181" s="191">
        <f t="shared" si="54"/>
        <v>0</v>
      </c>
      <c r="BF181" s="191">
        <f t="shared" si="55"/>
        <v>0</v>
      </c>
      <c r="BG181" s="191">
        <f t="shared" si="56"/>
        <v>0</v>
      </c>
      <c r="BH181" s="191">
        <f t="shared" si="57"/>
        <v>0</v>
      </c>
      <c r="BI181" s="191">
        <f t="shared" si="58"/>
        <v>0</v>
      </c>
      <c r="BJ181" s="18" t="s">
        <v>77</v>
      </c>
      <c r="BK181" s="191">
        <f t="shared" si="59"/>
        <v>0</v>
      </c>
      <c r="BL181" s="18" t="s">
        <v>153</v>
      </c>
      <c r="BM181" s="190" t="s">
        <v>624</v>
      </c>
    </row>
    <row r="182" spans="1:65" s="2" customFormat="1" ht="16.5" customHeight="1">
      <c r="A182" s="35"/>
      <c r="B182" s="36"/>
      <c r="C182" s="179" t="s">
        <v>202</v>
      </c>
      <c r="D182" s="179" t="s">
        <v>148</v>
      </c>
      <c r="E182" s="180" t="s">
        <v>1498</v>
      </c>
      <c r="F182" s="181" t="s">
        <v>1499</v>
      </c>
      <c r="G182" s="182" t="s">
        <v>643</v>
      </c>
      <c r="H182" s="183">
        <v>28</v>
      </c>
      <c r="I182" s="184"/>
      <c r="J182" s="185">
        <f t="shared" si="50"/>
        <v>0</v>
      </c>
      <c r="K182" s="181" t="s">
        <v>19</v>
      </c>
      <c r="L182" s="40"/>
      <c r="M182" s="186" t="s">
        <v>19</v>
      </c>
      <c r="N182" s="187" t="s">
        <v>40</v>
      </c>
      <c r="O182" s="65"/>
      <c r="P182" s="188">
        <f t="shared" si="51"/>
        <v>0</v>
      </c>
      <c r="Q182" s="188">
        <v>0</v>
      </c>
      <c r="R182" s="188">
        <f t="shared" si="52"/>
        <v>0</v>
      </c>
      <c r="S182" s="188">
        <v>0</v>
      </c>
      <c r="T182" s="189">
        <f t="shared" si="5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153</v>
      </c>
      <c r="AT182" s="190" t="s">
        <v>148</v>
      </c>
      <c r="AU182" s="190" t="s">
        <v>77</v>
      </c>
      <c r="AY182" s="18" t="s">
        <v>145</v>
      </c>
      <c r="BE182" s="191">
        <f t="shared" si="54"/>
        <v>0</v>
      </c>
      <c r="BF182" s="191">
        <f t="shared" si="55"/>
        <v>0</v>
      </c>
      <c r="BG182" s="191">
        <f t="shared" si="56"/>
        <v>0</v>
      </c>
      <c r="BH182" s="191">
        <f t="shared" si="57"/>
        <v>0</v>
      </c>
      <c r="BI182" s="191">
        <f t="shared" si="58"/>
        <v>0</v>
      </c>
      <c r="BJ182" s="18" t="s">
        <v>77</v>
      </c>
      <c r="BK182" s="191">
        <f t="shared" si="59"/>
        <v>0</v>
      </c>
      <c r="BL182" s="18" t="s">
        <v>153</v>
      </c>
      <c r="BM182" s="190" t="s">
        <v>630</v>
      </c>
    </row>
    <row r="183" spans="1:65" s="2" customFormat="1" ht="16.5" customHeight="1">
      <c r="A183" s="35"/>
      <c r="B183" s="36"/>
      <c r="C183" s="179" t="s">
        <v>177</v>
      </c>
      <c r="D183" s="179" t="s">
        <v>148</v>
      </c>
      <c r="E183" s="180" t="s">
        <v>1500</v>
      </c>
      <c r="F183" s="181" t="s">
        <v>1501</v>
      </c>
      <c r="G183" s="182" t="s">
        <v>643</v>
      </c>
      <c r="H183" s="183">
        <v>1</v>
      </c>
      <c r="I183" s="184"/>
      <c r="J183" s="185">
        <f t="shared" si="50"/>
        <v>0</v>
      </c>
      <c r="K183" s="181" t="s">
        <v>19</v>
      </c>
      <c r="L183" s="40"/>
      <c r="M183" s="186" t="s">
        <v>19</v>
      </c>
      <c r="N183" s="187" t="s">
        <v>40</v>
      </c>
      <c r="O183" s="65"/>
      <c r="P183" s="188">
        <f t="shared" si="51"/>
        <v>0</v>
      </c>
      <c r="Q183" s="188">
        <v>0</v>
      </c>
      <c r="R183" s="188">
        <f t="shared" si="52"/>
        <v>0</v>
      </c>
      <c r="S183" s="188">
        <v>0</v>
      </c>
      <c r="T183" s="189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0" t="s">
        <v>153</v>
      </c>
      <c r="AT183" s="190" t="s">
        <v>148</v>
      </c>
      <c r="AU183" s="190" t="s">
        <v>77</v>
      </c>
      <c r="AY183" s="18" t="s">
        <v>145</v>
      </c>
      <c r="BE183" s="191">
        <f t="shared" si="54"/>
        <v>0</v>
      </c>
      <c r="BF183" s="191">
        <f t="shared" si="55"/>
        <v>0</v>
      </c>
      <c r="BG183" s="191">
        <f t="shared" si="56"/>
        <v>0</v>
      </c>
      <c r="BH183" s="191">
        <f t="shared" si="57"/>
        <v>0</v>
      </c>
      <c r="BI183" s="191">
        <f t="shared" si="58"/>
        <v>0</v>
      </c>
      <c r="BJ183" s="18" t="s">
        <v>77</v>
      </c>
      <c r="BK183" s="191">
        <f t="shared" si="59"/>
        <v>0</v>
      </c>
      <c r="BL183" s="18" t="s">
        <v>153</v>
      </c>
      <c r="BM183" s="190" t="s">
        <v>636</v>
      </c>
    </row>
    <row r="184" spans="1:65" s="2" customFormat="1" ht="16.5" customHeight="1">
      <c r="A184" s="35"/>
      <c r="B184" s="36"/>
      <c r="C184" s="179" t="s">
        <v>216</v>
      </c>
      <c r="D184" s="179" t="s">
        <v>148</v>
      </c>
      <c r="E184" s="180" t="s">
        <v>1502</v>
      </c>
      <c r="F184" s="181" t="s">
        <v>1503</v>
      </c>
      <c r="G184" s="182" t="s">
        <v>643</v>
      </c>
      <c r="H184" s="183">
        <v>1</v>
      </c>
      <c r="I184" s="184"/>
      <c r="J184" s="185">
        <f t="shared" si="50"/>
        <v>0</v>
      </c>
      <c r="K184" s="181" t="s">
        <v>19</v>
      </c>
      <c r="L184" s="40"/>
      <c r="M184" s="186" t="s">
        <v>19</v>
      </c>
      <c r="N184" s="187" t="s">
        <v>40</v>
      </c>
      <c r="O184" s="65"/>
      <c r="P184" s="188">
        <f t="shared" si="51"/>
        <v>0</v>
      </c>
      <c r="Q184" s="188">
        <v>0</v>
      </c>
      <c r="R184" s="188">
        <f t="shared" si="52"/>
        <v>0</v>
      </c>
      <c r="S184" s="188">
        <v>0</v>
      </c>
      <c r="T184" s="189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0" t="s">
        <v>153</v>
      </c>
      <c r="AT184" s="190" t="s">
        <v>148</v>
      </c>
      <c r="AU184" s="190" t="s">
        <v>77</v>
      </c>
      <c r="AY184" s="18" t="s">
        <v>145</v>
      </c>
      <c r="BE184" s="191">
        <f t="shared" si="54"/>
        <v>0</v>
      </c>
      <c r="BF184" s="191">
        <f t="shared" si="55"/>
        <v>0</v>
      </c>
      <c r="BG184" s="191">
        <f t="shared" si="56"/>
        <v>0</v>
      </c>
      <c r="BH184" s="191">
        <f t="shared" si="57"/>
        <v>0</v>
      </c>
      <c r="BI184" s="191">
        <f t="shared" si="58"/>
        <v>0</v>
      </c>
      <c r="BJ184" s="18" t="s">
        <v>77</v>
      </c>
      <c r="BK184" s="191">
        <f t="shared" si="59"/>
        <v>0</v>
      </c>
      <c r="BL184" s="18" t="s">
        <v>153</v>
      </c>
      <c r="BM184" s="190" t="s">
        <v>882</v>
      </c>
    </row>
    <row r="185" spans="1:65" s="2" customFormat="1" ht="16.5" customHeight="1">
      <c r="A185" s="35"/>
      <c r="B185" s="36"/>
      <c r="C185" s="179" t="s">
        <v>222</v>
      </c>
      <c r="D185" s="179" t="s">
        <v>148</v>
      </c>
      <c r="E185" s="180" t="s">
        <v>1504</v>
      </c>
      <c r="F185" s="181" t="s">
        <v>1505</v>
      </c>
      <c r="G185" s="182" t="s">
        <v>643</v>
      </c>
      <c r="H185" s="183">
        <v>43</v>
      </c>
      <c r="I185" s="184"/>
      <c r="J185" s="185">
        <f t="shared" si="50"/>
        <v>0</v>
      </c>
      <c r="K185" s="181" t="s">
        <v>19</v>
      </c>
      <c r="L185" s="40"/>
      <c r="M185" s="186" t="s">
        <v>19</v>
      </c>
      <c r="N185" s="187" t="s">
        <v>40</v>
      </c>
      <c r="O185" s="65"/>
      <c r="P185" s="188">
        <f t="shared" si="51"/>
        <v>0</v>
      </c>
      <c r="Q185" s="188">
        <v>0</v>
      </c>
      <c r="R185" s="188">
        <f t="shared" si="52"/>
        <v>0</v>
      </c>
      <c r="S185" s="188">
        <v>0</v>
      </c>
      <c r="T185" s="189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153</v>
      </c>
      <c r="AT185" s="190" t="s">
        <v>148</v>
      </c>
      <c r="AU185" s="190" t="s">
        <v>77</v>
      </c>
      <c r="AY185" s="18" t="s">
        <v>145</v>
      </c>
      <c r="BE185" s="191">
        <f t="shared" si="54"/>
        <v>0</v>
      </c>
      <c r="BF185" s="191">
        <f t="shared" si="55"/>
        <v>0</v>
      </c>
      <c r="BG185" s="191">
        <f t="shared" si="56"/>
        <v>0</v>
      </c>
      <c r="BH185" s="191">
        <f t="shared" si="57"/>
        <v>0</v>
      </c>
      <c r="BI185" s="191">
        <f t="shared" si="58"/>
        <v>0</v>
      </c>
      <c r="BJ185" s="18" t="s">
        <v>77</v>
      </c>
      <c r="BK185" s="191">
        <f t="shared" si="59"/>
        <v>0</v>
      </c>
      <c r="BL185" s="18" t="s">
        <v>153</v>
      </c>
      <c r="BM185" s="190" t="s">
        <v>923</v>
      </c>
    </row>
    <row r="186" spans="1:65" s="2" customFormat="1" ht="16.5" customHeight="1">
      <c r="A186" s="35"/>
      <c r="B186" s="36"/>
      <c r="C186" s="179" t="s">
        <v>230</v>
      </c>
      <c r="D186" s="179" t="s">
        <v>148</v>
      </c>
      <c r="E186" s="180" t="s">
        <v>1506</v>
      </c>
      <c r="F186" s="181" t="s">
        <v>1507</v>
      </c>
      <c r="G186" s="182" t="s">
        <v>643</v>
      </c>
      <c r="H186" s="183">
        <v>4</v>
      </c>
      <c r="I186" s="184"/>
      <c r="J186" s="185">
        <f t="shared" si="50"/>
        <v>0</v>
      </c>
      <c r="K186" s="181" t="s">
        <v>19</v>
      </c>
      <c r="L186" s="40"/>
      <c r="M186" s="186" t="s">
        <v>19</v>
      </c>
      <c r="N186" s="187" t="s">
        <v>40</v>
      </c>
      <c r="O186" s="65"/>
      <c r="P186" s="188">
        <f t="shared" si="51"/>
        <v>0</v>
      </c>
      <c r="Q186" s="188">
        <v>0</v>
      </c>
      <c r="R186" s="188">
        <f t="shared" si="52"/>
        <v>0</v>
      </c>
      <c r="S186" s="188">
        <v>0</v>
      </c>
      <c r="T186" s="189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153</v>
      </c>
      <c r="AT186" s="190" t="s">
        <v>148</v>
      </c>
      <c r="AU186" s="190" t="s">
        <v>77</v>
      </c>
      <c r="AY186" s="18" t="s">
        <v>145</v>
      </c>
      <c r="BE186" s="191">
        <f t="shared" si="54"/>
        <v>0</v>
      </c>
      <c r="BF186" s="191">
        <f t="shared" si="55"/>
        <v>0</v>
      </c>
      <c r="BG186" s="191">
        <f t="shared" si="56"/>
        <v>0</v>
      </c>
      <c r="BH186" s="191">
        <f t="shared" si="57"/>
        <v>0</v>
      </c>
      <c r="BI186" s="191">
        <f t="shared" si="58"/>
        <v>0</v>
      </c>
      <c r="BJ186" s="18" t="s">
        <v>77</v>
      </c>
      <c r="BK186" s="191">
        <f t="shared" si="59"/>
        <v>0</v>
      </c>
      <c r="BL186" s="18" t="s">
        <v>153</v>
      </c>
      <c r="BM186" s="190" t="s">
        <v>652</v>
      </c>
    </row>
    <row r="187" spans="1:65" s="2" customFormat="1" ht="16.5" customHeight="1">
      <c r="A187" s="35"/>
      <c r="B187" s="36"/>
      <c r="C187" s="179" t="s">
        <v>192</v>
      </c>
      <c r="D187" s="179" t="s">
        <v>148</v>
      </c>
      <c r="E187" s="180" t="s">
        <v>1508</v>
      </c>
      <c r="F187" s="181" t="s">
        <v>1509</v>
      </c>
      <c r="G187" s="182" t="s">
        <v>643</v>
      </c>
      <c r="H187" s="183">
        <v>6</v>
      </c>
      <c r="I187" s="184"/>
      <c r="J187" s="185">
        <f t="shared" si="50"/>
        <v>0</v>
      </c>
      <c r="K187" s="181" t="s">
        <v>19</v>
      </c>
      <c r="L187" s="40"/>
      <c r="M187" s="186" t="s">
        <v>19</v>
      </c>
      <c r="N187" s="187" t="s">
        <v>40</v>
      </c>
      <c r="O187" s="65"/>
      <c r="P187" s="188">
        <f t="shared" si="51"/>
        <v>0</v>
      </c>
      <c r="Q187" s="188">
        <v>0</v>
      </c>
      <c r="R187" s="188">
        <f t="shared" si="52"/>
        <v>0</v>
      </c>
      <c r="S187" s="188">
        <v>0</v>
      </c>
      <c r="T187" s="189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0" t="s">
        <v>153</v>
      </c>
      <c r="AT187" s="190" t="s">
        <v>148</v>
      </c>
      <c r="AU187" s="190" t="s">
        <v>77</v>
      </c>
      <c r="AY187" s="18" t="s">
        <v>145</v>
      </c>
      <c r="BE187" s="191">
        <f t="shared" si="54"/>
        <v>0</v>
      </c>
      <c r="BF187" s="191">
        <f t="shared" si="55"/>
        <v>0</v>
      </c>
      <c r="BG187" s="191">
        <f t="shared" si="56"/>
        <v>0</v>
      </c>
      <c r="BH187" s="191">
        <f t="shared" si="57"/>
        <v>0</v>
      </c>
      <c r="BI187" s="191">
        <f t="shared" si="58"/>
        <v>0</v>
      </c>
      <c r="BJ187" s="18" t="s">
        <v>77</v>
      </c>
      <c r="BK187" s="191">
        <f t="shared" si="59"/>
        <v>0</v>
      </c>
      <c r="BL187" s="18" t="s">
        <v>153</v>
      </c>
      <c r="BM187" s="190" t="s">
        <v>475</v>
      </c>
    </row>
    <row r="188" spans="1:65" s="2" customFormat="1" ht="16.5" customHeight="1">
      <c r="A188" s="35"/>
      <c r="B188" s="36"/>
      <c r="C188" s="179" t="s">
        <v>8</v>
      </c>
      <c r="D188" s="179" t="s">
        <v>148</v>
      </c>
      <c r="E188" s="180" t="s">
        <v>1510</v>
      </c>
      <c r="F188" s="181" t="s">
        <v>1511</v>
      </c>
      <c r="G188" s="182" t="s">
        <v>643</v>
      </c>
      <c r="H188" s="183">
        <v>1</v>
      </c>
      <c r="I188" s="184"/>
      <c r="J188" s="185">
        <f t="shared" si="50"/>
        <v>0</v>
      </c>
      <c r="K188" s="181" t="s">
        <v>19</v>
      </c>
      <c r="L188" s="40"/>
      <c r="M188" s="186" t="s">
        <v>19</v>
      </c>
      <c r="N188" s="187" t="s">
        <v>40</v>
      </c>
      <c r="O188" s="65"/>
      <c r="P188" s="188">
        <f t="shared" si="51"/>
        <v>0</v>
      </c>
      <c r="Q188" s="188">
        <v>0</v>
      </c>
      <c r="R188" s="188">
        <f t="shared" si="52"/>
        <v>0</v>
      </c>
      <c r="S188" s="188">
        <v>0</v>
      </c>
      <c r="T188" s="189">
        <f t="shared" si="5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153</v>
      </c>
      <c r="AT188" s="190" t="s">
        <v>148</v>
      </c>
      <c r="AU188" s="190" t="s">
        <v>77</v>
      </c>
      <c r="AY188" s="18" t="s">
        <v>145</v>
      </c>
      <c r="BE188" s="191">
        <f t="shared" si="54"/>
        <v>0</v>
      </c>
      <c r="BF188" s="191">
        <f t="shared" si="55"/>
        <v>0</v>
      </c>
      <c r="BG188" s="191">
        <f t="shared" si="56"/>
        <v>0</v>
      </c>
      <c r="BH188" s="191">
        <f t="shared" si="57"/>
        <v>0</v>
      </c>
      <c r="BI188" s="191">
        <f t="shared" si="58"/>
        <v>0</v>
      </c>
      <c r="BJ188" s="18" t="s">
        <v>77</v>
      </c>
      <c r="BK188" s="191">
        <f t="shared" si="59"/>
        <v>0</v>
      </c>
      <c r="BL188" s="18" t="s">
        <v>153</v>
      </c>
      <c r="BM188" s="190" t="s">
        <v>181</v>
      </c>
    </row>
    <row r="189" spans="1:65" s="2" customFormat="1" ht="16.5" customHeight="1">
      <c r="A189" s="35"/>
      <c r="B189" s="36"/>
      <c r="C189" s="179" t="s">
        <v>197</v>
      </c>
      <c r="D189" s="179" t="s">
        <v>148</v>
      </c>
      <c r="E189" s="180" t="s">
        <v>1512</v>
      </c>
      <c r="F189" s="181" t="s">
        <v>1513</v>
      </c>
      <c r="G189" s="182" t="s">
        <v>643</v>
      </c>
      <c r="H189" s="183">
        <v>1</v>
      </c>
      <c r="I189" s="184"/>
      <c r="J189" s="185">
        <f t="shared" si="50"/>
        <v>0</v>
      </c>
      <c r="K189" s="181" t="s">
        <v>19</v>
      </c>
      <c r="L189" s="40"/>
      <c r="M189" s="186" t="s">
        <v>19</v>
      </c>
      <c r="N189" s="187" t="s">
        <v>40</v>
      </c>
      <c r="O189" s="65"/>
      <c r="P189" s="188">
        <f t="shared" si="51"/>
        <v>0</v>
      </c>
      <c r="Q189" s="188">
        <v>0</v>
      </c>
      <c r="R189" s="188">
        <f t="shared" si="52"/>
        <v>0</v>
      </c>
      <c r="S189" s="188">
        <v>0</v>
      </c>
      <c r="T189" s="189">
        <f t="shared" si="5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0" t="s">
        <v>153</v>
      </c>
      <c r="AT189" s="190" t="s">
        <v>148</v>
      </c>
      <c r="AU189" s="190" t="s">
        <v>77</v>
      </c>
      <c r="AY189" s="18" t="s">
        <v>145</v>
      </c>
      <c r="BE189" s="191">
        <f t="shared" si="54"/>
        <v>0</v>
      </c>
      <c r="BF189" s="191">
        <f t="shared" si="55"/>
        <v>0</v>
      </c>
      <c r="BG189" s="191">
        <f t="shared" si="56"/>
        <v>0</v>
      </c>
      <c r="BH189" s="191">
        <f t="shared" si="57"/>
        <v>0</v>
      </c>
      <c r="BI189" s="191">
        <f t="shared" si="58"/>
        <v>0</v>
      </c>
      <c r="BJ189" s="18" t="s">
        <v>77</v>
      </c>
      <c r="BK189" s="191">
        <f t="shared" si="59"/>
        <v>0</v>
      </c>
      <c r="BL189" s="18" t="s">
        <v>153</v>
      </c>
      <c r="BM189" s="190" t="s">
        <v>1284</v>
      </c>
    </row>
    <row r="190" spans="1:65" s="2" customFormat="1" ht="16.5" customHeight="1">
      <c r="A190" s="35"/>
      <c r="B190" s="36"/>
      <c r="C190" s="179" t="s">
        <v>258</v>
      </c>
      <c r="D190" s="179" t="s">
        <v>148</v>
      </c>
      <c r="E190" s="180" t="s">
        <v>1514</v>
      </c>
      <c r="F190" s="181" t="s">
        <v>1515</v>
      </c>
      <c r="G190" s="182" t="s">
        <v>643</v>
      </c>
      <c r="H190" s="183">
        <v>1</v>
      </c>
      <c r="I190" s="184"/>
      <c r="J190" s="185">
        <f t="shared" si="50"/>
        <v>0</v>
      </c>
      <c r="K190" s="181" t="s">
        <v>19</v>
      </c>
      <c r="L190" s="40"/>
      <c r="M190" s="186" t="s">
        <v>19</v>
      </c>
      <c r="N190" s="187" t="s">
        <v>40</v>
      </c>
      <c r="O190" s="65"/>
      <c r="P190" s="188">
        <f t="shared" si="51"/>
        <v>0</v>
      </c>
      <c r="Q190" s="188">
        <v>0</v>
      </c>
      <c r="R190" s="188">
        <f t="shared" si="52"/>
        <v>0</v>
      </c>
      <c r="S190" s="188">
        <v>0</v>
      </c>
      <c r="T190" s="189">
        <f t="shared" si="5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0" t="s">
        <v>153</v>
      </c>
      <c r="AT190" s="190" t="s">
        <v>148</v>
      </c>
      <c r="AU190" s="190" t="s">
        <v>77</v>
      </c>
      <c r="AY190" s="18" t="s">
        <v>145</v>
      </c>
      <c r="BE190" s="191">
        <f t="shared" si="54"/>
        <v>0</v>
      </c>
      <c r="BF190" s="191">
        <f t="shared" si="55"/>
        <v>0</v>
      </c>
      <c r="BG190" s="191">
        <f t="shared" si="56"/>
        <v>0</v>
      </c>
      <c r="BH190" s="191">
        <f t="shared" si="57"/>
        <v>0</v>
      </c>
      <c r="BI190" s="191">
        <f t="shared" si="58"/>
        <v>0</v>
      </c>
      <c r="BJ190" s="18" t="s">
        <v>77</v>
      </c>
      <c r="BK190" s="191">
        <f t="shared" si="59"/>
        <v>0</v>
      </c>
      <c r="BL190" s="18" t="s">
        <v>153</v>
      </c>
      <c r="BM190" s="190" t="s">
        <v>792</v>
      </c>
    </row>
    <row r="191" spans="1:65" s="2" customFormat="1" ht="16.5" customHeight="1">
      <c r="A191" s="35"/>
      <c r="B191" s="36"/>
      <c r="C191" s="179" t="s">
        <v>205</v>
      </c>
      <c r="D191" s="179" t="s">
        <v>148</v>
      </c>
      <c r="E191" s="180" t="s">
        <v>1516</v>
      </c>
      <c r="F191" s="181" t="s">
        <v>1517</v>
      </c>
      <c r="G191" s="182" t="s">
        <v>643</v>
      </c>
      <c r="H191" s="183">
        <v>1</v>
      </c>
      <c r="I191" s="184"/>
      <c r="J191" s="185">
        <f t="shared" si="50"/>
        <v>0</v>
      </c>
      <c r="K191" s="181" t="s">
        <v>19</v>
      </c>
      <c r="L191" s="40"/>
      <c r="M191" s="186" t="s">
        <v>19</v>
      </c>
      <c r="N191" s="187" t="s">
        <v>40</v>
      </c>
      <c r="O191" s="65"/>
      <c r="P191" s="188">
        <f t="shared" si="51"/>
        <v>0</v>
      </c>
      <c r="Q191" s="188">
        <v>0</v>
      </c>
      <c r="R191" s="188">
        <f t="shared" si="52"/>
        <v>0</v>
      </c>
      <c r="S191" s="188">
        <v>0</v>
      </c>
      <c r="T191" s="189">
        <f t="shared" si="5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153</v>
      </c>
      <c r="AT191" s="190" t="s">
        <v>148</v>
      </c>
      <c r="AU191" s="190" t="s">
        <v>77</v>
      </c>
      <c r="AY191" s="18" t="s">
        <v>145</v>
      </c>
      <c r="BE191" s="191">
        <f t="shared" si="54"/>
        <v>0</v>
      </c>
      <c r="BF191" s="191">
        <f t="shared" si="55"/>
        <v>0</v>
      </c>
      <c r="BG191" s="191">
        <f t="shared" si="56"/>
        <v>0</v>
      </c>
      <c r="BH191" s="191">
        <f t="shared" si="57"/>
        <v>0</v>
      </c>
      <c r="BI191" s="191">
        <f t="shared" si="58"/>
        <v>0</v>
      </c>
      <c r="BJ191" s="18" t="s">
        <v>77</v>
      </c>
      <c r="BK191" s="191">
        <f t="shared" si="59"/>
        <v>0</v>
      </c>
      <c r="BL191" s="18" t="s">
        <v>153</v>
      </c>
      <c r="BM191" s="190" t="s">
        <v>659</v>
      </c>
    </row>
    <row r="192" spans="1:65" s="2" customFormat="1" ht="16.5" customHeight="1">
      <c r="A192" s="35"/>
      <c r="B192" s="36"/>
      <c r="C192" s="179" t="s">
        <v>270</v>
      </c>
      <c r="D192" s="179" t="s">
        <v>148</v>
      </c>
      <c r="E192" s="180" t="s">
        <v>1518</v>
      </c>
      <c r="F192" s="181" t="s">
        <v>1519</v>
      </c>
      <c r="G192" s="182" t="s">
        <v>643</v>
      </c>
      <c r="H192" s="183">
        <v>1</v>
      </c>
      <c r="I192" s="184"/>
      <c r="J192" s="185">
        <f t="shared" si="50"/>
        <v>0</v>
      </c>
      <c r="K192" s="181" t="s">
        <v>19</v>
      </c>
      <c r="L192" s="40"/>
      <c r="M192" s="186" t="s">
        <v>19</v>
      </c>
      <c r="N192" s="187" t="s">
        <v>40</v>
      </c>
      <c r="O192" s="65"/>
      <c r="P192" s="188">
        <f t="shared" si="51"/>
        <v>0</v>
      </c>
      <c r="Q192" s="188">
        <v>0</v>
      </c>
      <c r="R192" s="188">
        <f t="shared" si="52"/>
        <v>0</v>
      </c>
      <c r="S192" s="188">
        <v>0</v>
      </c>
      <c r="T192" s="189">
        <f t="shared" si="5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0" t="s">
        <v>153</v>
      </c>
      <c r="AT192" s="190" t="s">
        <v>148</v>
      </c>
      <c r="AU192" s="190" t="s">
        <v>77</v>
      </c>
      <c r="AY192" s="18" t="s">
        <v>145</v>
      </c>
      <c r="BE192" s="191">
        <f t="shared" si="54"/>
        <v>0</v>
      </c>
      <c r="BF192" s="191">
        <f t="shared" si="55"/>
        <v>0</v>
      </c>
      <c r="BG192" s="191">
        <f t="shared" si="56"/>
        <v>0</v>
      </c>
      <c r="BH192" s="191">
        <f t="shared" si="57"/>
        <v>0</v>
      </c>
      <c r="BI192" s="191">
        <f t="shared" si="58"/>
        <v>0</v>
      </c>
      <c r="BJ192" s="18" t="s">
        <v>77</v>
      </c>
      <c r="BK192" s="191">
        <f t="shared" si="59"/>
        <v>0</v>
      </c>
      <c r="BL192" s="18" t="s">
        <v>153</v>
      </c>
      <c r="BM192" s="190" t="s">
        <v>517</v>
      </c>
    </row>
    <row r="193" spans="1:65" s="12" customFormat="1" ht="25.9" customHeight="1">
      <c r="B193" s="163"/>
      <c r="C193" s="164"/>
      <c r="D193" s="165" t="s">
        <v>68</v>
      </c>
      <c r="E193" s="166" t="s">
        <v>1520</v>
      </c>
      <c r="F193" s="166" t="s">
        <v>1520</v>
      </c>
      <c r="G193" s="164"/>
      <c r="H193" s="164"/>
      <c r="I193" s="167"/>
      <c r="J193" s="168">
        <f>BK193</f>
        <v>0</v>
      </c>
      <c r="K193" s="164"/>
      <c r="L193" s="169"/>
      <c r="M193" s="170"/>
      <c r="N193" s="171"/>
      <c r="O193" s="171"/>
      <c r="P193" s="172">
        <f>SUM(P194:P205)</f>
        <v>0</v>
      </c>
      <c r="Q193" s="171"/>
      <c r="R193" s="172">
        <f>SUM(R194:R205)</f>
        <v>0</v>
      </c>
      <c r="S193" s="171"/>
      <c r="T193" s="173">
        <f>SUM(T194:T205)</f>
        <v>0</v>
      </c>
      <c r="AR193" s="174" t="s">
        <v>77</v>
      </c>
      <c r="AT193" s="175" t="s">
        <v>68</v>
      </c>
      <c r="AU193" s="175" t="s">
        <v>69</v>
      </c>
      <c r="AY193" s="174" t="s">
        <v>145</v>
      </c>
      <c r="BK193" s="176">
        <f>SUM(BK194:BK205)</f>
        <v>0</v>
      </c>
    </row>
    <row r="194" spans="1:65" s="2" customFormat="1" ht="16.5" customHeight="1">
      <c r="A194" s="35"/>
      <c r="B194" s="36"/>
      <c r="C194" s="179" t="s">
        <v>77</v>
      </c>
      <c r="D194" s="179" t="s">
        <v>148</v>
      </c>
      <c r="E194" s="180" t="s">
        <v>1521</v>
      </c>
      <c r="F194" s="181" t="s">
        <v>1522</v>
      </c>
      <c r="G194" s="182" t="s">
        <v>643</v>
      </c>
      <c r="H194" s="183">
        <v>1</v>
      </c>
      <c r="I194" s="184"/>
      <c r="J194" s="185">
        <f t="shared" ref="J194:J205" si="60">ROUND(I194*H194,2)</f>
        <v>0</v>
      </c>
      <c r="K194" s="181" t="s">
        <v>19</v>
      </c>
      <c r="L194" s="40"/>
      <c r="M194" s="186" t="s">
        <v>19</v>
      </c>
      <c r="N194" s="187" t="s">
        <v>40</v>
      </c>
      <c r="O194" s="65"/>
      <c r="P194" s="188">
        <f t="shared" ref="P194:P205" si="61">O194*H194</f>
        <v>0</v>
      </c>
      <c r="Q194" s="188">
        <v>0</v>
      </c>
      <c r="R194" s="188">
        <f t="shared" ref="R194:R205" si="62">Q194*H194</f>
        <v>0</v>
      </c>
      <c r="S194" s="188">
        <v>0</v>
      </c>
      <c r="T194" s="189">
        <f t="shared" ref="T194:T205" si="6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153</v>
      </c>
      <c r="AT194" s="190" t="s">
        <v>148</v>
      </c>
      <c r="AU194" s="190" t="s">
        <v>77</v>
      </c>
      <c r="AY194" s="18" t="s">
        <v>145</v>
      </c>
      <c r="BE194" s="191">
        <f t="shared" ref="BE194:BE205" si="64">IF(N194="základní",J194,0)</f>
        <v>0</v>
      </c>
      <c r="BF194" s="191">
        <f t="shared" ref="BF194:BF205" si="65">IF(N194="snížená",J194,0)</f>
        <v>0</v>
      </c>
      <c r="BG194" s="191">
        <f t="shared" ref="BG194:BG205" si="66">IF(N194="zákl. přenesená",J194,0)</f>
        <v>0</v>
      </c>
      <c r="BH194" s="191">
        <f t="shared" ref="BH194:BH205" si="67">IF(N194="sníž. přenesená",J194,0)</f>
        <v>0</v>
      </c>
      <c r="BI194" s="191">
        <f t="shared" ref="BI194:BI205" si="68">IF(N194="nulová",J194,0)</f>
        <v>0</v>
      </c>
      <c r="BJ194" s="18" t="s">
        <v>77</v>
      </c>
      <c r="BK194" s="191">
        <f t="shared" ref="BK194:BK205" si="69">ROUND(I194*H194,2)</f>
        <v>0</v>
      </c>
      <c r="BL194" s="18" t="s">
        <v>153</v>
      </c>
      <c r="BM194" s="190" t="s">
        <v>557</v>
      </c>
    </row>
    <row r="195" spans="1:65" s="2" customFormat="1" ht="16.5" customHeight="1">
      <c r="A195" s="35"/>
      <c r="B195" s="36"/>
      <c r="C195" s="179" t="s">
        <v>79</v>
      </c>
      <c r="D195" s="179" t="s">
        <v>148</v>
      </c>
      <c r="E195" s="180" t="s">
        <v>1502</v>
      </c>
      <c r="F195" s="181" t="s">
        <v>1503</v>
      </c>
      <c r="G195" s="182" t="s">
        <v>643</v>
      </c>
      <c r="H195" s="183">
        <v>2</v>
      </c>
      <c r="I195" s="184"/>
      <c r="J195" s="185">
        <f t="shared" si="60"/>
        <v>0</v>
      </c>
      <c r="K195" s="181" t="s">
        <v>19</v>
      </c>
      <c r="L195" s="40"/>
      <c r="M195" s="186" t="s">
        <v>19</v>
      </c>
      <c r="N195" s="187" t="s">
        <v>40</v>
      </c>
      <c r="O195" s="65"/>
      <c r="P195" s="188">
        <f t="shared" si="61"/>
        <v>0</v>
      </c>
      <c r="Q195" s="188">
        <v>0</v>
      </c>
      <c r="R195" s="188">
        <f t="shared" si="62"/>
        <v>0</v>
      </c>
      <c r="S195" s="188">
        <v>0</v>
      </c>
      <c r="T195" s="189">
        <f t="shared" si="6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153</v>
      </c>
      <c r="AT195" s="190" t="s">
        <v>148</v>
      </c>
      <c r="AU195" s="190" t="s">
        <v>77</v>
      </c>
      <c r="AY195" s="18" t="s">
        <v>145</v>
      </c>
      <c r="BE195" s="191">
        <f t="shared" si="64"/>
        <v>0</v>
      </c>
      <c r="BF195" s="191">
        <f t="shared" si="65"/>
        <v>0</v>
      </c>
      <c r="BG195" s="191">
        <f t="shared" si="66"/>
        <v>0</v>
      </c>
      <c r="BH195" s="191">
        <f t="shared" si="67"/>
        <v>0</v>
      </c>
      <c r="BI195" s="191">
        <f t="shared" si="68"/>
        <v>0</v>
      </c>
      <c r="BJ195" s="18" t="s">
        <v>77</v>
      </c>
      <c r="BK195" s="191">
        <f t="shared" si="69"/>
        <v>0</v>
      </c>
      <c r="BL195" s="18" t="s">
        <v>153</v>
      </c>
      <c r="BM195" s="190" t="s">
        <v>813</v>
      </c>
    </row>
    <row r="196" spans="1:65" s="2" customFormat="1" ht="16.5" customHeight="1">
      <c r="A196" s="35"/>
      <c r="B196" s="36"/>
      <c r="C196" s="179" t="s">
        <v>146</v>
      </c>
      <c r="D196" s="179" t="s">
        <v>148</v>
      </c>
      <c r="E196" s="180" t="s">
        <v>1523</v>
      </c>
      <c r="F196" s="181" t="s">
        <v>1524</v>
      </c>
      <c r="G196" s="182" t="s">
        <v>643</v>
      </c>
      <c r="H196" s="183">
        <v>1</v>
      </c>
      <c r="I196" s="184"/>
      <c r="J196" s="185">
        <f t="shared" si="60"/>
        <v>0</v>
      </c>
      <c r="K196" s="181" t="s">
        <v>19</v>
      </c>
      <c r="L196" s="40"/>
      <c r="M196" s="186" t="s">
        <v>19</v>
      </c>
      <c r="N196" s="187" t="s">
        <v>40</v>
      </c>
      <c r="O196" s="65"/>
      <c r="P196" s="188">
        <f t="shared" si="61"/>
        <v>0</v>
      </c>
      <c r="Q196" s="188">
        <v>0</v>
      </c>
      <c r="R196" s="188">
        <f t="shared" si="62"/>
        <v>0</v>
      </c>
      <c r="S196" s="188">
        <v>0</v>
      </c>
      <c r="T196" s="189">
        <f t="shared" si="6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0" t="s">
        <v>153</v>
      </c>
      <c r="AT196" s="190" t="s">
        <v>148</v>
      </c>
      <c r="AU196" s="190" t="s">
        <v>77</v>
      </c>
      <c r="AY196" s="18" t="s">
        <v>145</v>
      </c>
      <c r="BE196" s="191">
        <f t="shared" si="64"/>
        <v>0</v>
      </c>
      <c r="BF196" s="191">
        <f t="shared" si="65"/>
        <v>0</v>
      </c>
      <c r="BG196" s="191">
        <f t="shared" si="66"/>
        <v>0</v>
      </c>
      <c r="BH196" s="191">
        <f t="shared" si="67"/>
        <v>0</v>
      </c>
      <c r="BI196" s="191">
        <f t="shared" si="68"/>
        <v>0</v>
      </c>
      <c r="BJ196" s="18" t="s">
        <v>77</v>
      </c>
      <c r="BK196" s="191">
        <f t="shared" si="69"/>
        <v>0</v>
      </c>
      <c r="BL196" s="18" t="s">
        <v>153</v>
      </c>
      <c r="BM196" s="190" t="s">
        <v>852</v>
      </c>
    </row>
    <row r="197" spans="1:65" s="2" customFormat="1" ht="16.5" customHeight="1">
      <c r="A197" s="35"/>
      <c r="B197" s="36"/>
      <c r="C197" s="179" t="s">
        <v>153</v>
      </c>
      <c r="D197" s="179" t="s">
        <v>148</v>
      </c>
      <c r="E197" s="180" t="s">
        <v>1525</v>
      </c>
      <c r="F197" s="181" t="s">
        <v>1526</v>
      </c>
      <c r="G197" s="182" t="s">
        <v>643</v>
      </c>
      <c r="H197" s="183">
        <v>1</v>
      </c>
      <c r="I197" s="184"/>
      <c r="J197" s="185">
        <f t="shared" si="60"/>
        <v>0</v>
      </c>
      <c r="K197" s="181" t="s">
        <v>19</v>
      </c>
      <c r="L197" s="40"/>
      <c r="M197" s="186" t="s">
        <v>19</v>
      </c>
      <c r="N197" s="187" t="s">
        <v>40</v>
      </c>
      <c r="O197" s="65"/>
      <c r="P197" s="188">
        <f t="shared" si="61"/>
        <v>0</v>
      </c>
      <c r="Q197" s="188">
        <v>0</v>
      </c>
      <c r="R197" s="188">
        <f t="shared" si="62"/>
        <v>0</v>
      </c>
      <c r="S197" s="188">
        <v>0</v>
      </c>
      <c r="T197" s="189">
        <f t="shared" si="6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153</v>
      </c>
      <c r="AT197" s="190" t="s">
        <v>148</v>
      </c>
      <c r="AU197" s="190" t="s">
        <v>77</v>
      </c>
      <c r="AY197" s="18" t="s">
        <v>145</v>
      </c>
      <c r="BE197" s="191">
        <f t="shared" si="64"/>
        <v>0</v>
      </c>
      <c r="BF197" s="191">
        <f t="shared" si="65"/>
        <v>0</v>
      </c>
      <c r="BG197" s="191">
        <f t="shared" si="66"/>
        <v>0</v>
      </c>
      <c r="BH197" s="191">
        <f t="shared" si="67"/>
        <v>0</v>
      </c>
      <c r="BI197" s="191">
        <f t="shared" si="68"/>
        <v>0</v>
      </c>
      <c r="BJ197" s="18" t="s">
        <v>77</v>
      </c>
      <c r="BK197" s="191">
        <f t="shared" si="69"/>
        <v>0</v>
      </c>
      <c r="BL197" s="18" t="s">
        <v>153</v>
      </c>
      <c r="BM197" s="190" t="s">
        <v>540</v>
      </c>
    </row>
    <row r="198" spans="1:65" s="2" customFormat="1" ht="16.5" customHeight="1">
      <c r="A198" s="35"/>
      <c r="B198" s="36"/>
      <c r="C198" s="179" t="s">
        <v>173</v>
      </c>
      <c r="D198" s="179" t="s">
        <v>148</v>
      </c>
      <c r="E198" s="180" t="s">
        <v>1498</v>
      </c>
      <c r="F198" s="181" t="s">
        <v>1499</v>
      </c>
      <c r="G198" s="182" t="s">
        <v>643</v>
      </c>
      <c r="H198" s="183">
        <v>3</v>
      </c>
      <c r="I198" s="184"/>
      <c r="J198" s="185">
        <f t="shared" si="60"/>
        <v>0</v>
      </c>
      <c r="K198" s="181" t="s">
        <v>19</v>
      </c>
      <c r="L198" s="40"/>
      <c r="M198" s="186" t="s">
        <v>19</v>
      </c>
      <c r="N198" s="187" t="s">
        <v>40</v>
      </c>
      <c r="O198" s="65"/>
      <c r="P198" s="188">
        <f t="shared" si="61"/>
        <v>0</v>
      </c>
      <c r="Q198" s="188">
        <v>0</v>
      </c>
      <c r="R198" s="188">
        <f t="shared" si="62"/>
        <v>0</v>
      </c>
      <c r="S198" s="188">
        <v>0</v>
      </c>
      <c r="T198" s="189">
        <f t="shared" si="6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0" t="s">
        <v>153</v>
      </c>
      <c r="AT198" s="190" t="s">
        <v>148</v>
      </c>
      <c r="AU198" s="190" t="s">
        <v>77</v>
      </c>
      <c r="AY198" s="18" t="s">
        <v>145</v>
      </c>
      <c r="BE198" s="191">
        <f t="shared" si="64"/>
        <v>0</v>
      </c>
      <c r="BF198" s="191">
        <f t="shared" si="65"/>
        <v>0</v>
      </c>
      <c r="BG198" s="191">
        <f t="shared" si="66"/>
        <v>0</v>
      </c>
      <c r="BH198" s="191">
        <f t="shared" si="67"/>
        <v>0</v>
      </c>
      <c r="BI198" s="191">
        <f t="shared" si="68"/>
        <v>0</v>
      </c>
      <c r="BJ198" s="18" t="s">
        <v>77</v>
      </c>
      <c r="BK198" s="191">
        <f t="shared" si="69"/>
        <v>0</v>
      </c>
      <c r="BL198" s="18" t="s">
        <v>153</v>
      </c>
      <c r="BM198" s="190" t="s">
        <v>802</v>
      </c>
    </row>
    <row r="199" spans="1:65" s="2" customFormat="1" ht="16.5" customHeight="1">
      <c r="A199" s="35"/>
      <c r="B199" s="36"/>
      <c r="C199" s="179" t="s">
        <v>165</v>
      </c>
      <c r="D199" s="179" t="s">
        <v>148</v>
      </c>
      <c r="E199" s="180" t="s">
        <v>1508</v>
      </c>
      <c r="F199" s="181" t="s">
        <v>1509</v>
      </c>
      <c r="G199" s="182" t="s">
        <v>643</v>
      </c>
      <c r="H199" s="183">
        <v>1</v>
      </c>
      <c r="I199" s="184"/>
      <c r="J199" s="185">
        <f t="shared" si="60"/>
        <v>0</v>
      </c>
      <c r="K199" s="181" t="s">
        <v>19</v>
      </c>
      <c r="L199" s="40"/>
      <c r="M199" s="186" t="s">
        <v>19</v>
      </c>
      <c r="N199" s="187" t="s">
        <v>40</v>
      </c>
      <c r="O199" s="65"/>
      <c r="P199" s="188">
        <f t="shared" si="61"/>
        <v>0</v>
      </c>
      <c r="Q199" s="188">
        <v>0</v>
      </c>
      <c r="R199" s="188">
        <f t="shared" si="62"/>
        <v>0</v>
      </c>
      <c r="S199" s="188">
        <v>0</v>
      </c>
      <c r="T199" s="189">
        <f t="shared" si="6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0" t="s">
        <v>153</v>
      </c>
      <c r="AT199" s="190" t="s">
        <v>148</v>
      </c>
      <c r="AU199" s="190" t="s">
        <v>77</v>
      </c>
      <c r="AY199" s="18" t="s">
        <v>145</v>
      </c>
      <c r="BE199" s="191">
        <f t="shared" si="64"/>
        <v>0</v>
      </c>
      <c r="BF199" s="191">
        <f t="shared" si="65"/>
        <v>0</v>
      </c>
      <c r="BG199" s="191">
        <f t="shared" si="66"/>
        <v>0</v>
      </c>
      <c r="BH199" s="191">
        <f t="shared" si="67"/>
        <v>0</v>
      </c>
      <c r="BI199" s="191">
        <f t="shared" si="68"/>
        <v>0</v>
      </c>
      <c r="BJ199" s="18" t="s">
        <v>77</v>
      </c>
      <c r="BK199" s="191">
        <f t="shared" si="69"/>
        <v>0</v>
      </c>
      <c r="BL199" s="18" t="s">
        <v>153</v>
      </c>
      <c r="BM199" s="190" t="s">
        <v>640</v>
      </c>
    </row>
    <row r="200" spans="1:65" s="2" customFormat="1" ht="16.5" customHeight="1">
      <c r="A200" s="35"/>
      <c r="B200" s="36"/>
      <c r="C200" s="179" t="s">
        <v>188</v>
      </c>
      <c r="D200" s="179" t="s">
        <v>148</v>
      </c>
      <c r="E200" s="180" t="s">
        <v>1527</v>
      </c>
      <c r="F200" s="181" t="s">
        <v>1528</v>
      </c>
      <c r="G200" s="182" t="s">
        <v>643</v>
      </c>
      <c r="H200" s="183">
        <v>1</v>
      </c>
      <c r="I200" s="184"/>
      <c r="J200" s="185">
        <f t="shared" si="60"/>
        <v>0</v>
      </c>
      <c r="K200" s="181" t="s">
        <v>19</v>
      </c>
      <c r="L200" s="40"/>
      <c r="M200" s="186" t="s">
        <v>19</v>
      </c>
      <c r="N200" s="187" t="s">
        <v>40</v>
      </c>
      <c r="O200" s="65"/>
      <c r="P200" s="188">
        <f t="shared" si="61"/>
        <v>0</v>
      </c>
      <c r="Q200" s="188">
        <v>0</v>
      </c>
      <c r="R200" s="188">
        <f t="shared" si="62"/>
        <v>0</v>
      </c>
      <c r="S200" s="188">
        <v>0</v>
      </c>
      <c r="T200" s="189">
        <f t="shared" si="6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153</v>
      </c>
      <c r="AT200" s="190" t="s">
        <v>148</v>
      </c>
      <c r="AU200" s="190" t="s">
        <v>77</v>
      </c>
      <c r="AY200" s="18" t="s">
        <v>145</v>
      </c>
      <c r="BE200" s="191">
        <f t="shared" si="64"/>
        <v>0</v>
      </c>
      <c r="BF200" s="191">
        <f t="shared" si="65"/>
        <v>0</v>
      </c>
      <c r="BG200" s="191">
        <f t="shared" si="66"/>
        <v>0</v>
      </c>
      <c r="BH200" s="191">
        <f t="shared" si="67"/>
        <v>0</v>
      </c>
      <c r="BI200" s="191">
        <f t="shared" si="68"/>
        <v>0</v>
      </c>
      <c r="BJ200" s="18" t="s">
        <v>77</v>
      </c>
      <c r="BK200" s="191">
        <f t="shared" si="69"/>
        <v>0</v>
      </c>
      <c r="BL200" s="18" t="s">
        <v>153</v>
      </c>
      <c r="BM200" s="190" t="s">
        <v>318</v>
      </c>
    </row>
    <row r="201" spans="1:65" s="2" customFormat="1" ht="16.5" customHeight="1">
      <c r="A201" s="35"/>
      <c r="B201" s="36"/>
      <c r="C201" s="179" t="s">
        <v>170</v>
      </c>
      <c r="D201" s="179" t="s">
        <v>148</v>
      </c>
      <c r="E201" s="180" t="s">
        <v>1529</v>
      </c>
      <c r="F201" s="181" t="s">
        <v>1530</v>
      </c>
      <c r="G201" s="182" t="s">
        <v>643</v>
      </c>
      <c r="H201" s="183">
        <v>1</v>
      </c>
      <c r="I201" s="184"/>
      <c r="J201" s="185">
        <f t="shared" si="60"/>
        <v>0</v>
      </c>
      <c r="K201" s="181" t="s">
        <v>19</v>
      </c>
      <c r="L201" s="40"/>
      <c r="M201" s="186" t="s">
        <v>19</v>
      </c>
      <c r="N201" s="187" t="s">
        <v>40</v>
      </c>
      <c r="O201" s="65"/>
      <c r="P201" s="188">
        <f t="shared" si="61"/>
        <v>0</v>
      </c>
      <c r="Q201" s="188">
        <v>0</v>
      </c>
      <c r="R201" s="188">
        <f t="shared" si="62"/>
        <v>0</v>
      </c>
      <c r="S201" s="188">
        <v>0</v>
      </c>
      <c r="T201" s="189">
        <f t="shared" si="6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153</v>
      </c>
      <c r="AT201" s="190" t="s">
        <v>148</v>
      </c>
      <c r="AU201" s="190" t="s">
        <v>77</v>
      </c>
      <c r="AY201" s="18" t="s">
        <v>145</v>
      </c>
      <c r="BE201" s="191">
        <f t="shared" si="64"/>
        <v>0</v>
      </c>
      <c r="BF201" s="191">
        <f t="shared" si="65"/>
        <v>0</v>
      </c>
      <c r="BG201" s="191">
        <f t="shared" si="66"/>
        <v>0</v>
      </c>
      <c r="BH201" s="191">
        <f t="shared" si="67"/>
        <v>0</v>
      </c>
      <c r="BI201" s="191">
        <f t="shared" si="68"/>
        <v>0</v>
      </c>
      <c r="BJ201" s="18" t="s">
        <v>77</v>
      </c>
      <c r="BK201" s="191">
        <f t="shared" si="69"/>
        <v>0</v>
      </c>
      <c r="BL201" s="18" t="s">
        <v>153</v>
      </c>
      <c r="BM201" s="190" t="s">
        <v>328</v>
      </c>
    </row>
    <row r="202" spans="1:65" s="2" customFormat="1" ht="16.5" customHeight="1">
      <c r="A202" s="35"/>
      <c r="B202" s="36"/>
      <c r="C202" s="179" t="s">
        <v>202</v>
      </c>
      <c r="D202" s="179" t="s">
        <v>148</v>
      </c>
      <c r="E202" s="180" t="s">
        <v>1531</v>
      </c>
      <c r="F202" s="181" t="s">
        <v>1532</v>
      </c>
      <c r="G202" s="182" t="s">
        <v>643</v>
      </c>
      <c r="H202" s="183">
        <v>1</v>
      </c>
      <c r="I202" s="184"/>
      <c r="J202" s="185">
        <f t="shared" si="60"/>
        <v>0</v>
      </c>
      <c r="K202" s="181" t="s">
        <v>19</v>
      </c>
      <c r="L202" s="40"/>
      <c r="M202" s="186" t="s">
        <v>19</v>
      </c>
      <c r="N202" s="187" t="s">
        <v>40</v>
      </c>
      <c r="O202" s="65"/>
      <c r="P202" s="188">
        <f t="shared" si="61"/>
        <v>0</v>
      </c>
      <c r="Q202" s="188">
        <v>0</v>
      </c>
      <c r="R202" s="188">
        <f t="shared" si="62"/>
        <v>0</v>
      </c>
      <c r="S202" s="188">
        <v>0</v>
      </c>
      <c r="T202" s="189">
        <f t="shared" si="6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153</v>
      </c>
      <c r="AT202" s="190" t="s">
        <v>148</v>
      </c>
      <c r="AU202" s="190" t="s">
        <v>77</v>
      </c>
      <c r="AY202" s="18" t="s">
        <v>145</v>
      </c>
      <c r="BE202" s="191">
        <f t="shared" si="64"/>
        <v>0</v>
      </c>
      <c r="BF202" s="191">
        <f t="shared" si="65"/>
        <v>0</v>
      </c>
      <c r="BG202" s="191">
        <f t="shared" si="66"/>
        <v>0</v>
      </c>
      <c r="BH202" s="191">
        <f t="shared" si="67"/>
        <v>0</v>
      </c>
      <c r="BI202" s="191">
        <f t="shared" si="68"/>
        <v>0</v>
      </c>
      <c r="BJ202" s="18" t="s">
        <v>77</v>
      </c>
      <c r="BK202" s="191">
        <f t="shared" si="69"/>
        <v>0</v>
      </c>
      <c r="BL202" s="18" t="s">
        <v>153</v>
      </c>
      <c r="BM202" s="190" t="s">
        <v>524</v>
      </c>
    </row>
    <row r="203" spans="1:65" s="2" customFormat="1" ht="16.5" customHeight="1">
      <c r="A203" s="35"/>
      <c r="B203" s="36"/>
      <c r="C203" s="179" t="s">
        <v>177</v>
      </c>
      <c r="D203" s="179" t="s">
        <v>148</v>
      </c>
      <c r="E203" s="180" t="s">
        <v>1514</v>
      </c>
      <c r="F203" s="181" t="s">
        <v>1515</v>
      </c>
      <c r="G203" s="182" t="s">
        <v>643</v>
      </c>
      <c r="H203" s="183">
        <v>1</v>
      </c>
      <c r="I203" s="184"/>
      <c r="J203" s="185">
        <f t="shared" si="60"/>
        <v>0</v>
      </c>
      <c r="K203" s="181" t="s">
        <v>19</v>
      </c>
      <c r="L203" s="40"/>
      <c r="M203" s="186" t="s">
        <v>19</v>
      </c>
      <c r="N203" s="187" t="s">
        <v>40</v>
      </c>
      <c r="O203" s="65"/>
      <c r="P203" s="188">
        <f t="shared" si="61"/>
        <v>0</v>
      </c>
      <c r="Q203" s="188">
        <v>0</v>
      </c>
      <c r="R203" s="188">
        <f t="shared" si="62"/>
        <v>0</v>
      </c>
      <c r="S203" s="188">
        <v>0</v>
      </c>
      <c r="T203" s="189">
        <f t="shared" si="6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153</v>
      </c>
      <c r="AT203" s="190" t="s">
        <v>148</v>
      </c>
      <c r="AU203" s="190" t="s">
        <v>77</v>
      </c>
      <c r="AY203" s="18" t="s">
        <v>145</v>
      </c>
      <c r="BE203" s="191">
        <f t="shared" si="64"/>
        <v>0</v>
      </c>
      <c r="BF203" s="191">
        <f t="shared" si="65"/>
        <v>0</v>
      </c>
      <c r="BG203" s="191">
        <f t="shared" si="66"/>
        <v>0</v>
      </c>
      <c r="BH203" s="191">
        <f t="shared" si="67"/>
        <v>0</v>
      </c>
      <c r="BI203" s="191">
        <f t="shared" si="68"/>
        <v>0</v>
      </c>
      <c r="BJ203" s="18" t="s">
        <v>77</v>
      </c>
      <c r="BK203" s="191">
        <f t="shared" si="69"/>
        <v>0</v>
      </c>
      <c r="BL203" s="18" t="s">
        <v>153</v>
      </c>
      <c r="BM203" s="190" t="s">
        <v>1533</v>
      </c>
    </row>
    <row r="204" spans="1:65" s="2" customFormat="1" ht="16.5" customHeight="1">
      <c r="A204" s="35"/>
      <c r="B204" s="36"/>
      <c r="C204" s="179" t="s">
        <v>216</v>
      </c>
      <c r="D204" s="179" t="s">
        <v>148</v>
      </c>
      <c r="E204" s="180" t="s">
        <v>1516</v>
      </c>
      <c r="F204" s="181" t="s">
        <v>1517</v>
      </c>
      <c r="G204" s="182" t="s">
        <v>643</v>
      </c>
      <c r="H204" s="183">
        <v>1</v>
      </c>
      <c r="I204" s="184"/>
      <c r="J204" s="185">
        <f t="shared" si="60"/>
        <v>0</v>
      </c>
      <c r="K204" s="181" t="s">
        <v>19</v>
      </c>
      <c r="L204" s="40"/>
      <c r="M204" s="186" t="s">
        <v>19</v>
      </c>
      <c r="N204" s="187" t="s">
        <v>40</v>
      </c>
      <c r="O204" s="65"/>
      <c r="P204" s="188">
        <f t="shared" si="61"/>
        <v>0</v>
      </c>
      <c r="Q204" s="188">
        <v>0</v>
      </c>
      <c r="R204" s="188">
        <f t="shared" si="62"/>
        <v>0</v>
      </c>
      <c r="S204" s="188">
        <v>0</v>
      </c>
      <c r="T204" s="189">
        <f t="shared" si="6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0" t="s">
        <v>153</v>
      </c>
      <c r="AT204" s="190" t="s">
        <v>148</v>
      </c>
      <c r="AU204" s="190" t="s">
        <v>77</v>
      </c>
      <c r="AY204" s="18" t="s">
        <v>145</v>
      </c>
      <c r="BE204" s="191">
        <f t="shared" si="64"/>
        <v>0</v>
      </c>
      <c r="BF204" s="191">
        <f t="shared" si="65"/>
        <v>0</v>
      </c>
      <c r="BG204" s="191">
        <f t="shared" si="66"/>
        <v>0</v>
      </c>
      <c r="BH204" s="191">
        <f t="shared" si="67"/>
        <v>0</v>
      </c>
      <c r="BI204" s="191">
        <f t="shared" si="68"/>
        <v>0</v>
      </c>
      <c r="BJ204" s="18" t="s">
        <v>77</v>
      </c>
      <c r="BK204" s="191">
        <f t="shared" si="69"/>
        <v>0</v>
      </c>
      <c r="BL204" s="18" t="s">
        <v>153</v>
      </c>
      <c r="BM204" s="190" t="s">
        <v>684</v>
      </c>
    </row>
    <row r="205" spans="1:65" s="2" customFormat="1" ht="16.5" customHeight="1">
      <c r="A205" s="35"/>
      <c r="B205" s="36"/>
      <c r="C205" s="179" t="s">
        <v>222</v>
      </c>
      <c r="D205" s="179" t="s">
        <v>148</v>
      </c>
      <c r="E205" s="180" t="s">
        <v>1518</v>
      </c>
      <c r="F205" s="181" t="s">
        <v>1519</v>
      </c>
      <c r="G205" s="182" t="s">
        <v>643</v>
      </c>
      <c r="H205" s="183">
        <v>1</v>
      </c>
      <c r="I205" s="184"/>
      <c r="J205" s="185">
        <f t="shared" si="60"/>
        <v>0</v>
      </c>
      <c r="K205" s="181" t="s">
        <v>19</v>
      </c>
      <c r="L205" s="40"/>
      <c r="M205" s="248" t="s">
        <v>19</v>
      </c>
      <c r="N205" s="249" t="s">
        <v>40</v>
      </c>
      <c r="O205" s="242"/>
      <c r="P205" s="246">
        <f t="shared" si="61"/>
        <v>0</v>
      </c>
      <c r="Q205" s="246">
        <v>0</v>
      </c>
      <c r="R205" s="246">
        <f t="shared" si="62"/>
        <v>0</v>
      </c>
      <c r="S205" s="246">
        <v>0</v>
      </c>
      <c r="T205" s="247">
        <f t="shared" si="6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153</v>
      </c>
      <c r="AT205" s="190" t="s">
        <v>148</v>
      </c>
      <c r="AU205" s="190" t="s">
        <v>77</v>
      </c>
      <c r="AY205" s="18" t="s">
        <v>145</v>
      </c>
      <c r="BE205" s="191">
        <f t="shared" si="64"/>
        <v>0</v>
      </c>
      <c r="BF205" s="191">
        <f t="shared" si="65"/>
        <v>0</v>
      </c>
      <c r="BG205" s="191">
        <f t="shared" si="66"/>
        <v>0</v>
      </c>
      <c r="BH205" s="191">
        <f t="shared" si="67"/>
        <v>0</v>
      </c>
      <c r="BI205" s="191">
        <f t="shared" si="68"/>
        <v>0</v>
      </c>
      <c r="BJ205" s="18" t="s">
        <v>77</v>
      </c>
      <c r="BK205" s="191">
        <f t="shared" si="69"/>
        <v>0</v>
      </c>
      <c r="BL205" s="18" t="s">
        <v>153</v>
      </c>
      <c r="BM205" s="190" t="s">
        <v>698</v>
      </c>
    </row>
    <row r="206" spans="1:65" s="2" customFormat="1" ht="6.95" customHeight="1">
      <c r="A206" s="35"/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QtX6PJulcLh+VonN7w1O3bYq2YZ/sUylco50Oz2J2ef/LqIC5+7F7G4eGnmgthP8Xev2vidxg1lFnW/598InXg==" saltValue="UnpturR70DjPij/UWvINUNImvvwGuAgUMP4Ll/4715D6EpktBuE8MW2W5G5l69ZSWiVWmzZN3zPp0l0Kmw95Ww==" spinCount="100000" sheet="1" objects="1" scenarios="1" formatColumns="0" formatRows="0" autoFilter="0"/>
  <autoFilter ref="C87:K2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170" r:id="rId1"/>
    <hyperlink ref="F172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386" t="s">
        <v>1534</v>
      </c>
      <c r="D3" s="386"/>
      <c r="E3" s="386"/>
      <c r="F3" s="386"/>
      <c r="G3" s="386"/>
      <c r="H3" s="386"/>
      <c r="I3" s="386"/>
      <c r="J3" s="386"/>
      <c r="K3" s="255"/>
    </row>
    <row r="4" spans="2:11" s="1" customFormat="1" ht="25.5" customHeight="1">
      <c r="B4" s="256"/>
      <c r="C4" s="391" t="s">
        <v>1535</v>
      </c>
      <c r="D4" s="391"/>
      <c r="E4" s="391"/>
      <c r="F4" s="391"/>
      <c r="G4" s="391"/>
      <c r="H4" s="391"/>
      <c r="I4" s="391"/>
      <c r="J4" s="391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90" t="s">
        <v>1536</v>
      </c>
      <c r="D6" s="390"/>
      <c r="E6" s="390"/>
      <c r="F6" s="390"/>
      <c r="G6" s="390"/>
      <c r="H6" s="390"/>
      <c r="I6" s="390"/>
      <c r="J6" s="390"/>
      <c r="K6" s="257"/>
    </row>
    <row r="7" spans="2:11" s="1" customFormat="1" ht="15" customHeight="1">
      <c r="B7" s="260"/>
      <c r="C7" s="390" t="s">
        <v>1537</v>
      </c>
      <c r="D7" s="390"/>
      <c r="E7" s="390"/>
      <c r="F7" s="390"/>
      <c r="G7" s="390"/>
      <c r="H7" s="390"/>
      <c r="I7" s="390"/>
      <c r="J7" s="390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90" t="s">
        <v>1538</v>
      </c>
      <c r="D9" s="390"/>
      <c r="E9" s="390"/>
      <c r="F9" s="390"/>
      <c r="G9" s="390"/>
      <c r="H9" s="390"/>
      <c r="I9" s="390"/>
      <c r="J9" s="390"/>
      <c r="K9" s="257"/>
    </row>
    <row r="10" spans="2:11" s="1" customFormat="1" ht="15" customHeight="1">
      <c r="B10" s="260"/>
      <c r="C10" s="259"/>
      <c r="D10" s="390" t="s">
        <v>1539</v>
      </c>
      <c r="E10" s="390"/>
      <c r="F10" s="390"/>
      <c r="G10" s="390"/>
      <c r="H10" s="390"/>
      <c r="I10" s="390"/>
      <c r="J10" s="390"/>
      <c r="K10" s="257"/>
    </row>
    <row r="11" spans="2:11" s="1" customFormat="1" ht="15" customHeight="1">
      <c r="B11" s="260"/>
      <c r="C11" s="261"/>
      <c r="D11" s="390" t="s">
        <v>1540</v>
      </c>
      <c r="E11" s="390"/>
      <c r="F11" s="390"/>
      <c r="G11" s="390"/>
      <c r="H11" s="390"/>
      <c r="I11" s="390"/>
      <c r="J11" s="390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1541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90" t="s">
        <v>1542</v>
      </c>
      <c r="E15" s="390"/>
      <c r="F15" s="390"/>
      <c r="G15" s="390"/>
      <c r="H15" s="390"/>
      <c r="I15" s="390"/>
      <c r="J15" s="390"/>
      <c r="K15" s="257"/>
    </row>
    <row r="16" spans="2:11" s="1" customFormat="1" ht="15" customHeight="1">
      <c r="B16" s="260"/>
      <c r="C16" s="261"/>
      <c r="D16" s="390" t="s">
        <v>1543</v>
      </c>
      <c r="E16" s="390"/>
      <c r="F16" s="390"/>
      <c r="G16" s="390"/>
      <c r="H16" s="390"/>
      <c r="I16" s="390"/>
      <c r="J16" s="390"/>
      <c r="K16" s="257"/>
    </row>
    <row r="17" spans="2:11" s="1" customFormat="1" ht="15" customHeight="1">
      <c r="B17" s="260"/>
      <c r="C17" s="261"/>
      <c r="D17" s="390" t="s">
        <v>1544</v>
      </c>
      <c r="E17" s="390"/>
      <c r="F17" s="390"/>
      <c r="G17" s="390"/>
      <c r="H17" s="390"/>
      <c r="I17" s="390"/>
      <c r="J17" s="390"/>
      <c r="K17" s="257"/>
    </row>
    <row r="18" spans="2:11" s="1" customFormat="1" ht="15" customHeight="1">
      <c r="B18" s="260"/>
      <c r="C18" s="261"/>
      <c r="D18" s="261"/>
      <c r="E18" s="263" t="s">
        <v>76</v>
      </c>
      <c r="F18" s="390" t="s">
        <v>1545</v>
      </c>
      <c r="G18" s="390"/>
      <c r="H18" s="390"/>
      <c r="I18" s="390"/>
      <c r="J18" s="390"/>
      <c r="K18" s="257"/>
    </row>
    <row r="19" spans="2:11" s="1" customFormat="1" ht="15" customHeight="1">
      <c r="B19" s="260"/>
      <c r="C19" s="261"/>
      <c r="D19" s="261"/>
      <c r="E19" s="263" t="s">
        <v>1546</v>
      </c>
      <c r="F19" s="390" t="s">
        <v>1547</v>
      </c>
      <c r="G19" s="390"/>
      <c r="H19" s="390"/>
      <c r="I19" s="390"/>
      <c r="J19" s="390"/>
      <c r="K19" s="257"/>
    </row>
    <row r="20" spans="2:11" s="1" customFormat="1" ht="15" customHeight="1">
      <c r="B20" s="260"/>
      <c r="C20" s="261"/>
      <c r="D20" s="261"/>
      <c r="E20" s="263" t="s">
        <v>1548</v>
      </c>
      <c r="F20" s="390" t="s">
        <v>1549</v>
      </c>
      <c r="G20" s="390"/>
      <c r="H20" s="390"/>
      <c r="I20" s="390"/>
      <c r="J20" s="390"/>
      <c r="K20" s="257"/>
    </row>
    <row r="21" spans="2:11" s="1" customFormat="1" ht="15" customHeight="1">
      <c r="B21" s="260"/>
      <c r="C21" s="261"/>
      <c r="D21" s="261"/>
      <c r="E21" s="263" t="s">
        <v>1550</v>
      </c>
      <c r="F21" s="390" t="s">
        <v>1551</v>
      </c>
      <c r="G21" s="390"/>
      <c r="H21" s="390"/>
      <c r="I21" s="390"/>
      <c r="J21" s="390"/>
      <c r="K21" s="257"/>
    </row>
    <row r="22" spans="2:11" s="1" customFormat="1" ht="15" customHeight="1">
      <c r="B22" s="260"/>
      <c r="C22" s="261"/>
      <c r="D22" s="261"/>
      <c r="E22" s="263" t="s">
        <v>1552</v>
      </c>
      <c r="F22" s="390" t="s">
        <v>1277</v>
      </c>
      <c r="G22" s="390"/>
      <c r="H22" s="390"/>
      <c r="I22" s="390"/>
      <c r="J22" s="390"/>
      <c r="K22" s="257"/>
    </row>
    <row r="23" spans="2:11" s="1" customFormat="1" ht="15" customHeight="1">
      <c r="B23" s="260"/>
      <c r="C23" s="261"/>
      <c r="D23" s="261"/>
      <c r="E23" s="263" t="s">
        <v>88</v>
      </c>
      <c r="F23" s="390" t="s">
        <v>1553</v>
      </c>
      <c r="G23" s="390"/>
      <c r="H23" s="390"/>
      <c r="I23" s="390"/>
      <c r="J23" s="390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90" t="s">
        <v>1554</v>
      </c>
      <c r="D25" s="390"/>
      <c r="E25" s="390"/>
      <c r="F25" s="390"/>
      <c r="G25" s="390"/>
      <c r="H25" s="390"/>
      <c r="I25" s="390"/>
      <c r="J25" s="390"/>
      <c r="K25" s="257"/>
    </row>
    <row r="26" spans="2:11" s="1" customFormat="1" ht="15" customHeight="1">
      <c r="B26" s="260"/>
      <c r="C26" s="390" t="s">
        <v>1555</v>
      </c>
      <c r="D26" s="390"/>
      <c r="E26" s="390"/>
      <c r="F26" s="390"/>
      <c r="G26" s="390"/>
      <c r="H26" s="390"/>
      <c r="I26" s="390"/>
      <c r="J26" s="390"/>
      <c r="K26" s="257"/>
    </row>
    <row r="27" spans="2:11" s="1" customFormat="1" ht="15" customHeight="1">
      <c r="B27" s="260"/>
      <c r="C27" s="259"/>
      <c r="D27" s="390" t="s">
        <v>1556</v>
      </c>
      <c r="E27" s="390"/>
      <c r="F27" s="390"/>
      <c r="G27" s="390"/>
      <c r="H27" s="390"/>
      <c r="I27" s="390"/>
      <c r="J27" s="390"/>
      <c r="K27" s="257"/>
    </row>
    <row r="28" spans="2:11" s="1" customFormat="1" ht="15" customHeight="1">
      <c r="B28" s="260"/>
      <c r="C28" s="261"/>
      <c r="D28" s="390" t="s">
        <v>1557</v>
      </c>
      <c r="E28" s="390"/>
      <c r="F28" s="390"/>
      <c r="G28" s="390"/>
      <c r="H28" s="390"/>
      <c r="I28" s="390"/>
      <c r="J28" s="390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90" t="s">
        <v>1558</v>
      </c>
      <c r="E30" s="390"/>
      <c r="F30" s="390"/>
      <c r="G30" s="390"/>
      <c r="H30" s="390"/>
      <c r="I30" s="390"/>
      <c r="J30" s="390"/>
      <c r="K30" s="257"/>
    </row>
    <row r="31" spans="2:11" s="1" customFormat="1" ht="15" customHeight="1">
      <c r="B31" s="260"/>
      <c r="C31" s="261"/>
      <c r="D31" s="390" t="s">
        <v>1559</v>
      </c>
      <c r="E31" s="390"/>
      <c r="F31" s="390"/>
      <c r="G31" s="390"/>
      <c r="H31" s="390"/>
      <c r="I31" s="390"/>
      <c r="J31" s="390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90" t="s">
        <v>1560</v>
      </c>
      <c r="E33" s="390"/>
      <c r="F33" s="390"/>
      <c r="G33" s="390"/>
      <c r="H33" s="390"/>
      <c r="I33" s="390"/>
      <c r="J33" s="390"/>
      <c r="K33" s="257"/>
    </row>
    <row r="34" spans="2:11" s="1" customFormat="1" ht="15" customHeight="1">
      <c r="B34" s="260"/>
      <c r="C34" s="261"/>
      <c r="D34" s="390" t="s">
        <v>1561</v>
      </c>
      <c r="E34" s="390"/>
      <c r="F34" s="390"/>
      <c r="G34" s="390"/>
      <c r="H34" s="390"/>
      <c r="I34" s="390"/>
      <c r="J34" s="390"/>
      <c r="K34" s="257"/>
    </row>
    <row r="35" spans="2:11" s="1" customFormat="1" ht="15" customHeight="1">
      <c r="B35" s="260"/>
      <c r="C35" s="261"/>
      <c r="D35" s="390" t="s">
        <v>1562</v>
      </c>
      <c r="E35" s="390"/>
      <c r="F35" s="390"/>
      <c r="G35" s="390"/>
      <c r="H35" s="390"/>
      <c r="I35" s="390"/>
      <c r="J35" s="390"/>
      <c r="K35" s="257"/>
    </row>
    <row r="36" spans="2:11" s="1" customFormat="1" ht="15" customHeight="1">
      <c r="B36" s="260"/>
      <c r="C36" s="261"/>
      <c r="D36" s="259"/>
      <c r="E36" s="262" t="s">
        <v>131</v>
      </c>
      <c r="F36" s="259"/>
      <c r="G36" s="390" t="s">
        <v>1563</v>
      </c>
      <c r="H36" s="390"/>
      <c r="I36" s="390"/>
      <c r="J36" s="390"/>
      <c r="K36" s="257"/>
    </row>
    <row r="37" spans="2:11" s="1" customFormat="1" ht="30.75" customHeight="1">
      <c r="B37" s="260"/>
      <c r="C37" s="261"/>
      <c r="D37" s="259"/>
      <c r="E37" s="262" t="s">
        <v>1564</v>
      </c>
      <c r="F37" s="259"/>
      <c r="G37" s="390" t="s">
        <v>1565</v>
      </c>
      <c r="H37" s="390"/>
      <c r="I37" s="390"/>
      <c r="J37" s="390"/>
      <c r="K37" s="257"/>
    </row>
    <row r="38" spans="2:11" s="1" customFormat="1" ht="15" customHeight="1">
      <c r="B38" s="260"/>
      <c r="C38" s="261"/>
      <c r="D38" s="259"/>
      <c r="E38" s="262" t="s">
        <v>50</v>
      </c>
      <c r="F38" s="259"/>
      <c r="G38" s="390" t="s">
        <v>1566</v>
      </c>
      <c r="H38" s="390"/>
      <c r="I38" s="390"/>
      <c r="J38" s="390"/>
      <c r="K38" s="257"/>
    </row>
    <row r="39" spans="2:11" s="1" customFormat="1" ht="15" customHeight="1">
      <c r="B39" s="260"/>
      <c r="C39" s="261"/>
      <c r="D39" s="259"/>
      <c r="E39" s="262" t="s">
        <v>51</v>
      </c>
      <c r="F39" s="259"/>
      <c r="G39" s="390" t="s">
        <v>1567</v>
      </c>
      <c r="H39" s="390"/>
      <c r="I39" s="390"/>
      <c r="J39" s="390"/>
      <c r="K39" s="257"/>
    </row>
    <row r="40" spans="2:11" s="1" customFormat="1" ht="15" customHeight="1">
      <c r="B40" s="260"/>
      <c r="C40" s="261"/>
      <c r="D40" s="259"/>
      <c r="E40" s="262" t="s">
        <v>132</v>
      </c>
      <c r="F40" s="259"/>
      <c r="G40" s="390" t="s">
        <v>1568</v>
      </c>
      <c r="H40" s="390"/>
      <c r="I40" s="390"/>
      <c r="J40" s="390"/>
      <c r="K40" s="257"/>
    </row>
    <row r="41" spans="2:11" s="1" customFormat="1" ht="15" customHeight="1">
      <c r="B41" s="260"/>
      <c r="C41" s="261"/>
      <c r="D41" s="259"/>
      <c r="E41" s="262" t="s">
        <v>133</v>
      </c>
      <c r="F41" s="259"/>
      <c r="G41" s="390" t="s">
        <v>1569</v>
      </c>
      <c r="H41" s="390"/>
      <c r="I41" s="390"/>
      <c r="J41" s="390"/>
      <c r="K41" s="257"/>
    </row>
    <row r="42" spans="2:11" s="1" customFormat="1" ht="15" customHeight="1">
      <c r="B42" s="260"/>
      <c r="C42" s="261"/>
      <c r="D42" s="259"/>
      <c r="E42" s="262" t="s">
        <v>1570</v>
      </c>
      <c r="F42" s="259"/>
      <c r="G42" s="390" t="s">
        <v>1571</v>
      </c>
      <c r="H42" s="390"/>
      <c r="I42" s="390"/>
      <c r="J42" s="390"/>
      <c r="K42" s="257"/>
    </row>
    <row r="43" spans="2:11" s="1" customFormat="1" ht="15" customHeight="1">
      <c r="B43" s="260"/>
      <c r="C43" s="261"/>
      <c r="D43" s="259"/>
      <c r="E43" s="262"/>
      <c r="F43" s="259"/>
      <c r="G43" s="390" t="s">
        <v>1572</v>
      </c>
      <c r="H43" s="390"/>
      <c r="I43" s="390"/>
      <c r="J43" s="390"/>
      <c r="K43" s="257"/>
    </row>
    <row r="44" spans="2:11" s="1" customFormat="1" ht="15" customHeight="1">
      <c r="B44" s="260"/>
      <c r="C44" s="261"/>
      <c r="D44" s="259"/>
      <c r="E44" s="262" t="s">
        <v>1573</v>
      </c>
      <c r="F44" s="259"/>
      <c r="G44" s="390" t="s">
        <v>1574</v>
      </c>
      <c r="H44" s="390"/>
      <c r="I44" s="390"/>
      <c r="J44" s="390"/>
      <c r="K44" s="257"/>
    </row>
    <row r="45" spans="2:11" s="1" customFormat="1" ht="15" customHeight="1">
      <c r="B45" s="260"/>
      <c r="C45" s="261"/>
      <c r="D45" s="259"/>
      <c r="E45" s="262" t="s">
        <v>135</v>
      </c>
      <c r="F45" s="259"/>
      <c r="G45" s="390" t="s">
        <v>1575</v>
      </c>
      <c r="H45" s="390"/>
      <c r="I45" s="390"/>
      <c r="J45" s="390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90" t="s">
        <v>1576</v>
      </c>
      <c r="E47" s="390"/>
      <c r="F47" s="390"/>
      <c r="G47" s="390"/>
      <c r="H47" s="390"/>
      <c r="I47" s="390"/>
      <c r="J47" s="390"/>
      <c r="K47" s="257"/>
    </row>
    <row r="48" spans="2:11" s="1" customFormat="1" ht="15" customHeight="1">
      <c r="B48" s="260"/>
      <c r="C48" s="261"/>
      <c r="D48" s="261"/>
      <c r="E48" s="390" t="s">
        <v>1577</v>
      </c>
      <c r="F48" s="390"/>
      <c r="G48" s="390"/>
      <c r="H48" s="390"/>
      <c r="I48" s="390"/>
      <c r="J48" s="390"/>
      <c r="K48" s="257"/>
    </row>
    <row r="49" spans="2:11" s="1" customFormat="1" ht="15" customHeight="1">
      <c r="B49" s="260"/>
      <c r="C49" s="261"/>
      <c r="D49" s="261"/>
      <c r="E49" s="390" t="s">
        <v>1578</v>
      </c>
      <c r="F49" s="390"/>
      <c r="G49" s="390"/>
      <c r="H49" s="390"/>
      <c r="I49" s="390"/>
      <c r="J49" s="390"/>
      <c r="K49" s="257"/>
    </row>
    <row r="50" spans="2:11" s="1" customFormat="1" ht="15" customHeight="1">
      <c r="B50" s="260"/>
      <c r="C50" s="261"/>
      <c r="D50" s="261"/>
      <c r="E50" s="390" t="s">
        <v>1579</v>
      </c>
      <c r="F50" s="390"/>
      <c r="G50" s="390"/>
      <c r="H50" s="390"/>
      <c r="I50" s="390"/>
      <c r="J50" s="390"/>
      <c r="K50" s="257"/>
    </row>
    <row r="51" spans="2:11" s="1" customFormat="1" ht="15" customHeight="1">
      <c r="B51" s="260"/>
      <c r="C51" s="261"/>
      <c r="D51" s="390" t="s">
        <v>1580</v>
      </c>
      <c r="E51" s="390"/>
      <c r="F51" s="390"/>
      <c r="G51" s="390"/>
      <c r="H51" s="390"/>
      <c r="I51" s="390"/>
      <c r="J51" s="390"/>
      <c r="K51" s="257"/>
    </row>
    <row r="52" spans="2:11" s="1" customFormat="1" ht="25.5" customHeight="1">
      <c r="B52" s="256"/>
      <c r="C52" s="391" t="s">
        <v>1581</v>
      </c>
      <c r="D52" s="391"/>
      <c r="E52" s="391"/>
      <c r="F52" s="391"/>
      <c r="G52" s="391"/>
      <c r="H52" s="391"/>
      <c r="I52" s="391"/>
      <c r="J52" s="391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90" t="s">
        <v>1582</v>
      </c>
      <c r="D54" s="390"/>
      <c r="E54" s="390"/>
      <c r="F54" s="390"/>
      <c r="G54" s="390"/>
      <c r="H54" s="390"/>
      <c r="I54" s="390"/>
      <c r="J54" s="390"/>
      <c r="K54" s="257"/>
    </row>
    <row r="55" spans="2:11" s="1" customFormat="1" ht="15" customHeight="1">
      <c r="B55" s="256"/>
      <c r="C55" s="390" t="s">
        <v>1583</v>
      </c>
      <c r="D55" s="390"/>
      <c r="E55" s="390"/>
      <c r="F55" s="390"/>
      <c r="G55" s="390"/>
      <c r="H55" s="390"/>
      <c r="I55" s="390"/>
      <c r="J55" s="390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90" t="s">
        <v>1584</v>
      </c>
      <c r="D57" s="390"/>
      <c r="E57" s="390"/>
      <c r="F57" s="390"/>
      <c r="G57" s="390"/>
      <c r="H57" s="390"/>
      <c r="I57" s="390"/>
      <c r="J57" s="390"/>
      <c r="K57" s="257"/>
    </row>
    <row r="58" spans="2:11" s="1" customFormat="1" ht="15" customHeight="1">
      <c r="B58" s="256"/>
      <c r="C58" s="261"/>
      <c r="D58" s="390" t="s">
        <v>1585</v>
      </c>
      <c r="E58" s="390"/>
      <c r="F58" s="390"/>
      <c r="G58" s="390"/>
      <c r="H58" s="390"/>
      <c r="I58" s="390"/>
      <c r="J58" s="390"/>
      <c r="K58" s="257"/>
    </row>
    <row r="59" spans="2:11" s="1" customFormat="1" ht="15" customHeight="1">
      <c r="B59" s="256"/>
      <c r="C59" s="261"/>
      <c r="D59" s="390" t="s">
        <v>1586</v>
      </c>
      <c r="E59" s="390"/>
      <c r="F59" s="390"/>
      <c r="G59" s="390"/>
      <c r="H59" s="390"/>
      <c r="I59" s="390"/>
      <c r="J59" s="390"/>
      <c r="K59" s="257"/>
    </row>
    <row r="60" spans="2:11" s="1" customFormat="1" ht="15" customHeight="1">
      <c r="B60" s="256"/>
      <c r="C60" s="261"/>
      <c r="D60" s="390" t="s">
        <v>1587</v>
      </c>
      <c r="E60" s="390"/>
      <c r="F60" s="390"/>
      <c r="G60" s="390"/>
      <c r="H60" s="390"/>
      <c r="I60" s="390"/>
      <c r="J60" s="390"/>
      <c r="K60" s="257"/>
    </row>
    <row r="61" spans="2:11" s="1" customFormat="1" ht="15" customHeight="1">
      <c r="B61" s="256"/>
      <c r="C61" s="261"/>
      <c r="D61" s="390" t="s">
        <v>1588</v>
      </c>
      <c r="E61" s="390"/>
      <c r="F61" s="390"/>
      <c r="G61" s="390"/>
      <c r="H61" s="390"/>
      <c r="I61" s="390"/>
      <c r="J61" s="390"/>
      <c r="K61" s="257"/>
    </row>
    <row r="62" spans="2:11" s="1" customFormat="1" ht="15" customHeight="1">
      <c r="B62" s="256"/>
      <c r="C62" s="261"/>
      <c r="D62" s="392" t="s">
        <v>1589</v>
      </c>
      <c r="E62" s="392"/>
      <c r="F62" s="392"/>
      <c r="G62" s="392"/>
      <c r="H62" s="392"/>
      <c r="I62" s="392"/>
      <c r="J62" s="392"/>
      <c r="K62" s="257"/>
    </row>
    <row r="63" spans="2:11" s="1" customFormat="1" ht="15" customHeight="1">
      <c r="B63" s="256"/>
      <c r="C63" s="261"/>
      <c r="D63" s="390" t="s">
        <v>1590</v>
      </c>
      <c r="E63" s="390"/>
      <c r="F63" s="390"/>
      <c r="G63" s="390"/>
      <c r="H63" s="390"/>
      <c r="I63" s="390"/>
      <c r="J63" s="390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90" t="s">
        <v>1591</v>
      </c>
      <c r="E65" s="390"/>
      <c r="F65" s="390"/>
      <c r="G65" s="390"/>
      <c r="H65" s="390"/>
      <c r="I65" s="390"/>
      <c r="J65" s="390"/>
      <c r="K65" s="257"/>
    </row>
    <row r="66" spans="2:11" s="1" customFormat="1" ht="15" customHeight="1">
      <c r="B66" s="256"/>
      <c r="C66" s="261"/>
      <c r="D66" s="392" t="s">
        <v>1592</v>
      </c>
      <c r="E66" s="392"/>
      <c r="F66" s="392"/>
      <c r="G66" s="392"/>
      <c r="H66" s="392"/>
      <c r="I66" s="392"/>
      <c r="J66" s="392"/>
      <c r="K66" s="257"/>
    </row>
    <row r="67" spans="2:11" s="1" customFormat="1" ht="15" customHeight="1">
      <c r="B67" s="256"/>
      <c r="C67" s="261"/>
      <c r="D67" s="390" t="s">
        <v>1593</v>
      </c>
      <c r="E67" s="390"/>
      <c r="F67" s="390"/>
      <c r="G67" s="390"/>
      <c r="H67" s="390"/>
      <c r="I67" s="390"/>
      <c r="J67" s="390"/>
      <c r="K67" s="257"/>
    </row>
    <row r="68" spans="2:11" s="1" customFormat="1" ht="15" customHeight="1">
      <c r="B68" s="256"/>
      <c r="C68" s="261"/>
      <c r="D68" s="390" t="s">
        <v>1594</v>
      </c>
      <c r="E68" s="390"/>
      <c r="F68" s="390"/>
      <c r="G68" s="390"/>
      <c r="H68" s="390"/>
      <c r="I68" s="390"/>
      <c r="J68" s="390"/>
      <c r="K68" s="257"/>
    </row>
    <row r="69" spans="2:11" s="1" customFormat="1" ht="15" customHeight="1">
      <c r="B69" s="256"/>
      <c r="C69" s="261"/>
      <c r="D69" s="390" t="s">
        <v>1595</v>
      </c>
      <c r="E69" s="390"/>
      <c r="F69" s="390"/>
      <c r="G69" s="390"/>
      <c r="H69" s="390"/>
      <c r="I69" s="390"/>
      <c r="J69" s="390"/>
      <c r="K69" s="257"/>
    </row>
    <row r="70" spans="2:11" s="1" customFormat="1" ht="15" customHeight="1">
      <c r="B70" s="256"/>
      <c r="C70" s="261"/>
      <c r="D70" s="390" t="s">
        <v>1596</v>
      </c>
      <c r="E70" s="390"/>
      <c r="F70" s="390"/>
      <c r="G70" s="390"/>
      <c r="H70" s="390"/>
      <c r="I70" s="390"/>
      <c r="J70" s="390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5" t="s">
        <v>1597</v>
      </c>
      <c r="D75" s="385"/>
      <c r="E75" s="385"/>
      <c r="F75" s="385"/>
      <c r="G75" s="385"/>
      <c r="H75" s="385"/>
      <c r="I75" s="385"/>
      <c r="J75" s="385"/>
      <c r="K75" s="274"/>
    </row>
    <row r="76" spans="2:11" s="1" customFormat="1" ht="17.25" customHeight="1">
      <c r="B76" s="273"/>
      <c r="C76" s="275" t="s">
        <v>1598</v>
      </c>
      <c r="D76" s="275"/>
      <c r="E76" s="275"/>
      <c r="F76" s="275" t="s">
        <v>1599</v>
      </c>
      <c r="G76" s="276"/>
      <c r="H76" s="275" t="s">
        <v>51</v>
      </c>
      <c r="I76" s="275" t="s">
        <v>54</v>
      </c>
      <c r="J76" s="275" t="s">
        <v>1600</v>
      </c>
      <c r="K76" s="274"/>
    </row>
    <row r="77" spans="2:11" s="1" customFormat="1" ht="17.25" customHeight="1">
      <c r="B77" s="273"/>
      <c r="C77" s="277" t="s">
        <v>1601</v>
      </c>
      <c r="D77" s="277"/>
      <c r="E77" s="277"/>
      <c r="F77" s="278" t="s">
        <v>1602</v>
      </c>
      <c r="G77" s="279"/>
      <c r="H77" s="277"/>
      <c r="I77" s="277"/>
      <c r="J77" s="277" t="s">
        <v>1603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50</v>
      </c>
      <c r="D79" s="282"/>
      <c r="E79" s="282"/>
      <c r="F79" s="283" t="s">
        <v>1604</v>
      </c>
      <c r="G79" s="284"/>
      <c r="H79" s="262" t="s">
        <v>1605</v>
      </c>
      <c r="I79" s="262" t="s">
        <v>1606</v>
      </c>
      <c r="J79" s="262">
        <v>20</v>
      </c>
      <c r="K79" s="274"/>
    </row>
    <row r="80" spans="2:11" s="1" customFormat="1" ht="15" customHeight="1">
      <c r="B80" s="273"/>
      <c r="C80" s="262" t="s">
        <v>1607</v>
      </c>
      <c r="D80" s="262"/>
      <c r="E80" s="262"/>
      <c r="F80" s="283" t="s">
        <v>1604</v>
      </c>
      <c r="G80" s="284"/>
      <c r="H80" s="262" t="s">
        <v>1608</v>
      </c>
      <c r="I80" s="262" t="s">
        <v>1606</v>
      </c>
      <c r="J80" s="262">
        <v>120</v>
      </c>
      <c r="K80" s="274"/>
    </row>
    <row r="81" spans="2:11" s="1" customFormat="1" ht="15" customHeight="1">
      <c r="B81" s="285"/>
      <c r="C81" s="262" t="s">
        <v>1609</v>
      </c>
      <c r="D81" s="262"/>
      <c r="E81" s="262"/>
      <c r="F81" s="283" t="s">
        <v>1610</v>
      </c>
      <c r="G81" s="284"/>
      <c r="H81" s="262" t="s">
        <v>1611</v>
      </c>
      <c r="I81" s="262" t="s">
        <v>1606</v>
      </c>
      <c r="J81" s="262">
        <v>50</v>
      </c>
      <c r="K81" s="274"/>
    </row>
    <row r="82" spans="2:11" s="1" customFormat="1" ht="15" customHeight="1">
      <c r="B82" s="285"/>
      <c r="C82" s="262" t="s">
        <v>1612</v>
      </c>
      <c r="D82" s="262"/>
      <c r="E82" s="262"/>
      <c r="F82" s="283" t="s">
        <v>1604</v>
      </c>
      <c r="G82" s="284"/>
      <c r="H82" s="262" t="s">
        <v>1613</v>
      </c>
      <c r="I82" s="262" t="s">
        <v>1614</v>
      </c>
      <c r="J82" s="262"/>
      <c r="K82" s="274"/>
    </row>
    <row r="83" spans="2:11" s="1" customFormat="1" ht="15" customHeight="1">
      <c r="B83" s="285"/>
      <c r="C83" s="286" t="s">
        <v>1615</v>
      </c>
      <c r="D83" s="286"/>
      <c r="E83" s="286"/>
      <c r="F83" s="287" t="s">
        <v>1610</v>
      </c>
      <c r="G83" s="286"/>
      <c r="H83" s="286" t="s">
        <v>1616</v>
      </c>
      <c r="I83" s="286" t="s">
        <v>1606</v>
      </c>
      <c r="J83" s="286">
        <v>15</v>
      </c>
      <c r="K83" s="274"/>
    </row>
    <row r="84" spans="2:11" s="1" customFormat="1" ht="15" customHeight="1">
      <c r="B84" s="285"/>
      <c r="C84" s="286" t="s">
        <v>1617</v>
      </c>
      <c r="D84" s="286"/>
      <c r="E84" s="286"/>
      <c r="F84" s="287" t="s">
        <v>1610</v>
      </c>
      <c r="G84" s="286"/>
      <c r="H84" s="286" t="s">
        <v>1618</v>
      </c>
      <c r="I84" s="286" t="s">
        <v>1606</v>
      </c>
      <c r="J84" s="286">
        <v>15</v>
      </c>
      <c r="K84" s="274"/>
    </row>
    <row r="85" spans="2:11" s="1" customFormat="1" ht="15" customHeight="1">
      <c r="B85" s="285"/>
      <c r="C85" s="286" t="s">
        <v>1619</v>
      </c>
      <c r="D85" s="286"/>
      <c r="E85" s="286"/>
      <c r="F85" s="287" t="s">
        <v>1610</v>
      </c>
      <c r="G85" s="286"/>
      <c r="H85" s="286" t="s">
        <v>1620</v>
      </c>
      <c r="I85" s="286" t="s">
        <v>1606</v>
      </c>
      <c r="J85" s="286">
        <v>20</v>
      </c>
      <c r="K85" s="274"/>
    </row>
    <row r="86" spans="2:11" s="1" customFormat="1" ht="15" customHeight="1">
      <c r="B86" s="285"/>
      <c r="C86" s="286" t="s">
        <v>1621</v>
      </c>
      <c r="D86" s="286"/>
      <c r="E86" s="286"/>
      <c r="F86" s="287" t="s">
        <v>1610</v>
      </c>
      <c r="G86" s="286"/>
      <c r="H86" s="286" t="s">
        <v>1622</v>
      </c>
      <c r="I86" s="286" t="s">
        <v>1606</v>
      </c>
      <c r="J86" s="286">
        <v>20</v>
      </c>
      <c r="K86" s="274"/>
    </row>
    <row r="87" spans="2:11" s="1" customFormat="1" ht="15" customHeight="1">
      <c r="B87" s="285"/>
      <c r="C87" s="262" t="s">
        <v>1623</v>
      </c>
      <c r="D87" s="262"/>
      <c r="E87" s="262"/>
      <c r="F87" s="283" t="s">
        <v>1610</v>
      </c>
      <c r="G87" s="284"/>
      <c r="H87" s="262" t="s">
        <v>1624</v>
      </c>
      <c r="I87" s="262" t="s">
        <v>1606</v>
      </c>
      <c r="J87" s="262">
        <v>50</v>
      </c>
      <c r="K87" s="274"/>
    </row>
    <row r="88" spans="2:11" s="1" customFormat="1" ht="15" customHeight="1">
      <c r="B88" s="285"/>
      <c r="C88" s="262" t="s">
        <v>1625</v>
      </c>
      <c r="D88" s="262"/>
      <c r="E88" s="262"/>
      <c r="F88" s="283" t="s">
        <v>1610</v>
      </c>
      <c r="G88" s="284"/>
      <c r="H88" s="262" t="s">
        <v>1626</v>
      </c>
      <c r="I88" s="262" t="s">
        <v>1606</v>
      </c>
      <c r="J88" s="262">
        <v>20</v>
      </c>
      <c r="K88" s="274"/>
    </row>
    <row r="89" spans="2:11" s="1" customFormat="1" ht="15" customHeight="1">
      <c r="B89" s="285"/>
      <c r="C89" s="262" t="s">
        <v>1627</v>
      </c>
      <c r="D89" s="262"/>
      <c r="E89" s="262"/>
      <c r="F89" s="283" t="s">
        <v>1610</v>
      </c>
      <c r="G89" s="284"/>
      <c r="H89" s="262" t="s">
        <v>1628</v>
      </c>
      <c r="I89" s="262" t="s">
        <v>1606</v>
      </c>
      <c r="J89" s="262">
        <v>20</v>
      </c>
      <c r="K89" s="274"/>
    </row>
    <row r="90" spans="2:11" s="1" customFormat="1" ht="15" customHeight="1">
      <c r="B90" s="285"/>
      <c r="C90" s="262" t="s">
        <v>1629</v>
      </c>
      <c r="D90" s="262"/>
      <c r="E90" s="262"/>
      <c r="F90" s="283" t="s">
        <v>1610</v>
      </c>
      <c r="G90" s="284"/>
      <c r="H90" s="262" t="s">
        <v>1630</v>
      </c>
      <c r="I90" s="262" t="s">
        <v>1606</v>
      </c>
      <c r="J90" s="262">
        <v>50</v>
      </c>
      <c r="K90" s="274"/>
    </row>
    <row r="91" spans="2:11" s="1" customFormat="1" ht="15" customHeight="1">
      <c r="B91" s="285"/>
      <c r="C91" s="262" t="s">
        <v>1631</v>
      </c>
      <c r="D91" s="262"/>
      <c r="E91" s="262"/>
      <c r="F91" s="283" t="s">
        <v>1610</v>
      </c>
      <c r="G91" s="284"/>
      <c r="H91" s="262" t="s">
        <v>1631</v>
      </c>
      <c r="I91" s="262" t="s">
        <v>1606</v>
      </c>
      <c r="J91" s="262">
        <v>50</v>
      </c>
      <c r="K91" s="274"/>
    </row>
    <row r="92" spans="2:11" s="1" customFormat="1" ht="15" customHeight="1">
      <c r="B92" s="285"/>
      <c r="C92" s="262" t="s">
        <v>1632</v>
      </c>
      <c r="D92" s="262"/>
      <c r="E92" s="262"/>
      <c r="F92" s="283" t="s">
        <v>1610</v>
      </c>
      <c r="G92" s="284"/>
      <c r="H92" s="262" t="s">
        <v>1633</v>
      </c>
      <c r="I92" s="262" t="s">
        <v>1606</v>
      </c>
      <c r="J92" s="262">
        <v>255</v>
      </c>
      <c r="K92" s="274"/>
    </row>
    <row r="93" spans="2:11" s="1" customFormat="1" ht="15" customHeight="1">
      <c r="B93" s="285"/>
      <c r="C93" s="262" t="s">
        <v>1634</v>
      </c>
      <c r="D93" s="262"/>
      <c r="E93" s="262"/>
      <c r="F93" s="283" t="s">
        <v>1604</v>
      </c>
      <c r="G93" s="284"/>
      <c r="H93" s="262" t="s">
        <v>1635</v>
      </c>
      <c r="I93" s="262" t="s">
        <v>1636</v>
      </c>
      <c r="J93" s="262"/>
      <c r="K93" s="274"/>
    </row>
    <row r="94" spans="2:11" s="1" customFormat="1" ht="15" customHeight="1">
      <c r="B94" s="285"/>
      <c r="C94" s="262" t="s">
        <v>1637</v>
      </c>
      <c r="D94" s="262"/>
      <c r="E94" s="262"/>
      <c r="F94" s="283" t="s">
        <v>1604</v>
      </c>
      <c r="G94" s="284"/>
      <c r="H94" s="262" t="s">
        <v>1638</v>
      </c>
      <c r="I94" s="262" t="s">
        <v>1639</v>
      </c>
      <c r="J94" s="262"/>
      <c r="K94" s="274"/>
    </row>
    <row r="95" spans="2:11" s="1" customFormat="1" ht="15" customHeight="1">
      <c r="B95" s="285"/>
      <c r="C95" s="262" t="s">
        <v>1640</v>
      </c>
      <c r="D95" s="262"/>
      <c r="E95" s="262"/>
      <c r="F95" s="283" t="s">
        <v>1604</v>
      </c>
      <c r="G95" s="284"/>
      <c r="H95" s="262" t="s">
        <v>1640</v>
      </c>
      <c r="I95" s="262" t="s">
        <v>1639</v>
      </c>
      <c r="J95" s="262"/>
      <c r="K95" s="274"/>
    </row>
    <row r="96" spans="2:11" s="1" customFormat="1" ht="15" customHeight="1">
      <c r="B96" s="285"/>
      <c r="C96" s="262" t="s">
        <v>35</v>
      </c>
      <c r="D96" s="262"/>
      <c r="E96" s="262"/>
      <c r="F96" s="283" t="s">
        <v>1604</v>
      </c>
      <c r="G96" s="284"/>
      <c r="H96" s="262" t="s">
        <v>1641</v>
      </c>
      <c r="I96" s="262" t="s">
        <v>1639</v>
      </c>
      <c r="J96" s="262"/>
      <c r="K96" s="274"/>
    </row>
    <row r="97" spans="2:11" s="1" customFormat="1" ht="15" customHeight="1">
      <c r="B97" s="285"/>
      <c r="C97" s="262" t="s">
        <v>45</v>
      </c>
      <c r="D97" s="262"/>
      <c r="E97" s="262"/>
      <c r="F97" s="283" t="s">
        <v>1604</v>
      </c>
      <c r="G97" s="284"/>
      <c r="H97" s="262" t="s">
        <v>1642</v>
      </c>
      <c r="I97" s="262" t="s">
        <v>1639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5" t="s">
        <v>1643</v>
      </c>
      <c r="D102" s="385"/>
      <c r="E102" s="385"/>
      <c r="F102" s="385"/>
      <c r="G102" s="385"/>
      <c r="H102" s="385"/>
      <c r="I102" s="385"/>
      <c r="J102" s="385"/>
      <c r="K102" s="274"/>
    </row>
    <row r="103" spans="2:11" s="1" customFormat="1" ht="17.25" customHeight="1">
      <c r="B103" s="273"/>
      <c r="C103" s="275" t="s">
        <v>1598</v>
      </c>
      <c r="D103" s="275"/>
      <c r="E103" s="275"/>
      <c r="F103" s="275" t="s">
        <v>1599</v>
      </c>
      <c r="G103" s="276"/>
      <c r="H103" s="275" t="s">
        <v>51</v>
      </c>
      <c r="I103" s="275" t="s">
        <v>54</v>
      </c>
      <c r="J103" s="275" t="s">
        <v>1600</v>
      </c>
      <c r="K103" s="274"/>
    </row>
    <row r="104" spans="2:11" s="1" customFormat="1" ht="17.25" customHeight="1">
      <c r="B104" s="273"/>
      <c r="C104" s="277" t="s">
        <v>1601</v>
      </c>
      <c r="D104" s="277"/>
      <c r="E104" s="277"/>
      <c r="F104" s="278" t="s">
        <v>1602</v>
      </c>
      <c r="G104" s="279"/>
      <c r="H104" s="277"/>
      <c r="I104" s="277"/>
      <c r="J104" s="277" t="s">
        <v>1603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50</v>
      </c>
      <c r="D106" s="282"/>
      <c r="E106" s="282"/>
      <c r="F106" s="283" t="s">
        <v>1604</v>
      </c>
      <c r="G106" s="262"/>
      <c r="H106" s="262" t="s">
        <v>1644</v>
      </c>
      <c r="I106" s="262" t="s">
        <v>1606</v>
      </c>
      <c r="J106" s="262">
        <v>20</v>
      </c>
      <c r="K106" s="274"/>
    </row>
    <row r="107" spans="2:11" s="1" customFormat="1" ht="15" customHeight="1">
      <c r="B107" s="273"/>
      <c r="C107" s="262" t="s">
        <v>1607</v>
      </c>
      <c r="D107" s="262"/>
      <c r="E107" s="262"/>
      <c r="F107" s="283" t="s">
        <v>1604</v>
      </c>
      <c r="G107" s="262"/>
      <c r="H107" s="262" t="s">
        <v>1644</v>
      </c>
      <c r="I107" s="262" t="s">
        <v>1606</v>
      </c>
      <c r="J107" s="262">
        <v>120</v>
      </c>
      <c r="K107" s="274"/>
    </row>
    <row r="108" spans="2:11" s="1" customFormat="1" ht="15" customHeight="1">
      <c r="B108" s="285"/>
      <c r="C108" s="262" t="s">
        <v>1609</v>
      </c>
      <c r="D108" s="262"/>
      <c r="E108" s="262"/>
      <c r="F108" s="283" t="s">
        <v>1610</v>
      </c>
      <c r="G108" s="262"/>
      <c r="H108" s="262" t="s">
        <v>1644</v>
      </c>
      <c r="I108" s="262" t="s">
        <v>1606</v>
      </c>
      <c r="J108" s="262">
        <v>50</v>
      </c>
      <c r="K108" s="274"/>
    </row>
    <row r="109" spans="2:11" s="1" customFormat="1" ht="15" customHeight="1">
      <c r="B109" s="285"/>
      <c r="C109" s="262" t="s">
        <v>1612</v>
      </c>
      <c r="D109" s="262"/>
      <c r="E109" s="262"/>
      <c r="F109" s="283" t="s">
        <v>1604</v>
      </c>
      <c r="G109" s="262"/>
      <c r="H109" s="262" t="s">
        <v>1644</v>
      </c>
      <c r="I109" s="262" t="s">
        <v>1614</v>
      </c>
      <c r="J109" s="262"/>
      <c r="K109" s="274"/>
    </row>
    <row r="110" spans="2:11" s="1" customFormat="1" ht="15" customHeight="1">
      <c r="B110" s="285"/>
      <c r="C110" s="262" t="s">
        <v>1623</v>
      </c>
      <c r="D110" s="262"/>
      <c r="E110" s="262"/>
      <c r="F110" s="283" t="s">
        <v>1610</v>
      </c>
      <c r="G110" s="262"/>
      <c r="H110" s="262" t="s">
        <v>1644</v>
      </c>
      <c r="I110" s="262" t="s">
        <v>1606</v>
      </c>
      <c r="J110" s="262">
        <v>50</v>
      </c>
      <c r="K110" s="274"/>
    </row>
    <row r="111" spans="2:11" s="1" customFormat="1" ht="15" customHeight="1">
      <c r="B111" s="285"/>
      <c r="C111" s="262" t="s">
        <v>1631</v>
      </c>
      <c r="D111" s="262"/>
      <c r="E111" s="262"/>
      <c r="F111" s="283" t="s">
        <v>1610</v>
      </c>
      <c r="G111" s="262"/>
      <c r="H111" s="262" t="s">
        <v>1644</v>
      </c>
      <c r="I111" s="262" t="s">
        <v>1606</v>
      </c>
      <c r="J111" s="262">
        <v>50</v>
      </c>
      <c r="K111" s="274"/>
    </row>
    <row r="112" spans="2:11" s="1" customFormat="1" ht="15" customHeight="1">
      <c r="B112" s="285"/>
      <c r="C112" s="262" t="s">
        <v>1629</v>
      </c>
      <c r="D112" s="262"/>
      <c r="E112" s="262"/>
      <c r="F112" s="283" t="s">
        <v>1610</v>
      </c>
      <c r="G112" s="262"/>
      <c r="H112" s="262" t="s">
        <v>1644</v>
      </c>
      <c r="I112" s="262" t="s">
        <v>1606</v>
      </c>
      <c r="J112" s="262">
        <v>50</v>
      </c>
      <c r="K112" s="274"/>
    </row>
    <row r="113" spans="2:11" s="1" customFormat="1" ht="15" customHeight="1">
      <c r="B113" s="285"/>
      <c r="C113" s="262" t="s">
        <v>50</v>
      </c>
      <c r="D113" s="262"/>
      <c r="E113" s="262"/>
      <c r="F113" s="283" t="s">
        <v>1604</v>
      </c>
      <c r="G113" s="262"/>
      <c r="H113" s="262" t="s">
        <v>1645</v>
      </c>
      <c r="I113" s="262" t="s">
        <v>1606</v>
      </c>
      <c r="J113" s="262">
        <v>20</v>
      </c>
      <c r="K113" s="274"/>
    </row>
    <row r="114" spans="2:11" s="1" customFormat="1" ht="15" customHeight="1">
      <c r="B114" s="285"/>
      <c r="C114" s="262" t="s">
        <v>1646</v>
      </c>
      <c r="D114" s="262"/>
      <c r="E114" s="262"/>
      <c r="F114" s="283" t="s">
        <v>1604</v>
      </c>
      <c r="G114" s="262"/>
      <c r="H114" s="262" t="s">
        <v>1647</v>
      </c>
      <c r="I114" s="262" t="s">
        <v>1606</v>
      </c>
      <c r="J114" s="262">
        <v>120</v>
      </c>
      <c r="K114" s="274"/>
    </row>
    <row r="115" spans="2:11" s="1" customFormat="1" ht="15" customHeight="1">
      <c r="B115" s="285"/>
      <c r="C115" s="262" t="s">
        <v>35</v>
      </c>
      <c r="D115" s="262"/>
      <c r="E115" s="262"/>
      <c r="F115" s="283" t="s">
        <v>1604</v>
      </c>
      <c r="G115" s="262"/>
      <c r="H115" s="262" t="s">
        <v>1648</v>
      </c>
      <c r="I115" s="262" t="s">
        <v>1639</v>
      </c>
      <c r="J115" s="262"/>
      <c r="K115" s="274"/>
    </row>
    <row r="116" spans="2:11" s="1" customFormat="1" ht="15" customHeight="1">
      <c r="B116" s="285"/>
      <c r="C116" s="262" t="s">
        <v>45</v>
      </c>
      <c r="D116" s="262"/>
      <c r="E116" s="262"/>
      <c r="F116" s="283" t="s">
        <v>1604</v>
      </c>
      <c r="G116" s="262"/>
      <c r="H116" s="262" t="s">
        <v>1649</v>
      </c>
      <c r="I116" s="262" t="s">
        <v>1639</v>
      </c>
      <c r="J116" s="262"/>
      <c r="K116" s="274"/>
    </row>
    <row r="117" spans="2:11" s="1" customFormat="1" ht="15" customHeight="1">
      <c r="B117" s="285"/>
      <c r="C117" s="262" t="s">
        <v>54</v>
      </c>
      <c r="D117" s="262"/>
      <c r="E117" s="262"/>
      <c r="F117" s="283" t="s">
        <v>1604</v>
      </c>
      <c r="G117" s="262"/>
      <c r="H117" s="262" t="s">
        <v>1650</v>
      </c>
      <c r="I117" s="262" t="s">
        <v>1651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6" t="s">
        <v>1652</v>
      </c>
      <c r="D122" s="386"/>
      <c r="E122" s="386"/>
      <c r="F122" s="386"/>
      <c r="G122" s="386"/>
      <c r="H122" s="386"/>
      <c r="I122" s="386"/>
      <c r="J122" s="386"/>
      <c r="K122" s="302"/>
    </row>
    <row r="123" spans="2:11" s="1" customFormat="1" ht="17.25" customHeight="1">
      <c r="B123" s="303"/>
      <c r="C123" s="275" t="s">
        <v>1598</v>
      </c>
      <c r="D123" s="275"/>
      <c r="E123" s="275"/>
      <c r="F123" s="275" t="s">
        <v>1599</v>
      </c>
      <c r="G123" s="276"/>
      <c r="H123" s="275" t="s">
        <v>51</v>
      </c>
      <c r="I123" s="275" t="s">
        <v>54</v>
      </c>
      <c r="J123" s="275" t="s">
        <v>1600</v>
      </c>
      <c r="K123" s="304"/>
    </row>
    <row r="124" spans="2:11" s="1" customFormat="1" ht="17.25" customHeight="1">
      <c r="B124" s="303"/>
      <c r="C124" s="277" t="s">
        <v>1601</v>
      </c>
      <c r="D124" s="277"/>
      <c r="E124" s="277"/>
      <c r="F124" s="278" t="s">
        <v>1602</v>
      </c>
      <c r="G124" s="279"/>
      <c r="H124" s="277"/>
      <c r="I124" s="277"/>
      <c r="J124" s="277" t="s">
        <v>1603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1607</v>
      </c>
      <c r="D126" s="282"/>
      <c r="E126" s="282"/>
      <c r="F126" s="283" t="s">
        <v>1604</v>
      </c>
      <c r="G126" s="262"/>
      <c r="H126" s="262" t="s">
        <v>1644</v>
      </c>
      <c r="I126" s="262" t="s">
        <v>1606</v>
      </c>
      <c r="J126" s="262">
        <v>120</v>
      </c>
      <c r="K126" s="308"/>
    </row>
    <row r="127" spans="2:11" s="1" customFormat="1" ht="15" customHeight="1">
      <c r="B127" s="305"/>
      <c r="C127" s="262" t="s">
        <v>1653</v>
      </c>
      <c r="D127" s="262"/>
      <c r="E127" s="262"/>
      <c r="F127" s="283" t="s">
        <v>1604</v>
      </c>
      <c r="G127" s="262"/>
      <c r="H127" s="262" t="s">
        <v>1654</v>
      </c>
      <c r="I127" s="262" t="s">
        <v>1606</v>
      </c>
      <c r="J127" s="262" t="s">
        <v>1655</v>
      </c>
      <c r="K127" s="308"/>
    </row>
    <row r="128" spans="2:11" s="1" customFormat="1" ht="15" customHeight="1">
      <c r="B128" s="305"/>
      <c r="C128" s="262" t="s">
        <v>88</v>
      </c>
      <c r="D128" s="262"/>
      <c r="E128" s="262"/>
      <c r="F128" s="283" t="s">
        <v>1604</v>
      </c>
      <c r="G128" s="262"/>
      <c r="H128" s="262" t="s">
        <v>1656</v>
      </c>
      <c r="I128" s="262" t="s">
        <v>1606</v>
      </c>
      <c r="J128" s="262" t="s">
        <v>1655</v>
      </c>
      <c r="K128" s="308"/>
    </row>
    <row r="129" spans="2:11" s="1" customFormat="1" ht="15" customHeight="1">
      <c r="B129" s="305"/>
      <c r="C129" s="262" t="s">
        <v>1615</v>
      </c>
      <c r="D129" s="262"/>
      <c r="E129" s="262"/>
      <c r="F129" s="283" t="s">
        <v>1610</v>
      </c>
      <c r="G129" s="262"/>
      <c r="H129" s="262" t="s">
        <v>1616</v>
      </c>
      <c r="I129" s="262" t="s">
        <v>1606</v>
      </c>
      <c r="J129" s="262">
        <v>15</v>
      </c>
      <c r="K129" s="308"/>
    </row>
    <row r="130" spans="2:11" s="1" customFormat="1" ht="15" customHeight="1">
      <c r="B130" s="305"/>
      <c r="C130" s="286" t="s">
        <v>1617</v>
      </c>
      <c r="D130" s="286"/>
      <c r="E130" s="286"/>
      <c r="F130" s="287" t="s">
        <v>1610</v>
      </c>
      <c r="G130" s="286"/>
      <c r="H130" s="286" t="s">
        <v>1618</v>
      </c>
      <c r="I130" s="286" t="s">
        <v>1606</v>
      </c>
      <c r="J130" s="286">
        <v>15</v>
      </c>
      <c r="K130" s="308"/>
    </row>
    <row r="131" spans="2:11" s="1" customFormat="1" ht="15" customHeight="1">
      <c r="B131" s="305"/>
      <c r="C131" s="286" t="s">
        <v>1619</v>
      </c>
      <c r="D131" s="286"/>
      <c r="E131" s="286"/>
      <c r="F131" s="287" t="s">
        <v>1610</v>
      </c>
      <c r="G131" s="286"/>
      <c r="H131" s="286" t="s">
        <v>1620</v>
      </c>
      <c r="I131" s="286" t="s">
        <v>1606</v>
      </c>
      <c r="J131" s="286">
        <v>20</v>
      </c>
      <c r="K131" s="308"/>
    </row>
    <row r="132" spans="2:11" s="1" customFormat="1" ht="15" customHeight="1">
      <c r="B132" s="305"/>
      <c r="C132" s="286" t="s">
        <v>1621</v>
      </c>
      <c r="D132" s="286"/>
      <c r="E132" s="286"/>
      <c r="F132" s="287" t="s">
        <v>1610</v>
      </c>
      <c r="G132" s="286"/>
      <c r="H132" s="286" t="s">
        <v>1622</v>
      </c>
      <c r="I132" s="286" t="s">
        <v>1606</v>
      </c>
      <c r="J132" s="286">
        <v>20</v>
      </c>
      <c r="K132" s="308"/>
    </row>
    <row r="133" spans="2:11" s="1" customFormat="1" ht="15" customHeight="1">
      <c r="B133" s="305"/>
      <c r="C133" s="262" t="s">
        <v>1609</v>
      </c>
      <c r="D133" s="262"/>
      <c r="E133" s="262"/>
      <c r="F133" s="283" t="s">
        <v>1610</v>
      </c>
      <c r="G133" s="262"/>
      <c r="H133" s="262" t="s">
        <v>1644</v>
      </c>
      <c r="I133" s="262" t="s">
        <v>1606</v>
      </c>
      <c r="J133" s="262">
        <v>50</v>
      </c>
      <c r="K133" s="308"/>
    </row>
    <row r="134" spans="2:11" s="1" customFormat="1" ht="15" customHeight="1">
      <c r="B134" s="305"/>
      <c r="C134" s="262" t="s">
        <v>1623</v>
      </c>
      <c r="D134" s="262"/>
      <c r="E134" s="262"/>
      <c r="F134" s="283" t="s">
        <v>1610</v>
      </c>
      <c r="G134" s="262"/>
      <c r="H134" s="262" t="s">
        <v>1644</v>
      </c>
      <c r="I134" s="262" t="s">
        <v>1606</v>
      </c>
      <c r="J134" s="262">
        <v>50</v>
      </c>
      <c r="K134" s="308"/>
    </row>
    <row r="135" spans="2:11" s="1" customFormat="1" ht="15" customHeight="1">
      <c r="B135" s="305"/>
      <c r="C135" s="262" t="s">
        <v>1629</v>
      </c>
      <c r="D135" s="262"/>
      <c r="E135" s="262"/>
      <c r="F135" s="283" t="s">
        <v>1610</v>
      </c>
      <c r="G135" s="262"/>
      <c r="H135" s="262" t="s">
        <v>1644</v>
      </c>
      <c r="I135" s="262" t="s">
        <v>1606</v>
      </c>
      <c r="J135" s="262">
        <v>50</v>
      </c>
      <c r="K135" s="308"/>
    </row>
    <row r="136" spans="2:11" s="1" customFormat="1" ht="15" customHeight="1">
      <c r="B136" s="305"/>
      <c r="C136" s="262" t="s">
        <v>1631</v>
      </c>
      <c r="D136" s="262"/>
      <c r="E136" s="262"/>
      <c r="F136" s="283" t="s">
        <v>1610</v>
      </c>
      <c r="G136" s="262"/>
      <c r="H136" s="262" t="s">
        <v>1644</v>
      </c>
      <c r="I136" s="262" t="s">
        <v>1606</v>
      </c>
      <c r="J136" s="262">
        <v>50</v>
      </c>
      <c r="K136" s="308"/>
    </row>
    <row r="137" spans="2:11" s="1" customFormat="1" ht="15" customHeight="1">
      <c r="B137" s="305"/>
      <c r="C137" s="262" t="s">
        <v>1632</v>
      </c>
      <c r="D137" s="262"/>
      <c r="E137" s="262"/>
      <c r="F137" s="283" t="s">
        <v>1610</v>
      </c>
      <c r="G137" s="262"/>
      <c r="H137" s="262" t="s">
        <v>1657</v>
      </c>
      <c r="I137" s="262" t="s">
        <v>1606</v>
      </c>
      <c r="J137" s="262">
        <v>255</v>
      </c>
      <c r="K137" s="308"/>
    </row>
    <row r="138" spans="2:11" s="1" customFormat="1" ht="15" customHeight="1">
      <c r="B138" s="305"/>
      <c r="C138" s="262" t="s">
        <v>1634</v>
      </c>
      <c r="D138" s="262"/>
      <c r="E138" s="262"/>
      <c r="F138" s="283" t="s">
        <v>1604</v>
      </c>
      <c r="G138" s="262"/>
      <c r="H138" s="262" t="s">
        <v>1658</v>
      </c>
      <c r="I138" s="262" t="s">
        <v>1636</v>
      </c>
      <c r="J138" s="262"/>
      <c r="K138" s="308"/>
    </row>
    <row r="139" spans="2:11" s="1" customFormat="1" ht="15" customHeight="1">
      <c r="B139" s="305"/>
      <c r="C139" s="262" t="s">
        <v>1637</v>
      </c>
      <c r="D139" s="262"/>
      <c r="E139" s="262"/>
      <c r="F139" s="283" t="s">
        <v>1604</v>
      </c>
      <c r="G139" s="262"/>
      <c r="H139" s="262" t="s">
        <v>1659</v>
      </c>
      <c r="I139" s="262" t="s">
        <v>1639</v>
      </c>
      <c r="J139" s="262"/>
      <c r="K139" s="308"/>
    </row>
    <row r="140" spans="2:11" s="1" customFormat="1" ht="15" customHeight="1">
      <c r="B140" s="305"/>
      <c r="C140" s="262" t="s">
        <v>1640</v>
      </c>
      <c r="D140" s="262"/>
      <c r="E140" s="262"/>
      <c r="F140" s="283" t="s">
        <v>1604</v>
      </c>
      <c r="G140" s="262"/>
      <c r="H140" s="262" t="s">
        <v>1640</v>
      </c>
      <c r="I140" s="262" t="s">
        <v>1639</v>
      </c>
      <c r="J140" s="262"/>
      <c r="K140" s="308"/>
    </row>
    <row r="141" spans="2:11" s="1" customFormat="1" ht="15" customHeight="1">
      <c r="B141" s="305"/>
      <c r="C141" s="262" t="s">
        <v>35</v>
      </c>
      <c r="D141" s="262"/>
      <c r="E141" s="262"/>
      <c r="F141" s="283" t="s">
        <v>1604</v>
      </c>
      <c r="G141" s="262"/>
      <c r="H141" s="262" t="s">
        <v>1660</v>
      </c>
      <c r="I141" s="262" t="s">
        <v>1639</v>
      </c>
      <c r="J141" s="262"/>
      <c r="K141" s="308"/>
    </row>
    <row r="142" spans="2:11" s="1" customFormat="1" ht="15" customHeight="1">
      <c r="B142" s="305"/>
      <c r="C142" s="262" t="s">
        <v>1661</v>
      </c>
      <c r="D142" s="262"/>
      <c r="E142" s="262"/>
      <c r="F142" s="283" t="s">
        <v>1604</v>
      </c>
      <c r="G142" s="262"/>
      <c r="H142" s="262" t="s">
        <v>1662</v>
      </c>
      <c r="I142" s="262" t="s">
        <v>1639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5" t="s">
        <v>1663</v>
      </c>
      <c r="D147" s="385"/>
      <c r="E147" s="385"/>
      <c r="F147" s="385"/>
      <c r="G147" s="385"/>
      <c r="H147" s="385"/>
      <c r="I147" s="385"/>
      <c r="J147" s="385"/>
      <c r="K147" s="274"/>
    </row>
    <row r="148" spans="2:11" s="1" customFormat="1" ht="17.25" customHeight="1">
      <c r="B148" s="273"/>
      <c r="C148" s="275" t="s">
        <v>1598</v>
      </c>
      <c r="D148" s="275"/>
      <c r="E148" s="275"/>
      <c r="F148" s="275" t="s">
        <v>1599</v>
      </c>
      <c r="G148" s="276"/>
      <c r="H148" s="275" t="s">
        <v>51</v>
      </c>
      <c r="I148" s="275" t="s">
        <v>54</v>
      </c>
      <c r="J148" s="275" t="s">
        <v>1600</v>
      </c>
      <c r="K148" s="274"/>
    </row>
    <row r="149" spans="2:11" s="1" customFormat="1" ht="17.25" customHeight="1">
      <c r="B149" s="273"/>
      <c r="C149" s="277" t="s">
        <v>1601</v>
      </c>
      <c r="D149" s="277"/>
      <c r="E149" s="277"/>
      <c r="F149" s="278" t="s">
        <v>1602</v>
      </c>
      <c r="G149" s="279"/>
      <c r="H149" s="277"/>
      <c r="I149" s="277"/>
      <c r="J149" s="277" t="s">
        <v>1603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1607</v>
      </c>
      <c r="D151" s="262"/>
      <c r="E151" s="262"/>
      <c r="F151" s="313" t="s">
        <v>1604</v>
      </c>
      <c r="G151" s="262"/>
      <c r="H151" s="312" t="s">
        <v>1644</v>
      </c>
      <c r="I151" s="312" t="s">
        <v>1606</v>
      </c>
      <c r="J151" s="312">
        <v>120</v>
      </c>
      <c r="K151" s="308"/>
    </row>
    <row r="152" spans="2:11" s="1" customFormat="1" ht="15" customHeight="1">
      <c r="B152" s="285"/>
      <c r="C152" s="312" t="s">
        <v>1653</v>
      </c>
      <c r="D152" s="262"/>
      <c r="E152" s="262"/>
      <c r="F152" s="313" t="s">
        <v>1604</v>
      </c>
      <c r="G152" s="262"/>
      <c r="H152" s="312" t="s">
        <v>1664</v>
      </c>
      <c r="I152" s="312" t="s">
        <v>1606</v>
      </c>
      <c r="J152" s="312" t="s">
        <v>1655</v>
      </c>
      <c r="K152" s="308"/>
    </row>
    <row r="153" spans="2:11" s="1" customFormat="1" ht="15" customHeight="1">
      <c r="B153" s="285"/>
      <c r="C153" s="312" t="s">
        <v>88</v>
      </c>
      <c r="D153" s="262"/>
      <c r="E153" s="262"/>
      <c r="F153" s="313" t="s">
        <v>1604</v>
      </c>
      <c r="G153" s="262"/>
      <c r="H153" s="312" t="s">
        <v>1665</v>
      </c>
      <c r="I153" s="312" t="s">
        <v>1606</v>
      </c>
      <c r="J153" s="312" t="s">
        <v>1655</v>
      </c>
      <c r="K153" s="308"/>
    </row>
    <row r="154" spans="2:11" s="1" customFormat="1" ht="15" customHeight="1">
      <c r="B154" s="285"/>
      <c r="C154" s="312" t="s">
        <v>1609</v>
      </c>
      <c r="D154" s="262"/>
      <c r="E154" s="262"/>
      <c r="F154" s="313" t="s">
        <v>1610</v>
      </c>
      <c r="G154" s="262"/>
      <c r="H154" s="312" t="s">
        <v>1644</v>
      </c>
      <c r="I154" s="312" t="s">
        <v>1606</v>
      </c>
      <c r="J154" s="312">
        <v>50</v>
      </c>
      <c r="K154" s="308"/>
    </row>
    <row r="155" spans="2:11" s="1" customFormat="1" ht="15" customHeight="1">
      <c r="B155" s="285"/>
      <c r="C155" s="312" t="s">
        <v>1612</v>
      </c>
      <c r="D155" s="262"/>
      <c r="E155" s="262"/>
      <c r="F155" s="313" t="s">
        <v>1604</v>
      </c>
      <c r="G155" s="262"/>
      <c r="H155" s="312" t="s">
        <v>1644</v>
      </c>
      <c r="I155" s="312" t="s">
        <v>1614</v>
      </c>
      <c r="J155" s="312"/>
      <c r="K155" s="308"/>
    </row>
    <row r="156" spans="2:11" s="1" customFormat="1" ht="15" customHeight="1">
      <c r="B156" s="285"/>
      <c r="C156" s="312" t="s">
        <v>1623</v>
      </c>
      <c r="D156" s="262"/>
      <c r="E156" s="262"/>
      <c r="F156" s="313" t="s">
        <v>1610</v>
      </c>
      <c r="G156" s="262"/>
      <c r="H156" s="312" t="s">
        <v>1644</v>
      </c>
      <c r="I156" s="312" t="s">
        <v>1606</v>
      </c>
      <c r="J156" s="312">
        <v>50</v>
      </c>
      <c r="K156" s="308"/>
    </row>
    <row r="157" spans="2:11" s="1" customFormat="1" ht="15" customHeight="1">
      <c r="B157" s="285"/>
      <c r="C157" s="312" t="s">
        <v>1631</v>
      </c>
      <c r="D157" s="262"/>
      <c r="E157" s="262"/>
      <c r="F157" s="313" t="s">
        <v>1610</v>
      </c>
      <c r="G157" s="262"/>
      <c r="H157" s="312" t="s">
        <v>1644</v>
      </c>
      <c r="I157" s="312" t="s">
        <v>1606</v>
      </c>
      <c r="J157" s="312">
        <v>50</v>
      </c>
      <c r="K157" s="308"/>
    </row>
    <row r="158" spans="2:11" s="1" customFormat="1" ht="15" customHeight="1">
      <c r="B158" s="285"/>
      <c r="C158" s="312" t="s">
        <v>1629</v>
      </c>
      <c r="D158" s="262"/>
      <c r="E158" s="262"/>
      <c r="F158" s="313" t="s">
        <v>1610</v>
      </c>
      <c r="G158" s="262"/>
      <c r="H158" s="312" t="s">
        <v>1644</v>
      </c>
      <c r="I158" s="312" t="s">
        <v>1606</v>
      </c>
      <c r="J158" s="312">
        <v>50</v>
      </c>
      <c r="K158" s="308"/>
    </row>
    <row r="159" spans="2:11" s="1" customFormat="1" ht="15" customHeight="1">
      <c r="B159" s="285"/>
      <c r="C159" s="312" t="s">
        <v>103</v>
      </c>
      <c r="D159" s="262"/>
      <c r="E159" s="262"/>
      <c r="F159" s="313" t="s">
        <v>1604</v>
      </c>
      <c r="G159" s="262"/>
      <c r="H159" s="312" t="s">
        <v>1666</v>
      </c>
      <c r="I159" s="312" t="s">
        <v>1606</v>
      </c>
      <c r="J159" s="312" t="s">
        <v>1667</v>
      </c>
      <c r="K159" s="308"/>
    </row>
    <row r="160" spans="2:11" s="1" customFormat="1" ht="15" customHeight="1">
      <c r="B160" s="285"/>
      <c r="C160" s="312" t="s">
        <v>1668</v>
      </c>
      <c r="D160" s="262"/>
      <c r="E160" s="262"/>
      <c r="F160" s="313" t="s">
        <v>1604</v>
      </c>
      <c r="G160" s="262"/>
      <c r="H160" s="312" t="s">
        <v>1669</v>
      </c>
      <c r="I160" s="312" t="s">
        <v>1639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6" t="s">
        <v>1670</v>
      </c>
      <c r="D165" s="386"/>
      <c r="E165" s="386"/>
      <c r="F165" s="386"/>
      <c r="G165" s="386"/>
      <c r="H165" s="386"/>
      <c r="I165" s="386"/>
      <c r="J165" s="386"/>
      <c r="K165" s="255"/>
    </row>
    <row r="166" spans="2:11" s="1" customFormat="1" ht="17.25" customHeight="1">
      <c r="B166" s="254"/>
      <c r="C166" s="275" t="s">
        <v>1598</v>
      </c>
      <c r="D166" s="275"/>
      <c r="E166" s="275"/>
      <c r="F166" s="275" t="s">
        <v>1599</v>
      </c>
      <c r="G166" s="317"/>
      <c r="H166" s="318" t="s">
        <v>51</v>
      </c>
      <c r="I166" s="318" t="s">
        <v>54</v>
      </c>
      <c r="J166" s="275" t="s">
        <v>1600</v>
      </c>
      <c r="K166" s="255"/>
    </row>
    <row r="167" spans="2:11" s="1" customFormat="1" ht="17.25" customHeight="1">
      <c r="B167" s="256"/>
      <c r="C167" s="277" t="s">
        <v>1601</v>
      </c>
      <c r="D167" s="277"/>
      <c r="E167" s="277"/>
      <c r="F167" s="278" t="s">
        <v>1602</v>
      </c>
      <c r="G167" s="319"/>
      <c r="H167" s="320"/>
      <c r="I167" s="320"/>
      <c r="J167" s="277" t="s">
        <v>1603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1607</v>
      </c>
      <c r="D169" s="262"/>
      <c r="E169" s="262"/>
      <c r="F169" s="283" t="s">
        <v>1604</v>
      </c>
      <c r="G169" s="262"/>
      <c r="H169" s="262" t="s">
        <v>1644</v>
      </c>
      <c r="I169" s="262" t="s">
        <v>1606</v>
      </c>
      <c r="J169" s="262">
        <v>120</v>
      </c>
      <c r="K169" s="308"/>
    </row>
    <row r="170" spans="2:11" s="1" customFormat="1" ht="15" customHeight="1">
      <c r="B170" s="285"/>
      <c r="C170" s="262" t="s">
        <v>1653</v>
      </c>
      <c r="D170" s="262"/>
      <c r="E170" s="262"/>
      <c r="F170" s="283" t="s">
        <v>1604</v>
      </c>
      <c r="G170" s="262"/>
      <c r="H170" s="262" t="s">
        <v>1654</v>
      </c>
      <c r="I170" s="262" t="s">
        <v>1606</v>
      </c>
      <c r="J170" s="262" t="s">
        <v>1655</v>
      </c>
      <c r="K170" s="308"/>
    </row>
    <row r="171" spans="2:11" s="1" customFormat="1" ht="15" customHeight="1">
      <c r="B171" s="285"/>
      <c r="C171" s="262" t="s">
        <v>88</v>
      </c>
      <c r="D171" s="262"/>
      <c r="E171" s="262"/>
      <c r="F171" s="283" t="s">
        <v>1604</v>
      </c>
      <c r="G171" s="262"/>
      <c r="H171" s="262" t="s">
        <v>1671</v>
      </c>
      <c r="I171" s="262" t="s">
        <v>1606</v>
      </c>
      <c r="J171" s="262" t="s">
        <v>1655</v>
      </c>
      <c r="K171" s="308"/>
    </row>
    <row r="172" spans="2:11" s="1" customFormat="1" ht="15" customHeight="1">
      <c r="B172" s="285"/>
      <c r="C172" s="262" t="s">
        <v>1609</v>
      </c>
      <c r="D172" s="262"/>
      <c r="E172" s="262"/>
      <c r="F172" s="283" t="s">
        <v>1610</v>
      </c>
      <c r="G172" s="262"/>
      <c r="H172" s="262" t="s">
        <v>1671</v>
      </c>
      <c r="I172" s="262" t="s">
        <v>1606</v>
      </c>
      <c r="J172" s="262">
        <v>50</v>
      </c>
      <c r="K172" s="308"/>
    </row>
    <row r="173" spans="2:11" s="1" customFormat="1" ht="15" customHeight="1">
      <c r="B173" s="285"/>
      <c r="C173" s="262" t="s">
        <v>1612</v>
      </c>
      <c r="D173" s="262"/>
      <c r="E173" s="262"/>
      <c r="F173" s="283" t="s">
        <v>1604</v>
      </c>
      <c r="G173" s="262"/>
      <c r="H173" s="262" t="s">
        <v>1671</v>
      </c>
      <c r="I173" s="262" t="s">
        <v>1614</v>
      </c>
      <c r="J173" s="262"/>
      <c r="K173" s="308"/>
    </row>
    <row r="174" spans="2:11" s="1" customFormat="1" ht="15" customHeight="1">
      <c r="B174" s="285"/>
      <c r="C174" s="262" t="s">
        <v>1623</v>
      </c>
      <c r="D174" s="262"/>
      <c r="E174" s="262"/>
      <c r="F174" s="283" t="s">
        <v>1610</v>
      </c>
      <c r="G174" s="262"/>
      <c r="H174" s="262" t="s">
        <v>1671</v>
      </c>
      <c r="I174" s="262" t="s">
        <v>1606</v>
      </c>
      <c r="J174" s="262">
        <v>50</v>
      </c>
      <c r="K174" s="308"/>
    </row>
    <row r="175" spans="2:11" s="1" customFormat="1" ht="15" customHeight="1">
      <c r="B175" s="285"/>
      <c r="C175" s="262" t="s">
        <v>1631</v>
      </c>
      <c r="D175" s="262"/>
      <c r="E175" s="262"/>
      <c r="F175" s="283" t="s">
        <v>1610</v>
      </c>
      <c r="G175" s="262"/>
      <c r="H175" s="262" t="s">
        <v>1671</v>
      </c>
      <c r="I175" s="262" t="s">
        <v>1606</v>
      </c>
      <c r="J175" s="262">
        <v>50</v>
      </c>
      <c r="K175" s="308"/>
    </row>
    <row r="176" spans="2:11" s="1" customFormat="1" ht="15" customHeight="1">
      <c r="B176" s="285"/>
      <c r="C176" s="262" t="s">
        <v>1629</v>
      </c>
      <c r="D176" s="262"/>
      <c r="E176" s="262"/>
      <c r="F176" s="283" t="s">
        <v>1610</v>
      </c>
      <c r="G176" s="262"/>
      <c r="H176" s="262" t="s">
        <v>1671</v>
      </c>
      <c r="I176" s="262" t="s">
        <v>1606</v>
      </c>
      <c r="J176" s="262">
        <v>50</v>
      </c>
      <c r="K176" s="308"/>
    </row>
    <row r="177" spans="2:11" s="1" customFormat="1" ht="15" customHeight="1">
      <c r="B177" s="285"/>
      <c r="C177" s="262" t="s">
        <v>131</v>
      </c>
      <c r="D177" s="262"/>
      <c r="E177" s="262"/>
      <c r="F177" s="283" t="s">
        <v>1604</v>
      </c>
      <c r="G177" s="262"/>
      <c r="H177" s="262" t="s">
        <v>1672</v>
      </c>
      <c r="I177" s="262" t="s">
        <v>1673</v>
      </c>
      <c r="J177" s="262"/>
      <c r="K177" s="308"/>
    </row>
    <row r="178" spans="2:11" s="1" customFormat="1" ht="15" customHeight="1">
      <c r="B178" s="285"/>
      <c r="C178" s="262" t="s">
        <v>54</v>
      </c>
      <c r="D178" s="262"/>
      <c r="E178" s="262"/>
      <c r="F178" s="283" t="s">
        <v>1604</v>
      </c>
      <c r="G178" s="262"/>
      <c r="H178" s="262" t="s">
        <v>1674</v>
      </c>
      <c r="I178" s="262" t="s">
        <v>1675</v>
      </c>
      <c r="J178" s="262">
        <v>1</v>
      </c>
      <c r="K178" s="308"/>
    </row>
    <row r="179" spans="2:11" s="1" customFormat="1" ht="15" customHeight="1">
      <c r="B179" s="285"/>
      <c r="C179" s="262" t="s">
        <v>50</v>
      </c>
      <c r="D179" s="262"/>
      <c r="E179" s="262"/>
      <c r="F179" s="283" t="s">
        <v>1604</v>
      </c>
      <c r="G179" s="262"/>
      <c r="H179" s="262" t="s">
        <v>1676</v>
      </c>
      <c r="I179" s="262" t="s">
        <v>1606</v>
      </c>
      <c r="J179" s="262">
        <v>20</v>
      </c>
      <c r="K179" s="308"/>
    </row>
    <row r="180" spans="2:11" s="1" customFormat="1" ht="15" customHeight="1">
      <c r="B180" s="285"/>
      <c r="C180" s="262" t="s">
        <v>51</v>
      </c>
      <c r="D180" s="262"/>
      <c r="E180" s="262"/>
      <c r="F180" s="283" t="s">
        <v>1604</v>
      </c>
      <c r="G180" s="262"/>
      <c r="H180" s="262" t="s">
        <v>1677</v>
      </c>
      <c r="I180" s="262" t="s">
        <v>1606</v>
      </c>
      <c r="J180" s="262">
        <v>255</v>
      </c>
      <c r="K180" s="308"/>
    </row>
    <row r="181" spans="2:11" s="1" customFormat="1" ht="15" customHeight="1">
      <c r="B181" s="285"/>
      <c r="C181" s="262" t="s">
        <v>132</v>
      </c>
      <c r="D181" s="262"/>
      <c r="E181" s="262"/>
      <c r="F181" s="283" t="s">
        <v>1604</v>
      </c>
      <c r="G181" s="262"/>
      <c r="H181" s="262" t="s">
        <v>1568</v>
      </c>
      <c r="I181" s="262" t="s">
        <v>1606</v>
      </c>
      <c r="J181" s="262">
        <v>10</v>
      </c>
      <c r="K181" s="308"/>
    </row>
    <row r="182" spans="2:11" s="1" customFormat="1" ht="15" customHeight="1">
      <c r="B182" s="285"/>
      <c r="C182" s="262" t="s">
        <v>133</v>
      </c>
      <c r="D182" s="262"/>
      <c r="E182" s="262"/>
      <c r="F182" s="283" t="s">
        <v>1604</v>
      </c>
      <c r="G182" s="262"/>
      <c r="H182" s="262" t="s">
        <v>1678</v>
      </c>
      <c r="I182" s="262" t="s">
        <v>1639</v>
      </c>
      <c r="J182" s="262"/>
      <c r="K182" s="308"/>
    </row>
    <row r="183" spans="2:11" s="1" customFormat="1" ht="15" customHeight="1">
      <c r="B183" s="285"/>
      <c r="C183" s="262" t="s">
        <v>1679</v>
      </c>
      <c r="D183" s="262"/>
      <c r="E183" s="262"/>
      <c r="F183" s="283" t="s">
        <v>1604</v>
      </c>
      <c r="G183" s="262"/>
      <c r="H183" s="262" t="s">
        <v>1680</v>
      </c>
      <c r="I183" s="262" t="s">
        <v>1639</v>
      </c>
      <c r="J183" s="262"/>
      <c r="K183" s="308"/>
    </row>
    <row r="184" spans="2:11" s="1" customFormat="1" ht="15" customHeight="1">
      <c r="B184" s="285"/>
      <c r="C184" s="262" t="s">
        <v>1668</v>
      </c>
      <c r="D184" s="262"/>
      <c r="E184" s="262"/>
      <c r="F184" s="283" t="s">
        <v>1604</v>
      </c>
      <c r="G184" s="262"/>
      <c r="H184" s="262" t="s">
        <v>1681</v>
      </c>
      <c r="I184" s="262" t="s">
        <v>1639</v>
      </c>
      <c r="J184" s="262"/>
      <c r="K184" s="308"/>
    </row>
    <row r="185" spans="2:11" s="1" customFormat="1" ht="15" customHeight="1">
      <c r="B185" s="285"/>
      <c r="C185" s="262" t="s">
        <v>135</v>
      </c>
      <c r="D185" s="262"/>
      <c r="E185" s="262"/>
      <c r="F185" s="283" t="s">
        <v>1610</v>
      </c>
      <c r="G185" s="262"/>
      <c r="H185" s="262" t="s">
        <v>1682</v>
      </c>
      <c r="I185" s="262" t="s">
        <v>1606</v>
      </c>
      <c r="J185" s="262">
        <v>50</v>
      </c>
      <c r="K185" s="308"/>
    </row>
    <row r="186" spans="2:11" s="1" customFormat="1" ht="15" customHeight="1">
      <c r="B186" s="285"/>
      <c r="C186" s="262" t="s">
        <v>1683</v>
      </c>
      <c r="D186" s="262"/>
      <c r="E186" s="262"/>
      <c r="F186" s="283" t="s">
        <v>1610</v>
      </c>
      <c r="G186" s="262"/>
      <c r="H186" s="262" t="s">
        <v>1684</v>
      </c>
      <c r="I186" s="262" t="s">
        <v>1685</v>
      </c>
      <c r="J186" s="262"/>
      <c r="K186" s="308"/>
    </row>
    <row r="187" spans="2:11" s="1" customFormat="1" ht="15" customHeight="1">
      <c r="B187" s="285"/>
      <c r="C187" s="262" t="s">
        <v>1686</v>
      </c>
      <c r="D187" s="262"/>
      <c r="E187" s="262"/>
      <c r="F187" s="283" t="s">
        <v>1610</v>
      </c>
      <c r="G187" s="262"/>
      <c r="H187" s="262" t="s">
        <v>1687</v>
      </c>
      <c r="I187" s="262" t="s">
        <v>1685</v>
      </c>
      <c r="J187" s="262"/>
      <c r="K187" s="308"/>
    </row>
    <row r="188" spans="2:11" s="1" customFormat="1" ht="15" customHeight="1">
      <c r="B188" s="285"/>
      <c r="C188" s="262" t="s">
        <v>1688</v>
      </c>
      <c r="D188" s="262"/>
      <c r="E188" s="262"/>
      <c r="F188" s="283" t="s">
        <v>1610</v>
      </c>
      <c r="G188" s="262"/>
      <c r="H188" s="262" t="s">
        <v>1689</v>
      </c>
      <c r="I188" s="262" t="s">
        <v>1685</v>
      </c>
      <c r="J188" s="262"/>
      <c r="K188" s="308"/>
    </row>
    <row r="189" spans="2:11" s="1" customFormat="1" ht="15" customHeight="1">
      <c r="B189" s="285"/>
      <c r="C189" s="321" t="s">
        <v>1690</v>
      </c>
      <c r="D189" s="262"/>
      <c r="E189" s="262"/>
      <c r="F189" s="283" t="s">
        <v>1610</v>
      </c>
      <c r="G189" s="262"/>
      <c r="H189" s="262" t="s">
        <v>1691</v>
      </c>
      <c r="I189" s="262" t="s">
        <v>1692</v>
      </c>
      <c r="J189" s="322" t="s">
        <v>1693</v>
      </c>
      <c r="K189" s="308"/>
    </row>
    <row r="190" spans="2:11" s="1" customFormat="1" ht="15" customHeight="1">
      <c r="B190" s="285"/>
      <c r="C190" s="321" t="s">
        <v>39</v>
      </c>
      <c r="D190" s="262"/>
      <c r="E190" s="262"/>
      <c r="F190" s="283" t="s">
        <v>1604</v>
      </c>
      <c r="G190" s="262"/>
      <c r="H190" s="259" t="s">
        <v>1694</v>
      </c>
      <c r="I190" s="262" t="s">
        <v>1695</v>
      </c>
      <c r="J190" s="262"/>
      <c r="K190" s="308"/>
    </row>
    <row r="191" spans="2:11" s="1" customFormat="1" ht="15" customHeight="1">
      <c r="B191" s="285"/>
      <c r="C191" s="321" t="s">
        <v>1696</v>
      </c>
      <c r="D191" s="262"/>
      <c r="E191" s="262"/>
      <c r="F191" s="283" t="s">
        <v>1604</v>
      </c>
      <c r="G191" s="262"/>
      <c r="H191" s="262" t="s">
        <v>1697</v>
      </c>
      <c r="I191" s="262" t="s">
        <v>1639</v>
      </c>
      <c r="J191" s="262"/>
      <c r="K191" s="308"/>
    </row>
    <row r="192" spans="2:11" s="1" customFormat="1" ht="15" customHeight="1">
      <c r="B192" s="285"/>
      <c r="C192" s="321" t="s">
        <v>1698</v>
      </c>
      <c r="D192" s="262"/>
      <c r="E192" s="262"/>
      <c r="F192" s="283" t="s">
        <v>1604</v>
      </c>
      <c r="G192" s="262"/>
      <c r="H192" s="262" t="s">
        <v>1699</v>
      </c>
      <c r="I192" s="262" t="s">
        <v>1639</v>
      </c>
      <c r="J192" s="262"/>
      <c r="K192" s="308"/>
    </row>
    <row r="193" spans="2:11" s="1" customFormat="1" ht="15" customHeight="1">
      <c r="B193" s="285"/>
      <c r="C193" s="321" t="s">
        <v>1700</v>
      </c>
      <c r="D193" s="262"/>
      <c r="E193" s="262"/>
      <c r="F193" s="283" t="s">
        <v>1610</v>
      </c>
      <c r="G193" s="262"/>
      <c r="H193" s="262" t="s">
        <v>1701</v>
      </c>
      <c r="I193" s="262" t="s">
        <v>1639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86" t="s">
        <v>1702</v>
      </c>
      <c r="D199" s="386"/>
      <c r="E199" s="386"/>
      <c r="F199" s="386"/>
      <c r="G199" s="386"/>
      <c r="H199" s="386"/>
      <c r="I199" s="386"/>
      <c r="J199" s="386"/>
      <c r="K199" s="255"/>
    </row>
    <row r="200" spans="2:11" s="1" customFormat="1" ht="25.5" customHeight="1">
      <c r="B200" s="254"/>
      <c r="C200" s="324" t="s">
        <v>1703</v>
      </c>
      <c r="D200" s="324"/>
      <c r="E200" s="324"/>
      <c r="F200" s="324" t="s">
        <v>1704</v>
      </c>
      <c r="G200" s="325"/>
      <c r="H200" s="387" t="s">
        <v>1705</v>
      </c>
      <c r="I200" s="387"/>
      <c r="J200" s="387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1695</v>
      </c>
      <c r="D202" s="262"/>
      <c r="E202" s="262"/>
      <c r="F202" s="283" t="s">
        <v>40</v>
      </c>
      <c r="G202" s="262"/>
      <c r="H202" s="388" t="s">
        <v>1706</v>
      </c>
      <c r="I202" s="388"/>
      <c r="J202" s="388"/>
      <c r="K202" s="308"/>
    </row>
    <row r="203" spans="2:11" s="1" customFormat="1" ht="15" customHeight="1">
      <c r="B203" s="285"/>
      <c r="C203" s="262"/>
      <c r="D203" s="262"/>
      <c r="E203" s="262"/>
      <c r="F203" s="283" t="s">
        <v>41</v>
      </c>
      <c r="G203" s="262"/>
      <c r="H203" s="388" t="s">
        <v>1707</v>
      </c>
      <c r="I203" s="388"/>
      <c r="J203" s="388"/>
      <c r="K203" s="308"/>
    </row>
    <row r="204" spans="2:11" s="1" customFormat="1" ht="15" customHeight="1">
      <c r="B204" s="285"/>
      <c r="C204" s="262"/>
      <c r="D204" s="262"/>
      <c r="E204" s="262"/>
      <c r="F204" s="283" t="s">
        <v>44</v>
      </c>
      <c r="G204" s="262"/>
      <c r="H204" s="388" t="s">
        <v>1708</v>
      </c>
      <c r="I204" s="388"/>
      <c r="J204" s="388"/>
      <c r="K204" s="308"/>
    </row>
    <row r="205" spans="2:11" s="1" customFormat="1" ht="15" customHeight="1">
      <c r="B205" s="285"/>
      <c r="C205" s="262"/>
      <c r="D205" s="262"/>
      <c r="E205" s="262"/>
      <c r="F205" s="283" t="s">
        <v>42</v>
      </c>
      <c r="G205" s="262"/>
      <c r="H205" s="388" t="s">
        <v>1709</v>
      </c>
      <c r="I205" s="388"/>
      <c r="J205" s="388"/>
      <c r="K205" s="308"/>
    </row>
    <row r="206" spans="2:11" s="1" customFormat="1" ht="15" customHeight="1">
      <c r="B206" s="285"/>
      <c r="C206" s="262"/>
      <c r="D206" s="262"/>
      <c r="E206" s="262"/>
      <c r="F206" s="283" t="s">
        <v>43</v>
      </c>
      <c r="G206" s="262"/>
      <c r="H206" s="388" t="s">
        <v>1710</v>
      </c>
      <c r="I206" s="388"/>
      <c r="J206" s="388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1651</v>
      </c>
      <c r="D208" s="262"/>
      <c r="E208" s="262"/>
      <c r="F208" s="283" t="s">
        <v>76</v>
      </c>
      <c r="G208" s="262"/>
      <c r="H208" s="388" t="s">
        <v>1711</v>
      </c>
      <c r="I208" s="388"/>
      <c r="J208" s="388"/>
      <c r="K208" s="308"/>
    </row>
    <row r="209" spans="2:11" s="1" customFormat="1" ht="15" customHeight="1">
      <c r="B209" s="285"/>
      <c r="C209" s="262"/>
      <c r="D209" s="262"/>
      <c r="E209" s="262"/>
      <c r="F209" s="283" t="s">
        <v>1548</v>
      </c>
      <c r="G209" s="262"/>
      <c r="H209" s="388" t="s">
        <v>1549</v>
      </c>
      <c r="I209" s="388"/>
      <c r="J209" s="388"/>
      <c r="K209" s="308"/>
    </row>
    <row r="210" spans="2:11" s="1" customFormat="1" ht="15" customHeight="1">
      <c r="B210" s="285"/>
      <c r="C210" s="262"/>
      <c r="D210" s="262"/>
      <c r="E210" s="262"/>
      <c r="F210" s="283" t="s">
        <v>1546</v>
      </c>
      <c r="G210" s="262"/>
      <c r="H210" s="388" t="s">
        <v>1712</v>
      </c>
      <c r="I210" s="388"/>
      <c r="J210" s="388"/>
      <c r="K210" s="308"/>
    </row>
    <row r="211" spans="2:11" s="1" customFormat="1" ht="15" customHeight="1">
      <c r="B211" s="326"/>
      <c r="C211" s="262"/>
      <c r="D211" s="262"/>
      <c r="E211" s="262"/>
      <c r="F211" s="283" t="s">
        <v>1550</v>
      </c>
      <c r="G211" s="321"/>
      <c r="H211" s="389" t="s">
        <v>1551</v>
      </c>
      <c r="I211" s="389"/>
      <c r="J211" s="389"/>
      <c r="K211" s="327"/>
    </row>
    <row r="212" spans="2:11" s="1" customFormat="1" ht="15" customHeight="1">
      <c r="B212" s="326"/>
      <c r="C212" s="262"/>
      <c r="D212" s="262"/>
      <c r="E212" s="262"/>
      <c r="F212" s="283" t="s">
        <v>1552</v>
      </c>
      <c r="G212" s="321"/>
      <c r="H212" s="389" t="s">
        <v>1446</v>
      </c>
      <c r="I212" s="389"/>
      <c r="J212" s="389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1675</v>
      </c>
      <c r="D214" s="262"/>
      <c r="E214" s="262"/>
      <c r="F214" s="283">
        <v>1</v>
      </c>
      <c r="G214" s="321"/>
      <c r="H214" s="389" t="s">
        <v>1713</v>
      </c>
      <c r="I214" s="389"/>
      <c r="J214" s="389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9" t="s">
        <v>1714</v>
      </c>
      <c r="I215" s="389"/>
      <c r="J215" s="389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9" t="s">
        <v>1715</v>
      </c>
      <c r="I216" s="389"/>
      <c r="J216" s="389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9" t="s">
        <v>1716</v>
      </c>
      <c r="I217" s="389"/>
      <c r="J217" s="389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Stavební úpravy objektu</vt:lpstr>
      <vt:lpstr>02 - Ústřední vytápění</vt:lpstr>
      <vt:lpstr>001 - VZT dodávka</vt:lpstr>
      <vt:lpstr>002 - VZT montáž</vt:lpstr>
      <vt:lpstr>003 - VZT ostatní</vt:lpstr>
      <vt:lpstr>04 - Silnoproudá elektroi...</vt:lpstr>
      <vt:lpstr>Pokyny pro vyplnění</vt:lpstr>
      <vt:lpstr>'001 - VZT dodávka'!Názvy_tisku</vt:lpstr>
      <vt:lpstr>'002 - VZT montáž'!Názvy_tisku</vt:lpstr>
      <vt:lpstr>'003 - VZT ostatní'!Názvy_tisku</vt:lpstr>
      <vt:lpstr>'01 - Stavební úpravy objektu'!Názvy_tisku</vt:lpstr>
      <vt:lpstr>'02 - Ústřední vytápění'!Názvy_tisku</vt:lpstr>
      <vt:lpstr>'04 - Silnoproudá elektroi...'!Názvy_tisku</vt:lpstr>
      <vt:lpstr>'Rekapitulace stavby'!Názvy_tisku</vt:lpstr>
      <vt:lpstr>'001 - VZT dodávka'!Oblast_tisku</vt:lpstr>
      <vt:lpstr>'002 - VZT montáž'!Oblast_tisku</vt:lpstr>
      <vt:lpstr>'003 - VZT ostatní'!Oblast_tisku</vt:lpstr>
      <vt:lpstr>'01 - Stavební úpravy objektu'!Oblast_tisku</vt:lpstr>
      <vt:lpstr>'02 - Ústřední vytápění'!Oblast_tisku</vt:lpstr>
      <vt:lpstr>'04 - Silnoproudá elektroi...'!Oblast_tisku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Sailer</dc:creator>
  <cp:lastModifiedBy>Bečvařík Radek</cp:lastModifiedBy>
  <dcterms:created xsi:type="dcterms:W3CDTF">2021-12-09T13:33:23Z</dcterms:created>
  <dcterms:modified xsi:type="dcterms:W3CDTF">2021-12-09T14:31:17Z</dcterms:modified>
</cp:coreProperties>
</file>