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ppa\userfiles\pech\Desktop\ZD\"/>
    </mc:Choice>
  </mc:AlternateContent>
  <bookViews>
    <workbookView xWindow="0" yWindow="0" windowWidth="28800" windowHeight="12180" tabRatio="500"/>
  </bookViews>
  <sheets>
    <sheet name="Rekapitulace stavby" sheetId="1" r:id="rId1"/>
    <sheet name="D1.4 - Elektroinstalace" sheetId="2" r:id="rId2"/>
  </sheets>
  <definedNames>
    <definedName name="_xlnm._FilterDatabase" localSheetId="1" hidden="1">'D1.4 - Elektroinstalace'!$C$118:$K$176</definedName>
    <definedName name="_xlnm.Print_Titles" localSheetId="1">'D1.4 - Elektroinstalace'!$118:$118</definedName>
    <definedName name="_xlnm.Print_Titles" localSheetId="0">'Rekapitulace stavby'!$92:$92</definedName>
    <definedName name="_xlnm.Print_Area" localSheetId="1">'D1.4 - Elektroinstalace'!$C$4:$J$76,'D1.4 - Elektroinstalace'!$C$82:$J$100,'D1.4 - Elektroinstalace'!$C$106:$K$176</definedName>
    <definedName name="_xlnm.Print_Area" localSheetId="0">'Rekapitulace stavby'!$D$4:$AO$76,'Rekapitulace stavby'!$C$82:$AQ$96</definedName>
  </definedName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K176" i="2" l="1"/>
  <c r="BI176" i="2"/>
  <c r="BH176" i="2"/>
  <c r="BG176" i="2"/>
  <c r="BF176" i="2"/>
  <c r="T176" i="2"/>
  <c r="R176" i="2"/>
  <c r="P176" i="2"/>
  <c r="J176" i="2"/>
  <c r="BE176" i="2" s="1"/>
  <c r="BK175" i="2"/>
  <c r="BI175" i="2"/>
  <c r="BH175" i="2"/>
  <c r="BG175" i="2"/>
  <c r="BF175" i="2"/>
  <c r="T175" i="2"/>
  <c r="R175" i="2"/>
  <c r="P175" i="2"/>
  <c r="J175" i="2"/>
  <c r="BE175" i="2" s="1"/>
  <c r="BK174" i="2"/>
  <c r="BI174" i="2"/>
  <c r="BH174" i="2"/>
  <c r="BG174" i="2"/>
  <c r="BF174" i="2"/>
  <c r="BE174" i="2"/>
  <c r="T174" i="2"/>
  <c r="R174" i="2"/>
  <c r="P174" i="2"/>
  <c r="J174" i="2"/>
  <c r="BK173" i="2"/>
  <c r="BI173" i="2"/>
  <c r="BH173" i="2"/>
  <c r="BG173" i="2"/>
  <c r="BF173" i="2"/>
  <c r="BE173" i="2"/>
  <c r="T173" i="2"/>
  <c r="R173" i="2"/>
  <c r="P173" i="2"/>
  <c r="J173" i="2"/>
  <c r="BK172" i="2"/>
  <c r="BI172" i="2"/>
  <c r="BH172" i="2"/>
  <c r="BG172" i="2"/>
  <c r="BF172" i="2"/>
  <c r="T172" i="2"/>
  <c r="R172" i="2"/>
  <c r="P172" i="2"/>
  <c r="J172" i="2"/>
  <c r="BE172" i="2" s="1"/>
  <c r="BK171" i="2"/>
  <c r="BI171" i="2"/>
  <c r="BH171" i="2"/>
  <c r="BG171" i="2"/>
  <c r="BF171" i="2"/>
  <c r="T171" i="2"/>
  <c r="R171" i="2"/>
  <c r="P171" i="2"/>
  <c r="J171" i="2"/>
  <c r="BE171" i="2" s="1"/>
  <c r="BK170" i="2"/>
  <c r="BI170" i="2"/>
  <c r="BH170" i="2"/>
  <c r="BG170" i="2"/>
  <c r="BF170" i="2"/>
  <c r="BE170" i="2"/>
  <c r="T170" i="2"/>
  <c r="R170" i="2"/>
  <c r="P170" i="2"/>
  <c r="J170" i="2"/>
  <c r="BK169" i="2"/>
  <c r="BI169" i="2"/>
  <c r="BH169" i="2"/>
  <c r="BG169" i="2"/>
  <c r="BF169" i="2"/>
  <c r="BE169" i="2"/>
  <c r="T169" i="2"/>
  <c r="R169" i="2"/>
  <c r="R168" i="2" s="1"/>
  <c r="P169" i="2"/>
  <c r="J169" i="2"/>
  <c r="BK168" i="2"/>
  <c r="T168" i="2"/>
  <c r="P168" i="2"/>
  <c r="J168" i="2"/>
  <c r="BK167" i="2"/>
  <c r="BI167" i="2"/>
  <c r="BH167" i="2"/>
  <c r="BG167" i="2"/>
  <c r="BF167" i="2"/>
  <c r="BE167" i="2"/>
  <c r="T167" i="2"/>
  <c r="R167" i="2"/>
  <c r="P167" i="2"/>
  <c r="J167" i="2"/>
  <c r="BK166" i="2"/>
  <c r="BI166" i="2"/>
  <c r="BH166" i="2"/>
  <c r="BG166" i="2"/>
  <c r="BF166" i="2"/>
  <c r="BE166" i="2"/>
  <c r="T166" i="2"/>
  <c r="R166" i="2"/>
  <c r="P166" i="2"/>
  <c r="J166" i="2"/>
  <c r="BK165" i="2"/>
  <c r="BI165" i="2"/>
  <c r="BH165" i="2"/>
  <c r="BG165" i="2"/>
  <c r="BF165" i="2"/>
  <c r="T165" i="2"/>
  <c r="R165" i="2"/>
  <c r="P165" i="2"/>
  <c r="J165" i="2"/>
  <c r="BE165" i="2" s="1"/>
  <c r="BK164" i="2"/>
  <c r="BI164" i="2"/>
  <c r="BH164" i="2"/>
  <c r="BG164" i="2"/>
  <c r="BF164" i="2"/>
  <c r="T164" i="2"/>
  <c r="R164" i="2"/>
  <c r="P164" i="2"/>
  <c r="J164" i="2"/>
  <c r="BE164" i="2" s="1"/>
  <c r="BK163" i="2"/>
  <c r="BI163" i="2"/>
  <c r="BH163" i="2"/>
  <c r="BG163" i="2"/>
  <c r="BF163" i="2"/>
  <c r="BE163" i="2"/>
  <c r="T163" i="2"/>
  <c r="R163" i="2"/>
  <c r="P163" i="2"/>
  <c r="J163" i="2"/>
  <c r="BK162" i="2"/>
  <c r="BI162" i="2"/>
  <c r="BH162" i="2"/>
  <c r="BG162" i="2"/>
  <c r="BF162" i="2"/>
  <c r="BE162" i="2"/>
  <c r="T162" i="2"/>
  <c r="R162" i="2"/>
  <c r="P162" i="2"/>
  <c r="J162" i="2"/>
  <c r="BK161" i="2"/>
  <c r="BI161" i="2"/>
  <c r="BH161" i="2"/>
  <c r="BG161" i="2"/>
  <c r="BF161" i="2"/>
  <c r="T161" i="2"/>
  <c r="R161" i="2"/>
  <c r="P161" i="2"/>
  <c r="J161" i="2"/>
  <c r="BE161" i="2" s="1"/>
  <c r="BK160" i="2"/>
  <c r="BI160" i="2"/>
  <c r="BH160" i="2"/>
  <c r="BG160" i="2"/>
  <c r="BF160" i="2"/>
  <c r="T160" i="2"/>
  <c r="R160" i="2"/>
  <c r="P160" i="2"/>
  <c r="J160" i="2"/>
  <c r="BE160" i="2" s="1"/>
  <c r="BK159" i="2"/>
  <c r="BI159" i="2"/>
  <c r="BH159" i="2"/>
  <c r="BG159" i="2"/>
  <c r="BF159" i="2"/>
  <c r="BE159" i="2"/>
  <c r="T159" i="2"/>
  <c r="R159" i="2"/>
  <c r="P159" i="2"/>
  <c r="J159" i="2"/>
  <c r="BK158" i="2"/>
  <c r="BI158" i="2"/>
  <c r="BH158" i="2"/>
  <c r="BG158" i="2"/>
  <c r="BF158" i="2"/>
  <c r="BE158" i="2"/>
  <c r="T158" i="2"/>
  <c r="R158" i="2"/>
  <c r="P158" i="2"/>
  <c r="J158" i="2"/>
  <c r="BK157" i="2"/>
  <c r="BI157" i="2"/>
  <c r="BH157" i="2"/>
  <c r="BG157" i="2"/>
  <c r="BF157" i="2"/>
  <c r="T157" i="2"/>
  <c r="R157" i="2"/>
  <c r="P157" i="2"/>
  <c r="J157" i="2"/>
  <c r="BE157" i="2" s="1"/>
  <c r="BK156" i="2"/>
  <c r="BI156" i="2"/>
  <c r="BH156" i="2"/>
  <c r="BG156" i="2"/>
  <c r="BF156" i="2"/>
  <c r="T156" i="2"/>
  <c r="R156" i="2"/>
  <c r="P156" i="2"/>
  <c r="J156" i="2"/>
  <c r="BE156" i="2" s="1"/>
  <c r="BK155" i="2"/>
  <c r="BI155" i="2"/>
  <c r="BH155" i="2"/>
  <c r="BG155" i="2"/>
  <c r="BF155" i="2"/>
  <c r="T155" i="2"/>
  <c r="R155" i="2"/>
  <c r="P155" i="2"/>
  <c r="J155" i="2"/>
  <c r="BE155" i="2" s="1"/>
  <c r="BK154" i="2"/>
  <c r="BI154" i="2"/>
  <c r="BH154" i="2"/>
  <c r="BG154" i="2"/>
  <c r="BF154" i="2"/>
  <c r="BE154" i="2"/>
  <c r="T154" i="2"/>
  <c r="R154" i="2"/>
  <c r="P154" i="2"/>
  <c r="J154" i="2"/>
  <c r="BK153" i="2"/>
  <c r="BI153" i="2"/>
  <c r="BH153" i="2"/>
  <c r="BG153" i="2"/>
  <c r="BF153" i="2"/>
  <c r="T153" i="2"/>
  <c r="R153" i="2"/>
  <c r="P153" i="2"/>
  <c r="J153" i="2"/>
  <c r="BE153" i="2" s="1"/>
  <c r="BK152" i="2"/>
  <c r="BI152" i="2"/>
  <c r="BH152" i="2"/>
  <c r="BG152" i="2"/>
  <c r="BF152" i="2"/>
  <c r="T152" i="2"/>
  <c r="R152" i="2"/>
  <c r="P152" i="2"/>
  <c r="J152" i="2"/>
  <c r="BE152" i="2" s="1"/>
  <c r="BK151" i="2"/>
  <c r="BI151" i="2"/>
  <c r="BH151" i="2"/>
  <c r="BG151" i="2"/>
  <c r="BF151" i="2"/>
  <c r="T151" i="2"/>
  <c r="R151" i="2"/>
  <c r="R150" i="2" s="1"/>
  <c r="P151" i="2"/>
  <c r="J151" i="2"/>
  <c r="BE151" i="2" s="1"/>
  <c r="BK150" i="2"/>
  <c r="T150" i="2"/>
  <c r="P150" i="2"/>
  <c r="J150" i="2"/>
  <c r="BK149" i="2"/>
  <c r="BI149" i="2"/>
  <c r="BH149" i="2"/>
  <c r="BG149" i="2"/>
  <c r="BF149" i="2"/>
  <c r="BE149" i="2"/>
  <c r="T149" i="2"/>
  <c r="R149" i="2"/>
  <c r="P149" i="2"/>
  <c r="J149" i="2"/>
  <c r="BK148" i="2"/>
  <c r="BI148" i="2"/>
  <c r="BH148" i="2"/>
  <c r="BG148" i="2"/>
  <c r="BF148" i="2"/>
  <c r="T148" i="2"/>
  <c r="R148" i="2"/>
  <c r="P148" i="2"/>
  <c r="J148" i="2"/>
  <c r="BE148" i="2" s="1"/>
  <c r="BK147" i="2"/>
  <c r="BI147" i="2"/>
  <c r="BH147" i="2"/>
  <c r="BG147" i="2"/>
  <c r="BF147" i="2"/>
  <c r="T147" i="2"/>
  <c r="R147" i="2"/>
  <c r="P147" i="2"/>
  <c r="J147" i="2"/>
  <c r="BE147" i="2" s="1"/>
  <c r="BK146" i="2"/>
  <c r="BI146" i="2"/>
  <c r="BH146" i="2"/>
  <c r="BG146" i="2"/>
  <c r="BF146" i="2"/>
  <c r="T146" i="2"/>
  <c r="R146" i="2"/>
  <c r="P146" i="2"/>
  <c r="J146" i="2"/>
  <c r="BE146" i="2" s="1"/>
  <c r="BK145" i="2"/>
  <c r="BI145" i="2"/>
  <c r="BH145" i="2"/>
  <c r="BG145" i="2"/>
  <c r="BF145" i="2"/>
  <c r="BE145" i="2"/>
  <c r="T145" i="2"/>
  <c r="R145" i="2"/>
  <c r="P145" i="2"/>
  <c r="J145" i="2"/>
  <c r="BK144" i="2"/>
  <c r="BI144" i="2"/>
  <c r="BH144" i="2"/>
  <c r="BG144" i="2"/>
  <c r="BF144" i="2"/>
  <c r="BE144" i="2"/>
  <c r="T144" i="2"/>
  <c r="R144" i="2"/>
  <c r="P144" i="2"/>
  <c r="J144" i="2"/>
  <c r="BK143" i="2"/>
  <c r="BI143" i="2"/>
  <c r="BH143" i="2"/>
  <c r="BG143" i="2"/>
  <c r="BF143" i="2"/>
  <c r="T143" i="2"/>
  <c r="R143" i="2"/>
  <c r="P143" i="2"/>
  <c r="J143" i="2"/>
  <c r="BE143" i="2" s="1"/>
  <c r="BK142" i="2"/>
  <c r="BI142" i="2"/>
  <c r="BH142" i="2"/>
  <c r="BG142" i="2"/>
  <c r="BF142" i="2"/>
  <c r="T142" i="2"/>
  <c r="R142" i="2"/>
  <c r="P142" i="2"/>
  <c r="J142" i="2"/>
  <c r="BE142" i="2" s="1"/>
  <c r="BK141" i="2"/>
  <c r="BI141" i="2"/>
  <c r="BH141" i="2"/>
  <c r="BG141" i="2"/>
  <c r="BF141" i="2"/>
  <c r="BE141" i="2"/>
  <c r="T141" i="2"/>
  <c r="R141" i="2"/>
  <c r="P141" i="2"/>
  <c r="J141" i="2"/>
  <c r="BK140" i="2"/>
  <c r="BI140" i="2"/>
  <c r="BH140" i="2"/>
  <c r="BG140" i="2"/>
  <c r="BF140" i="2"/>
  <c r="BE140" i="2"/>
  <c r="T140" i="2"/>
  <c r="R140" i="2"/>
  <c r="P140" i="2"/>
  <c r="J140" i="2"/>
  <c r="BK139" i="2"/>
  <c r="BI139" i="2"/>
  <c r="BH139" i="2"/>
  <c r="BG139" i="2"/>
  <c r="BF139" i="2"/>
  <c r="T139" i="2"/>
  <c r="R139" i="2"/>
  <c r="P139" i="2"/>
  <c r="J139" i="2"/>
  <c r="BE139" i="2" s="1"/>
  <c r="BK138" i="2"/>
  <c r="BI138" i="2"/>
  <c r="BH138" i="2"/>
  <c r="BG138" i="2"/>
  <c r="BF138" i="2"/>
  <c r="T138" i="2"/>
  <c r="R138" i="2"/>
  <c r="P138" i="2"/>
  <c r="J138" i="2"/>
  <c r="BE138" i="2" s="1"/>
  <c r="BK137" i="2"/>
  <c r="BI137" i="2"/>
  <c r="BH137" i="2"/>
  <c r="BG137" i="2"/>
  <c r="BF137" i="2"/>
  <c r="BE137" i="2"/>
  <c r="T137" i="2"/>
  <c r="R137" i="2"/>
  <c r="P137" i="2"/>
  <c r="J137" i="2"/>
  <c r="BK136" i="2"/>
  <c r="BI136" i="2"/>
  <c r="BH136" i="2"/>
  <c r="BG136" i="2"/>
  <c r="BF136" i="2"/>
  <c r="BE136" i="2"/>
  <c r="T136" i="2"/>
  <c r="R136" i="2"/>
  <c r="P136" i="2"/>
  <c r="J136" i="2"/>
  <c r="BK135" i="2"/>
  <c r="BI135" i="2"/>
  <c r="BH135" i="2"/>
  <c r="BG135" i="2"/>
  <c r="BF135" i="2"/>
  <c r="T135" i="2"/>
  <c r="R135" i="2"/>
  <c r="P135" i="2"/>
  <c r="J135" i="2"/>
  <c r="BE135" i="2" s="1"/>
  <c r="BK134" i="2"/>
  <c r="BI134" i="2"/>
  <c r="BH134" i="2"/>
  <c r="BG134" i="2"/>
  <c r="BF134" i="2"/>
  <c r="T134" i="2"/>
  <c r="R134" i="2"/>
  <c r="P134" i="2"/>
  <c r="J134" i="2"/>
  <c r="BE134" i="2" s="1"/>
  <c r="BK133" i="2"/>
  <c r="BI133" i="2"/>
  <c r="BH133" i="2"/>
  <c r="BG133" i="2"/>
  <c r="BF133" i="2"/>
  <c r="BE133" i="2"/>
  <c r="T133" i="2"/>
  <c r="R133" i="2"/>
  <c r="P133" i="2"/>
  <c r="J133" i="2"/>
  <c r="BK132" i="2"/>
  <c r="BI132" i="2"/>
  <c r="BH132" i="2"/>
  <c r="BG132" i="2"/>
  <c r="BF132" i="2"/>
  <c r="BE132" i="2"/>
  <c r="T132" i="2"/>
  <c r="R132" i="2"/>
  <c r="P132" i="2"/>
  <c r="J132" i="2"/>
  <c r="BK131" i="2"/>
  <c r="BI131" i="2"/>
  <c r="BH131" i="2"/>
  <c r="BG131" i="2"/>
  <c r="BF131" i="2"/>
  <c r="T131" i="2"/>
  <c r="R131" i="2"/>
  <c r="P131" i="2"/>
  <c r="J131" i="2"/>
  <c r="BE131" i="2" s="1"/>
  <c r="BK130" i="2"/>
  <c r="BI130" i="2"/>
  <c r="BH130" i="2"/>
  <c r="BG130" i="2"/>
  <c r="BF130" i="2"/>
  <c r="T130" i="2"/>
  <c r="R130" i="2"/>
  <c r="P130" i="2"/>
  <c r="J130" i="2"/>
  <c r="BE130" i="2" s="1"/>
  <c r="BK129" i="2"/>
  <c r="BI129" i="2"/>
  <c r="BH129" i="2"/>
  <c r="BG129" i="2"/>
  <c r="BF129" i="2"/>
  <c r="BE129" i="2"/>
  <c r="T129" i="2"/>
  <c r="R129" i="2"/>
  <c r="P129" i="2"/>
  <c r="J129" i="2"/>
  <c r="BK128" i="2"/>
  <c r="BI128" i="2"/>
  <c r="BH128" i="2"/>
  <c r="BG128" i="2"/>
  <c r="BF128" i="2"/>
  <c r="BE128" i="2"/>
  <c r="T128" i="2"/>
  <c r="R128" i="2"/>
  <c r="P128" i="2"/>
  <c r="J128" i="2"/>
  <c r="BK127" i="2"/>
  <c r="BI127" i="2"/>
  <c r="BH127" i="2"/>
  <c r="BG127" i="2"/>
  <c r="BF127" i="2"/>
  <c r="T127" i="2"/>
  <c r="R127" i="2"/>
  <c r="P127" i="2"/>
  <c r="J127" i="2"/>
  <c r="BE127" i="2" s="1"/>
  <c r="BK126" i="2"/>
  <c r="BI126" i="2"/>
  <c r="BH126" i="2"/>
  <c r="BG126" i="2"/>
  <c r="BF126" i="2"/>
  <c r="T126" i="2"/>
  <c r="R126" i="2"/>
  <c r="P126" i="2"/>
  <c r="J126" i="2"/>
  <c r="BE126" i="2" s="1"/>
  <c r="BK125" i="2"/>
  <c r="BI125" i="2"/>
  <c r="BH125" i="2"/>
  <c r="BG125" i="2"/>
  <c r="BF125" i="2"/>
  <c r="BE125" i="2"/>
  <c r="T125" i="2"/>
  <c r="R125" i="2"/>
  <c r="P125" i="2"/>
  <c r="J125" i="2"/>
  <c r="BK124" i="2"/>
  <c r="BI124" i="2"/>
  <c r="BH124" i="2"/>
  <c r="BG124" i="2"/>
  <c r="BF124" i="2"/>
  <c r="BE124" i="2"/>
  <c r="T124" i="2"/>
  <c r="R124" i="2"/>
  <c r="P124" i="2"/>
  <c r="J124" i="2"/>
  <c r="BK123" i="2"/>
  <c r="BI123" i="2"/>
  <c r="BH123" i="2"/>
  <c r="BG123" i="2"/>
  <c r="BF123" i="2"/>
  <c r="T123" i="2"/>
  <c r="R123" i="2"/>
  <c r="P123" i="2"/>
  <c r="J123" i="2"/>
  <c r="BE123" i="2" s="1"/>
  <c r="BK122" i="2"/>
  <c r="BI122" i="2"/>
  <c r="BH122" i="2"/>
  <c r="BG122" i="2"/>
  <c r="BF122" i="2"/>
  <c r="T122" i="2"/>
  <c r="R122" i="2"/>
  <c r="P122" i="2"/>
  <c r="J122" i="2"/>
  <c r="BE122" i="2" s="1"/>
  <c r="BK121" i="2"/>
  <c r="BK120" i="2" s="1"/>
  <c r="BI121" i="2"/>
  <c r="BH121" i="2"/>
  <c r="BG121" i="2"/>
  <c r="BF121" i="2"/>
  <c r="BE121" i="2"/>
  <c r="T121" i="2"/>
  <c r="R121" i="2"/>
  <c r="P121" i="2"/>
  <c r="J121" i="2"/>
  <c r="T120" i="2"/>
  <c r="T119" i="2" s="1"/>
  <c r="R120" i="2"/>
  <c r="P120" i="2"/>
  <c r="P119" i="2" s="1"/>
  <c r="AU95" i="1" s="1"/>
  <c r="AU94" i="1" s="1"/>
  <c r="J115" i="2"/>
  <c r="F115" i="2"/>
  <c r="F113" i="2"/>
  <c r="E111" i="2"/>
  <c r="J99" i="2"/>
  <c r="J98" i="2"/>
  <c r="J91" i="2"/>
  <c r="F91" i="2"/>
  <c r="F89" i="2"/>
  <c r="E87" i="2"/>
  <c r="J37" i="2"/>
  <c r="F37" i="2"/>
  <c r="J36" i="2"/>
  <c r="F36" i="2"/>
  <c r="J35" i="2"/>
  <c r="F35" i="2"/>
  <c r="J34" i="2"/>
  <c r="F34" i="2"/>
  <c r="J24" i="2"/>
  <c r="E24" i="2"/>
  <c r="J116" i="2" s="1"/>
  <c r="J23" i="2"/>
  <c r="J18" i="2"/>
  <c r="E18" i="2"/>
  <c r="F116" i="2" s="1"/>
  <c r="J17" i="2"/>
  <c r="J12" i="2"/>
  <c r="J89" i="2" s="1"/>
  <c r="E7" i="2"/>
  <c r="E85" i="2" s="1"/>
  <c r="BD95" i="1"/>
  <c r="BD94" i="1" s="1"/>
  <c r="W33" i="1" s="1"/>
  <c r="BC95" i="1"/>
  <c r="BB95" i="1"/>
  <c r="BA95" i="1"/>
  <c r="AY95" i="1"/>
  <c r="AX95" i="1"/>
  <c r="AW95" i="1"/>
  <c r="BC94" i="1"/>
  <c r="AY94" i="1" s="1"/>
  <c r="BB94" i="1"/>
  <c r="BA94" i="1"/>
  <c r="AW94" i="1" s="1"/>
  <c r="AK30" i="1" s="1"/>
  <c r="AX94" i="1"/>
  <c r="AS94" i="1"/>
  <c r="AM90" i="1"/>
  <c r="L90" i="1"/>
  <c r="AM89" i="1"/>
  <c r="L89" i="1"/>
  <c r="AM87" i="1"/>
  <c r="L87" i="1"/>
  <c r="L85" i="1"/>
  <c r="L84" i="1"/>
  <c r="W32" i="1"/>
  <c r="W31" i="1"/>
  <c r="W30" i="1"/>
  <c r="J120" i="2" l="1"/>
  <c r="J97" i="2" s="1"/>
  <c r="BK119" i="2"/>
  <c r="J119" i="2" s="1"/>
  <c r="J33" i="2"/>
  <c r="AV95" i="1" s="1"/>
  <c r="AT95" i="1" s="1"/>
  <c r="F33" i="2"/>
  <c r="AZ95" i="1" s="1"/>
  <c r="AZ94" i="1" s="1"/>
  <c r="R119" i="2"/>
  <c r="E109" i="2"/>
  <c r="F92" i="2"/>
  <c r="J92" i="2"/>
  <c r="J113" i="2"/>
  <c r="W29" i="1" l="1"/>
  <c r="AV94" i="1"/>
  <c r="J96" i="2"/>
  <c r="J30" i="2"/>
  <c r="J39" i="2" l="1"/>
  <c r="AG95" i="1"/>
  <c r="AK29" i="1"/>
  <c r="AT94" i="1"/>
  <c r="AG94" i="1" l="1"/>
  <c r="AN95" i="1"/>
  <c r="AN94" i="1" l="1"/>
  <c r="AK26" i="1"/>
  <c r="AK35" i="1" s="1"/>
</calcChain>
</file>

<file path=xl/sharedStrings.xml><?xml version="1.0" encoding="utf-8"?>
<sst xmlns="http://schemas.openxmlformats.org/spreadsheetml/2006/main" count="1000" uniqueCount="324">
  <si>
    <t>Export Komplet</t>
  </si>
  <si>
    <t>2.0</t>
  </si>
  <si>
    <t>ZAMOK</t>
  </si>
  <si>
    <t>False</t>
  </si>
  <si>
    <t>{a191eed2-e3ed-4fed-841a-a11d9cde12b8}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</si>
  <si>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</si>
  <si>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</si>
  <si>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</si>
  <si>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</si>
  <si>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</si>
  <si>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</si>
  <si>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Kód:</t>
  </si>
  <si>
    <t>4382021_1</t>
  </si>
  <si>
    <t>Měnit lze pouze buňky se žlutým podbarvením!_x005F_x000d_
_x005F_x000d_
1) na prvním listu Rekapitulace stavby vyplňte v sestavě_x005F_x000d_
_x005F_x000d_
    a) Souhrnný list_x005F_x000d_
       - údaje o Uchazeči_x005F_x000d_
         (přenesou se do ostatních sestav i v jiných listech)_x005F_x000d_
_x005F_x000d_
    b) Rekapitulace objektů_x005F_x000d_
       - potřebné Ostatní náklady_x005F_x000d_
_x005F_x000d_
2) na vybraných listech vyplňte v sestavě_x005F_x000d_
_x005F_x000d_
    a) Krycí list_x005F_x000d_
       - údaje o Uchazeči, pokud se liší od údajů o Uchazeči na Souhrnném listu_x005F_x000d_
         (údaje se přenesou do ostatních sestav v daném listu)_x005F_x000d_
_x005F_x000d_
    b) Rekapitulace rozpočtu_x005F_x000d_
       - potřebné Ostatní náklady_x005F_x000d_
_x005F_x000d_
    c) Celkové náklady za stavbu_x005F_x000d_
       - ceny u položek_x005F_x000d_
       - množství, pokud má žluté podbarvení_x005F_x000d_
       - a v případě potřeby poznámku (ta je ve skrytém sloupci)</t>
  </si>
  <si>
    <t>Stavba:</t>
  </si>
  <si>
    <t>Osvětlení přechodu pro chodce v ulici Zadní, Bílina</t>
  </si>
  <si>
    <t>KSO:</t>
  </si>
  <si>
    <t>CC-CZ:</t>
  </si>
  <si>
    <t>Místo:</t>
  </si>
  <si>
    <t xml:space="preserve"> </t>
  </si>
  <si>
    <t>Datum:</t>
  </si>
  <si>
    <t>1. 9. 2021</t>
  </si>
  <si>
    <t>Zadavatel:</t>
  </si>
  <si>
    <t>IČ:</t>
  </si>
  <si>
    <t>00266230</t>
  </si>
  <si>
    <t>Město Bílina</t>
  </si>
  <si>
    <t>DIČ:</t>
  </si>
  <si>
    <t>CZ00266230</t>
  </si>
  <si>
    <t>Uchazeč:</t>
  </si>
  <si>
    <t>Vyplň údaj</t>
  </si>
  <si>
    <t>Projektant:</t>
  </si>
  <si>
    <t>63756943</t>
  </si>
  <si>
    <t>Tomáš Behina</t>
  </si>
  <si>
    <t>CZ7409282793</t>
  </si>
  <si>
    <t>True</t>
  </si>
  <si>
    <t>Zpracovatel:</t>
  </si>
  <si>
    <t>Poznámka:</t>
  </si>
  <si>
    <t>Je-li v technických specifikacích uveden odkaz na konkrétní výrobek, materiál, technologii příp. na obchodní firmu, tak se má za to, že se jedná o vymezení minimálních požadovaných standardů výrobku, technologie či materiálu. V tomto případě je účastník ZŘ oprávněn v nabídce uvést i jiné, kvalitativně a technicky obdobné řešení, které splňuje minimálně požadované standardy a odpovídá uvedeným parametrům.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</si>
  <si>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</si>
  <si>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</si>
  <si>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</si>
  <si>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</si>
  <si>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</si>
  <si>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</si>
  <si>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</si>
  <si>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</si>
  <si>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</si>
  <si>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</si>
  <si>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</si>
  <si>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</si>
  <si>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</si>
  <si>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</si>
  <si>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</si>
  <si>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</si>
  <si>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</si>
  <si>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</si>
  <si>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</si>
  <si>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</si>
  <si>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</si>
  <si>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</si>
  <si>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</si>
  <si>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</si>
  <si>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</si>
  <si>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</si>
  <si>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Ostat._x005F_x000d_
náklady [CZK]</t>
  </si>
  <si>
    <t>DPH [CZK]</t>
  </si>
  <si>
    <t>Normohodiny [h]</t>
  </si>
  <si>
    <t>DPH základní [CZK]</t>
  </si>
  <si>
    <t>DPH snížená [CZK]</t>
  </si>
  <si>
    <t>DPH základní přenesená_x005F_x000d_
[CZK]</t>
  </si>
  <si>
    <t>DPH snížená přenesená_x005F_x000d_
[CZK]</t>
  </si>
  <si>
    <t>Základna_x005F_x000d_
DPH základní</t>
  </si>
  <si>
    <t>Základna_x005F_x000d_
DPH snížená</t>
  </si>
  <si>
    <t>Základna_x005F_x000d_
DPH zákl. přenesená</t>
  </si>
  <si>
    <t>Základna_x005F_x000d_
DPH sníž. přenesená</t>
  </si>
  <si>
    <t>Základna_x005F_x000d_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</si>
  <si>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</si>
  <si>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</si>
  <si>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</si>
  <si>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</si>
  <si>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</si>
  <si>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</si>
  <si>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</si>
  <si>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D1.4</t>
  </si>
  <si>
    <t>Elektroinstalace</t>
  </si>
  <si>
    <t>STA</t>
  </si>
  <si>
    <t>1</t>
  </si>
  <si>
    <t>{3f181da3-17af-4bd1-aae6-bb2fe1258a55}</t>
  </si>
  <si>
    <t>2</t>
  </si>
  <si>
    <t>KRYCÍ LIST SOUPISU PRACÍ</t>
  </si>
  <si>
    <t>Objekt:</t>
  </si>
  <si>
    <t>D1.4 - Elektroinstalace</t>
  </si>
  <si>
    <t>REKAPITULACE ČLENĚNÍ SOUPISU PRACÍ</t>
  </si>
  <si>
    <t>Kód dílu - Popis</t>
  </si>
  <si>
    <t>Cena celkem [CZK]</t>
  </si>
  <si>
    <t>Náklady ze soupisu prací</t>
  </si>
  <si>
    <t>-1</t>
  </si>
  <si>
    <t>21-M - Elektromontáže</t>
  </si>
  <si>
    <t>46-M - Zemní práce při extr.mont.pracích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</si>
  <si>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</si>
  <si>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</si>
  <si>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</si>
  <si>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</si>
  <si>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</si>
  <si>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</si>
  <si>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</si>
  <si>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</si>
  <si>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</si>
  <si>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</si>
  <si>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</si>
  <si>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</si>
  <si>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</si>
  <si>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</si>
  <si>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21-M</t>
  </si>
  <si>
    <t>Elektromontáže</t>
  </si>
  <si>
    <t>3</t>
  </si>
  <si>
    <t>ROZPOCET</t>
  </si>
  <si>
    <t>K</t>
  </si>
  <si>
    <t>M049</t>
  </si>
  <si>
    <t>Úprava napájecího místa</t>
  </si>
  <si>
    <t>kpl</t>
  </si>
  <si>
    <t>64</t>
  </si>
  <si>
    <t>210220020</t>
  </si>
  <si>
    <t>Montáž uzemňovacího vedení vodičů FeZn pomocí svorek v zemi páskou do 120 mm2 ve městské zástavbě</t>
  </si>
  <si>
    <t>m</t>
  </si>
  <si>
    <t>CS ÚRS 2021 02</t>
  </si>
  <si>
    <t>4</t>
  </si>
  <si>
    <t>602644301</t>
  </si>
  <si>
    <t>M</t>
  </si>
  <si>
    <t>35442062</t>
  </si>
  <si>
    <t>pás zemnící 30x4mm FeZn</t>
  </si>
  <si>
    <t>kg</t>
  </si>
  <si>
    <t>8</t>
  </si>
  <si>
    <t>833390234</t>
  </si>
  <si>
    <t>210220022</t>
  </si>
  <si>
    <t>Montáž uzemňovacího vedení vodičů FeZn pomocí svorek v zemi drátem průměru do 10 mm ve městské zástavbě</t>
  </si>
  <si>
    <t>1210790330</t>
  </si>
  <si>
    <t>5</t>
  </si>
  <si>
    <t>35441073</t>
  </si>
  <si>
    <t>drát D 10mm FeZn</t>
  </si>
  <si>
    <t>-2058684146</t>
  </si>
  <si>
    <t>6</t>
  </si>
  <si>
    <t>210220301</t>
  </si>
  <si>
    <t>Montáž svorek hromosvodných se 2 šrouby</t>
  </si>
  <si>
    <t>kus</t>
  </si>
  <si>
    <t>-1134905181</t>
  </si>
  <si>
    <t>7</t>
  </si>
  <si>
    <t>35441895</t>
  </si>
  <si>
    <t>svorka připojovací k připojení kovových částí</t>
  </si>
  <si>
    <t>-1343351074</t>
  </si>
  <si>
    <t>210220302</t>
  </si>
  <si>
    <t>Montáž svorek hromosvodných se 3 a více šrouby</t>
  </si>
  <si>
    <t>-924492923</t>
  </si>
  <si>
    <t>9</t>
  </si>
  <si>
    <t>35441996</t>
  </si>
  <si>
    <t>svorka odbočovací a spojovací pro spojování kruhových a páskových vodičů, FeZn</t>
  </si>
  <si>
    <t>-1854477516</t>
  </si>
  <si>
    <t>10</t>
  </si>
  <si>
    <t>210204011</t>
  </si>
  <si>
    <t>Montáž stožárů osvětlení ocelových samostatně stojících délky do 12 m</t>
  </si>
  <si>
    <t>11</t>
  </si>
  <si>
    <t>31674067</t>
  </si>
  <si>
    <t>stožár osvětlovací sadový Pz 133/89/60 v 6,0m</t>
  </si>
  <si>
    <t>256</t>
  </si>
  <si>
    <t>12</t>
  </si>
  <si>
    <t>316OMP</t>
  </si>
  <si>
    <t>Manžeta plastová ochranná</t>
  </si>
  <si>
    <t>-1819832969</t>
  </si>
  <si>
    <t>13</t>
  </si>
  <si>
    <t>210204201</t>
  </si>
  <si>
    <t>Montáž elektrovýzbroje stožárů osvětlení 1 okruh</t>
  </si>
  <si>
    <t>14</t>
  </si>
  <si>
    <t>M009.1</t>
  </si>
  <si>
    <t>Svorkovnice stožárová včetně pojistek</t>
  </si>
  <si>
    <t>ks</t>
  </si>
  <si>
    <t>210204103</t>
  </si>
  <si>
    <t>Montáž výložníků osvětlení jednoramenných sloupových hmotnosti do 35 kg</t>
  </si>
  <si>
    <t>16</t>
  </si>
  <si>
    <t>31674003</t>
  </si>
  <si>
    <t>výložník rovný jednoduchý k osvětlovacím stožárům uličním vyložení 2000mm</t>
  </si>
  <si>
    <t>-443901344</t>
  </si>
  <si>
    <t>17</t>
  </si>
  <si>
    <t>210812035</t>
  </si>
  <si>
    <t>Montáž kabelu Cu plného nebo laněného do 1 kV žíly 4x16 mm2 (např. CYKY) bez ukončení uloženého volně nebo v liště</t>
  </si>
  <si>
    <t>18</t>
  </si>
  <si>
    <t>34111080</t>
  </si>
  <si>
    <t>kabel instalační jádro Cu plné izolace PVC plášť PVC 450/750V (CYKY) 4x16mm2</t>
  </si>
  <si>
    <t>20</t>
  </si>
  <si>
    <t>19</t>
  </si>
  <si>
    <t>210100251</t>
  </si>
  <si>
    <t>Ukončení kabelů smršťovací záklopkou nebo páskou se zapojením bez letování žíly do 4x10 mm2</t>
  </si>
  <si>
    <t>-96353328</t>
  </si>
  <si>
    <t>35436314</t>
  </si>
  <si>
    <t>hlava rozdělovací smršťovaná přímá do 1kV SKE 4f/1+2 kabel 12-32mm/průřez 1,5-35mm</t>
  </si>
  <si>
    <t>-2115973753</t>
  </si>
  <si>
    <t>210812011</t>
  </si>
  <si>
    <t>Montáž kabelu Cu plného nebo laněného do 1 kV žíly 3x1,5 až 6 mm2 (např. CYKY) bez ukončení uloženého volně nebo v liště</t>
  </si>
  <si>
    <t>22</t>
  </si>
  <si>
    <t>34111030</t>
  </si>
  <si>
    <t>kabel instalační jádro Cu plné izolace PVC plášť PVC 450/750V (CYKY) 3x1,5mm2</t>
  </si>
  <si>
    <t>24</t>
  </si>
  <si>
    <t>23</t>
  </si>
  <si>
    <t>210202013</t>
  </si>
  <si>
    <t>Montáž svítidlo výbojkové průmyslové nebo venkovní na výložník</t>
  </si>
  <si>
    <t>26</t>
  </si>
  <si>
    <t>3477400R</t>
  </si>
  <si>
    <t>Svítidlo přechodové dle dokumentace</t>
  </si>
  <si>
    <t>28</t>
  </si>
  <si>
    <t>25</t>
  </si>
  <si>
    <t>210100096</t>
  </si>
  <si>
    <t>Ukončení vodičů na svorkovnici s otevřením a uzavřením krytu včetně zapojení průřezu žíly do 2,5 mm2</t>
  </si>
  <si>
    <t>32</t>
  </si>
  <si>
    <t>210100101</t>
  </si>
  <si>
    <t>Ukončení vodičů na svorkovnici s otevřením a uzavřením krytu včetně zapojení průřezu žíly do 16 mm2</t>
  </si>
  <si>
    <t>34</t>
  </si>
  <si>
    <t>27</t>
  </si>
  <si>
    <t>945421110</t>
  </si>
  <si>
    <t>Hydraulická zvedací plošina na automobilovém podvozku výška zdvihu do 18 m včetně obsluhy</t>
  </si>
  <si>
    <t>hod</t>
  </si>
  <si>
    <t>1456289733</t>
  </si>
  <si>
    <t>011464000</t>
  </si>
  <si>
    <t>Měření (monitoring) úrovně osvětlení</t>
  </si>
  <si>
    <t>1093580261</t>
  </si>
  <si>
    <t>29</t>
  </si>
  <si>
    <t>210280001</t>
  </si>
  <si>
    <t>Zkoušky a prohlídky el rozvodů a zařízení celková prohlídka pro objem montážních prací do 100 tis Kč</t>
  </si>
  <si>
    <t>858932267</t>
  </si>
  <si>
    <t>46-M</t>
  </si>
  <si>
    <t>Zemní práce při extr.mont.pracích</t>
  </si>
  <si>
    <t>30</t>
  </si>
  <si>
    <t>46001001R</t>
  </si>
  <si>
    <t>Vytyčení trasy vedení</t>
  </si>
  <si>
    <t>36</t>
  </si>
  <si>
    <t>31</t>
  </si>
  <si>
    <t>01200200R</t>
  </si>
  <si>
    <t>Geodetické práce</t>
  </si>
  <si>
    <t>38</t>
  </si>
  <si>
    <t>460161172</t>
  </si>
  <si>
    <t>Hloubení kabelových rýh ručně š 35 cm hl 80 cm v hornině tř I skupiny 3</t>
  </si>
  <si>
    <t>48</t>
  </si>
  <si>
    <t>33</t>
  </si>
  <si>
    <t>460661111</t>
  </si>
  <si>
    <t>Kabelové lože z písku pro kabely nn bez zakrytí š lože do 35 cm</t>
  </si>
  <si>
    <t>52</t>
  </si>
  <si>
    <t>460131113</t>
  </si>
  <si>
    <t>Hloubení nezapažených jam při elektromontážích ručně v hornině tř I skupiny 3</t>
  </si>
  <si>
    <t>m3</t>
  </si>
  <si>
    <t>50</t>
  </si>
  <si>
    <t>35</t>
  </si>
  <si>
    <t>460080013</t>
  </si>
  <si>
    <t>Základové konstrukce při elektromontážích z monolitického betonu tř. C 12/15</t>
  </si>
  <si>
    <t>62</t>
  </si>
  <si>
    <t>460520172</t>
  </si>
  <si>
    <t>Montáž trubek ochranných plastových uložených volně do rýhy ohebných přes 32 do 50 mm uložených do rýhy</t>
  </si>
  <si>
    <t>58</t>
  </si>
  <si>
    <t>37</t>
  </si>
  <si>
    <t>34571350</t>
  </si>
  <si>
    <t>trubka elektroinstalační ohebná dvouplášťová korugovaná (chránička) D 32/40mm, HDPE+LDPE</t>
  </si>
  <si>
    <t>60</t>
  </si>
  <si>
    <t>871361101</t>
  </si>
  <si>
    <t>Montáž potrubí z PVC SDR 11 těsněných gumovým kroužkem otevřený výkop D 280 x 10,8 mm</t>
  </si>
  <si>
    <t>39</t>
  </si>
  <si>
    <t>28611140</t>
  </si>
  <si>
    <t>trubka kanalizační PVC DN 250x1000mm SN4</t>
  </si>
  <si>
    <t>66</t>
  </si>
  <si>
    <t>40</t>
  </si>
  <si>
    <t>460791212</t>
  </si>
  <si>
    <t>54</t>
  </si>
  <si>
    <t>41</t>
  </si>
  <si>
    <t>34571351</t>
  </si>
  <si>
    <t>trubka elektroinstalační ohebná dvouplášťová korugovaná (chránička) D 41/50mm, HDPE+LDPE</t>
  </si>
  <si>
    <t>56</t>
  </si>
  <si>
    <t>42</t>
  </si>
  <si>
    <t>460490013</t>
  </si>
  <si>
    <t>Výstražná fólie pro krytí kabelů šířky 34 cm</t>
  </si>
  <si>
    <t>123341721</t>
  </si>
  <si>
    <t>43</t>
  </si>
  <si>
    <t>34575105</t>
  </si>
  <si>
    <t>deska kabelová krycí PVC červená, 300x2mm</t>
  </si>
  <si>
    <t>1883967725</t>
  </si>
  <si>
    <t>44</t>
  </si>
  <si>
    <t>4605201R.1</t>
  </si>
  <si>
    <t>Natření spojů</t>
  </si>
  <si>
    <t>-1428672164</t>
  </si>
  <si>
    <t>45</t>
  </si>
  <si>
    <t>11010BI.1</t>
  </si>
  <si>
    <t>Hmota DenBit 11010BI asfaltová</t>
  </si>
  <si>
    <t>-597407265</t>
  </si>
  <si>
    <t>46</t>
  </si>
  <si>
    <t>460431182</t>
  </si>
  <si>
    <t>Zásyp kabelových rýh ručně se zhutněním š 35 cm hl 80 cm z horniny tř I skupiny 3</t>
  </si>
  <si>
    <t>68</t>
  </si>
  <si>
    <t>VRN</t>
  </si>
  <si>
    <t>Vedlejší rozpočtové náklady</t>
  </si>
  <si>
    <t>47</t>
  </si>
  <si>
    <t>141R00</t>
  </si>
  <si>
    <t>Přirážka za podružný materiál</t>
  </si>
  <si>
    <t>%</t>
  </si>
  <si>
    <t>1867218732</t>
  </si>
  <si>
    <t>013254000</t>
  </si>
  <si>
    <t>Dokumentace skutečného provedení stavby</t>
  </si>
  <si>
    <t>1024</t>
  </si>
  <si>
    <t>-2041695466</t>
  </si>
  <si>
    <t>49</t>
  </si>
  <si>
    <t>034002000</t>
  </si>
  <si>
    <t>Zabezpečení staveniště</t>
  </si>
  <si>
    <t>-1989549281</t>
  </si>
  <si>
    <t>065002000</t>
  </si>
  <si>
    <t>Mimostaveništní doprava materiálů</t>
  </si>
  <si>
    <t>1624903953</t>
  </si>
  <si>
    <t>51</t>
  </si>
  <si>
    <t>071103000</t>
  </si>
  <si>
    <t>Provoz investora</t>
  </si>
  <si>
    <t>-849289710</t>
  </si>
  <si>
    <t>201R00</t>
  </si>
  <si>
    <t>Podíl přidružených výkonů</t>
  </si>
  <si>
    <t>1428530126</t>
  </si>
  <si>
    <t>53</t>
  </si>
  <si>
    <t>202R00</t>
  </si>
  <si>
    <t>Zednické výpomoci</t>
  </si>
  <si>
    <t>-847550361</t>
  </si>
  <si>
    <t>00R00</t>
  </si>
  <si>
    <t>Likvidace odpadu, odvoz suti a vybouraných hmot na skládku,</t>
  </si>
  <si>
    <t>-1776781910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</si>
</sst>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%"/>
    <numFmt numFmtId="165" formatCode="dd\.mm\.yyyy"/>
    <numFmt numFmtId="166" formatCode="#,##0.00000"/>
  </numFmts>
  <fonts count="33">
    <font>
      <sz val="8"/>
      <name val="Arial CE"/>
      <family val="2"/>
      <charset val="1"/>
    </font>
    <font>
      <sz val="8"/>
      <color rgb="FFFFFFFF"/>
      <name val="Arial CE"/>
      <charset val="1"/>
    </font>
    <font>
      <b/>
      <sz val="14"/>
      <name val="Arial CE"/>
      <charset val="1"/>
    </font>
    <font>
      <sz val="8"/>
      <color rgb="FF3366FF"/>
      <name val="Arial CE"/>
      <charset val="1"/>
    </font>
    <font>
      <b/>
      <sz val="12"/>
      <color rgb="FF969696"/>
      <name val="Arial CE"/>
      <charset val="1"/>
    </font>
    <font>
      <sz val="10"/>
      <color rgb="FF969696"/>
      <name val="Arial CE"/>
      <charset val="1"/>
    </font>
    <font>
      <sz val="10"/>
      <name val="Arial CE"/>
      <charset val="1"/>
    </font>
    <font>
      <b/>
      <sz val="8"/>
      <color rgb="FF969696"/>
      <name val="Arial CE"/>
      <charset val="1"/>
    </font>
    <font>
      <b/>
      <sz val="11"/>
      <name val="Arial CE"/>
      <charset val="1"/>
    </font>
    <font>
      <b/>
      <sz val="10"/>
      <name val="Arial CE"/>
      <charset val="1"/>
    </font>
    <font>
      <b/>
      <sz val="10"/>
      <color rgb="FF969696"/>
      <name val="Arial CE"/>
      <charset val="1"/>
    </font>
    <font>
      <b/>
      <sz val="12"/>
      <name val="Arial CE"/>
      <charset val="1"/>
    </font>
    <font>
      <b/>
      <sz val="10"/>
      <color rgb="FF464646"/>
      <name val="Arial CE"/>
      <charset val="1"/>
    </font>
    <font>
      <sz val="12"/>
      <color rgb="FF969696"/>
      <name val="Arial CE"/>
      <charset val="1"/>
    </font>
    <font>
      <sz val="9"/>
      <name val="Arial CE"/>
      <charset val="1"/>
    </font>
    <font>
      <sz val="9"/>
      <color rgb="FF969696"/>
      <name val="Arial CE"/>
      <charset val="1"/>
    </font>
    <font>
      <b/>
      <sz val="12"/>
      <color rgb="FF960000"/>
      <name val="Arial CE"/>
      <charset val="1"/>
    </font>
    <font>
      <sz val="12"/>
      <name val="Arial CE"/>
      <charset val="1"/>
    </font>
    <font>
      <sz val="18"/>
      <color rgb="FF0000FF"/>
      <name val="Wingdings 2"/>
      <charset val="1"/>
    </font>
    <font>
      <u/>
      <sz val="11"/>
      <color rgb="FF0000FF"/>
      <name val="Calibri"/>
      <charset val="1"/>
    </font>
    <font>
      <sz val="11"/>
      <name val="Arial CE"/>
      <charset val="1"/>
    </font>
    <font>
      <b/>
      <sz val="11"/>
      <color rgb="FF003366"/>
      <name val="Arial CE"/>
      <charset val="1"/>
    </font>
    <font>
      <sz val="11"/>
      <color rgb="FF003366"/>
      <name val="Arial CE"/>
      <charset val="1"/>
    </font>
    <font>
      <sz val="11"/>
      <color rgb="FF969696"/>
      <name val="Arial CE"/>
      <charset val="1"/>
    </font>
    <font>
      <sz val="10"/>
      <color rgb="FF3366FF"/>
      <name val="Arial CE"/>
      <charset val="1"/>
    </font>
    <font>
      <sz val="8"/>
      <color rgb="FF969696"/>
      <name val="Arial CE"/>
      <charset val="1"/>
    </font>
    <font>
      <b/>
      <sz val="12"/>
      <color rgb="FF800000"/>
      <name val="Arial CE"/>
      <charset val="1"/>
    </font>
    <font>
      <sz val="12"/>
      <color rgb="FF003366"/>
      <name val="Arial CE"/>
      <charset val="1"/>
    </font>
    <font>
      <sz val="8"/>
      <color rgb="FF960000"/>
      <name val="Arial CE"/>
      <charset val="1"/>
    </font>
    <font>
      <b/>
      <sz val="8"/>
      <name val="Arial CE"/>
      <charset val="1"/>
    </font>
    <font>
      <sz val="8"/>
      <color rgb="FF003366"/>
      <name val="Arial CE"/>
      <charset val="1"/>
    </font>
    <font>
      <i/>
      <sz val="9"/>
      <color rgb="FF0000FF"/>
      <name val="Arial CE"/>
      <charset val="1"/>
    </font>
    <font>
      <i/>
      <sz val="8"/>
      <color rgb="FF0000FF"/>
      <name val="Arial CE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BEBEBE"/>
        <bgColor rgb="FFD2D2D2"/>
      </patternFill>
    </fill>
    <fill>
      <patternFill patternType="solid">
        <fgColor rgb="FFD2D2D2"/>
        <bgColor rgb="FFBEBEBE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19" fillId="0" borderId="0" applyBorder="0" applyProtection="0"/>
  </cellStyleXfs>
  <cellXfs count="224">
    <xf numFmtId="0" fontId="0" fillId="0" borderId="0" xfId="0"/>
    <xf numFmtId="165" fontId="6" fillId="0" borderId="0" xfId="0" applyNumberFormat="1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4" fontId="11" fillId="3" borderId="8" xfId="0" applyNumberFormat="1" applyFont="1" applyFill="1" applyBorder="1" applyAlignment="1" applyProtection="1">
      <alignment vertical="center"/>
    </xf>
    <xf numFmtId="0" fontId="11" fillId="3" borderId="7" xfId="0" applyFont="1" applyFill="1" applyBorder="1" applyAlignment="1" applyProtection="1">
      <alignment horizontal="left" vertical="center"/>
    </xf>
    <xf numFmtId="4" fontId="10" fillId="0" borderId="0" xfId="0" applyNumberFormat="1" applyFont="1" applyBorder="1" applyAlignment="1" applyProtection="1">
      <alignment vertical="center"/>
    </xf>
    <xf numFmtId="164" fontId="5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right" vertical="center"/>
    </xf>
    <xf numFmtId="4" fontId="9" fillId="0" borderId="5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 wrapText="1"/>
    </xf>
    <xf numFmtId="49" fontId="6" fillId="2" borderId="0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6" fillId="0" borderId="0" xfId="0" applyFont="1" applyBorder="1" applyAlignment="1" applyProtection="1">
      <alignment horizontal="left" vertical="center"/>
    </xf>
    <xf numFmtId="0" fontId="0" fillId="0" borderId="0" xfId="0" applyBorder="1"/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left" vertical="top"/>
    </xf>
    <xf numFmtId="0" fontId="8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2" borderId="0" xfId="0" applyFont="1" applyFill="1" applyAlignment="1" applyProtection="1">
      <alignment horizontal="left" vertical="center"/>
      <protection locked="0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9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11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11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2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5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9" fillId="0" borderId="0" xfId="0" applyFont="1" applyAlignment="1" applyProtection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4" fillId="4" borderId="0" xfId="0" applyFont="1" applyFill="1" applyAlignment="1" applyProtection="1">
      <alignment horizontal="center" vertical="center"/>
    </xf>
    <xf numFmtId="0" fontId="15" fillId="0" borderId="15" xfId="0" applyFont="1" applyBorder="1" applyAlignment="1" applyProtection="1">
      <alignment horizontal="center" vertical="center" wrapText="1"/>
    </xf>
    <xf numFmtId="0" fontId="15" fillId="0" borderId="16" xfId="0" applyFont="1" applyBorder="1" applyAlignment="1" applyProtection="1">
      <alignment horizontal="center" vertical="center" wrapText="1"/>
    </xf>
    <xf numFmtId="0" fontId="15" fillId="0" borderId="17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11" fillId="0" borderId="0" xfId="0" applyFont="1" applyAlignment="1">
      <alignment vertical="center"/>
    </xf>
    <xf numFmtId="0" fontId="11" fillId="0" borderId="3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center" vertical="center"/>
    </xf>
    <xf numFmtId="0" fontId="11" fillId="0" borderId="3" xfId="0" applyFont="1" applyBorder="1" applyAlignment="1">
      <alignment vertical="center"/>
    </xf>
    <xf numFmtId="4" fontId="13" fillId="0" borderId="18" xfId="0" applyNumberFormat="1" applyFont="1" applyBorder="1" applyAlignment="1" applyProtection="1">
      <alignment vertical="center"/>
    </xf>
    <xf numFmtId="4" fontId="13" fillId="0" borderId="0" xfId="0" applyNumberFormat="1" applyFont="1" applyBorder="1" applyAlignment="1" applyProtection="1">
      <alignment vertical="center"/>
    </xf>
    <xf numFmtId="166" fontId="13" fillId="0" borderId="0" xfId="0" applyNumberFormat="1" applyFont="1" applyBorder="1" applyAlignment="1" applyProtection="1">
      <alignment vertical="center"/>
    </xf>
    <xf numFmtId="4" fontId="13" fillId="0" borderId="14" xfId="0" applyNumberFormat="1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1" applyFont="1" applyBorder="1" applyAlignment="1" applyProtection="1">
      <alignment horizontal="center" vertical="center"/>
    </xf>
    <xf numFmtId="0" fontId="20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20" fillId="0" borderId="3" xfId="0" applyFont="1" applyBorder="1" applyAlignment="1">
      <alignment vertical="center"/>
    </xf>
    <xf numFmtId="4" fontId="23" fillId="0" borderId="19" xfId="0" applyNumberFormat="1" applyFont="1" applyBorder="1" applyAlignment="1" applyProtection="1">
      <alignment vertical="center"/>
    </xf>
    <xf numFmtId="4" fontId="23" fillId="0" borderId="20" xfId="0" applyNumberFormat="1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4" fontId="23" fillId="0" borderId="21" xfId="0" applyNumberFormat="1" applyFont="1" applyBorder="1" applyAlignment="1" applyProtection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65" fontId="6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2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4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11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11" fillId="4" borderId="7" xfId="0" applyFont="1" applyFill="1" applyBorder="1" applyAlignment="1">
      <alignment horizontal="right" vertical="center"/>
    </xf>
    <xf numFmtId="0" fontId="11" fillId="4" borderId="7" xfId="0" applyFont="1" applyFill="1" applyBorder="1" applyAlignment="1">
      <alignment horizontal="center" vertical="center"/>
    </xf>
    <xf numFmtId="4" fontId="11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165" fontId="6" fillId="0" borderId="0" xfId="0" applyNumberFormat="1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wrapText="1"/>
    </xf>
    <xf numFmtId="0" fontId="1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4" fillId="4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27" fillId="0" borderId="0" xfId="0" applyFont="1" applyAlignment="1">
      <alignment vertical="center"/>
    </xf>
    <xf numFmtId="0" fontId="27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20" xfId="0" applyFont="1" applyBorder="1" applyAlignment="1" applyProtection="1">
      <alignment horizontal="left" vertical="center"/>
    </xf>
    <xf numFmtId="0" fontId="27" fillId="0" borderId="20" xfId="0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0" fontId="2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4" fillId="4" borderId="15" xfId="0" applyFont="1" applyFill="1" applyBorder="1" applyAlignment="1" applyProtection="1">
      <alignment horizontal="center" vertical="center" wrapText="1"/>
    </xf>
    <xf numFmtId="0" fontId="14" fillId="4" borderId="16" xfId="0" applyFont="1" applyFill="1" applyBorder="1" applyAlignment="1" applyProtection="1">
      <alignment horizontal="center" vertical="center" wrapText="1"/>
    </xf>
    <xf numFmtId="0" fontId="14" fillId="4" borderId="17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16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30" fillId="0" borderId="0" xfId="0" applyFont="1" applyAlignment="1"/>
    <xf numFmtId="0" fontId="30" fillId="0" borderId="3" xfId="0" applyFont="1" applyBorder="1" applyAlignment="1" applyProtection="1"/>
    <xf numFmtId="0" fontId="30" fillId="0" borderId="0" xfId="0" applyFont="1" applyAlignment="1" applyProtection="1"/>
    <xf numFmtId="0" fontId="30" fillId="0" borderId="0" xfId="0" applyFont="1" applyAlignment="1" applyProtection="1">
      <alignment horizontal="left"/>
    </xf>
    <xf numFmtId="0" fontId="27" fillId="0" borderId="0" xfId="0" applyFont="1" applyAlignment="1" applyProtection="1">
      <alignment horizontal="left"/>
    </xf>
    <xf numFmtId="0" fontId="30" fillId="0" borderId="0" xfId="0" applyFont="1" applyAlignment="1" applyProtection="1">
      <protection locked="0"/>
    </xf>
    <xf numFmtId="4" fontId="27" fillId="0" borderId="0" xfId="0" applyNumberFormat="1" applyFont="1" applyAlignment="1" applyProtection="1"/>
    <xf numFmtId="0" fontId="30" fillId="0" borderId="3" xfId="0" applyFont="1" applyBorder="1" applyAlignment="1"/>
    <xf numFmtId="0" fontId="30" fillId="0" borderId="18" xfId="0" applyFont="1" applyBorder="1" applyAlignment="1" applyProtection="1"/>
    <xf numFmtId="0" fontId="30" fillId="0" borderId="0" xfId="0" applyFont="1" applyBorder="1" applyAlignment="1" applyProtection="1"/>
    <xf numFmtId="166" fontId="30" fillId="0" borderId="0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4" fontId="30" fillId="0" borderId="0" xfId="0" applyNumberFormat="1" applyFont="1" applyAlignment="1">
      <alignment vertical="center"/>
    </xf>
    <xf numFmtId="0" fontId="14" fillId="0" borderId="22" xfId="0" applyFont="1" applyBorder="1" applyAlignment="1" applyProtection="1">
      <alignment horizontal="center" vertical="center"/>
    </xf>
    <xf numFmtId="49" fontId="14" fillId="0" borderId="22" xfId="0" applyNumberFormat="1" applyFont="1" applyBorder="1" applyAlignment="1" applyProtection="1">
      <alignment horizontal="left" vertical="center" wrapText="1"/>
    </xf>
    <xf numFmtId="0" fontId="14" fillId="0" borderId="22" xfId="0" applyFont="1" applyBorder="1" applyAlignment="1" applyProtection="1">
      <alignment horizontal="left" vertical="center" wrapText="1"/>
    </xf>
    <xf numFmtId="0" fontId="14" fillId="0" borderId="22" xfId="0" applyFont="1" applyBorder="1" applyAlignment="1" applyProtection="1">
      <alignment horizontal="center" vertical="center" wrapText="1"/>
    </xf>
    <xf numFmtId="4" fontId="14" fillId="0" borderId="22" xfId="0" applyNumberFormat="1" applyFont="1" applyBorder="1" applyAlignment="1" applyProtection="1">
      <alignment vertical="center"/>
    </xf>
    <xf numFmtId="4" fontId="14" fillId="2" borderId="22" xfId="0" applyNumberFormat="1" applyFont="1" applyFill="1" applyBorder="1" applyAlignment="1" applyProtection="1">
      <alignment vertical="center"/>
      <protection locked="0"/>
    </xf>
    <xf numFmtId="0" fontId="15" fillId="2" borderId="18" xfId="0" applyFont="1" applyFill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center" vertical="center"/>
    </xf>
    <xf numFmtId="166" fontId="15" fillId="0" borderId="0" xfId="0" applyNumberFormat="1" applyFont="1" applyBorder="1" applyAlignment="1" applyProtection="1">
      <alignment vertical="center"/>
    </xf>
    <xf numFmtId="166" fontId="15" fillId="0" borderId="14" xfId="0" applyNumberFormat="1" applyFont="1" applyBorder="1" applyAlignment="1" applyProtection="1">
      <alignment vertical="center"/>
    </xf>
    <xf numFmtId="0" fontId="1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4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2" borderId="18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15" fillId="2" borderId="19" xfId="0" applyFont="1" applyFill="1" applyBorder="1" applyAlignment="1" applyProtection="1">
      <alignment horizontal="left" vertical="center"/>
      <protection locked="0"/>
    </xf>
    <xf numFmtId="0" fontId="15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5" fillId="0" borderId="20" xfId="0" applyNumberFormat="1" applyFont="1" applyBorder="1" applyAlignment="1" applyProtection="1">
      <alignment vertical="center"/>
    </xf>
    <xf numFmtId="166" fontId="15" fillId="0" borderId="21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 wrapText="1"/>
    </xf>
    <xf numFmtId="0" fontId="13" fillId="0" borderId="11" xfId="0" applyFont="1" applyBorder="1" applyAlignment="1">
      <alignment horizontal="center" vertical="center"/>
    </xf>
    <xf numFmtId="0" fontId="14" fillId="4" borderId="6" xfId="0" applyFont="1" applyFill="1" applyBorder="1" applyAlignment="1" applyProtection="1">
      <alignment horizontal="center" vertical="center"/>
    </xf>
    <xf numFmtId="0" fontId="14" fillId="4" borderId="7" xfId="0" applyFont="1" applyFill="1" applyBorder="1" applyAlignment="1" applyProtection="1">
      <alignment horizontal="center" vertical="center"/>
    </xf>
    <xf numFmtId="0" fontId="14" fillId="4" borderId="7" xfId="0" applyFont="1" applyFill="1" applyBorder="1" applyAlignment="1" applyProtection="1">
      <alignment horizontal="right" vertical="center"/>
    </xf>
    <xf numFmtId="0" fontId="14" fillId="4" borderId="8" xfId="0" applyFont="1" applyFill="1" applyBorder="1" applyAlignment="1" applyProtection="1">
      <alignment horizontal="center" vertical="center"/>
    </xf>
    <xf numFmtId="4" fontId="16" fillId="0" borderId="0" xfId="0" applyNumberFormat="1" applyFont="1" applyBorder="1" applyAlignment="1" applyProtection="1">
      <alignment horizontal="right" vertical="center"/>
    </xf>
    <xf numFmtId="4" fontId="16" fillId="0" borderId="0" xfId="0" applyNumberFormat="1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 wrapText="1"/>
    </xf>
    <xf numFmtId="4" fontId="22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EBEB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96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6464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285480</xdr:colOff>
      <xdr:row>1</xdr:row>
      <xdr:rowOff>123120</xdr:rowOff>
    </xdr:to>
    <xdr:pic>
      <xdr:nvPicPr>
        <xdr:cNvPr id="2" name="Picture 1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285480</xdr:colOff>
      <xdr:row>1</xdr:row>
      <xdr:rowOff>123120</xdr:rowOff>
    </xdr:to>
    <xdr:pic>
      <xdr:nvPicPr>
        <xdr:cNvPr id="2" name="Picture 1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zoomScaleNormal="100" workbookViewId="0"/>
  </sheetViews>
  <sheetFormatPr defaultColWidth="8.5"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 customWidth="1"/>
  </cols>
  <sheetData>
    <row r="1" spans="1:74">
      <c r="A1" s="15" t="s">
        <v>0</v>
      </c>
      <c r="AZ1" s="15"/>
      <c r="BA1" s="15" t="s">
        <v>1</v>
      </c>
      <c r="BB1" s="15" t="s">
        <v>2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S2" s="16" t="s">
        <v>5</v>
      </c>
      <c r="BT2" s="16" t="s">
        <v>6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5</v>
      </c>
      <c r="BT3" s="16" t="s">
        <v>7</v>
      </c>
    </row>
    <row r="4" spans="1:74" ht="24.95" customHeight="1">
      <c r="B4" s="20"/>
      <c r="C4" s="21"/>
      <c r="D4" s="22" t="s">
        <v>8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9</v>
      </c>
      <c r="BE4" s="24" t="s">
        <v>10</v>
      </c>
      <c r="BS4" s="16" t="s">
        <v>5</v>
      </c>
    </row>
    <row r="5" spans="1:74" ht="12" customHeight="1">
      <c r="B5" s="20"/>
      <c r="C5" s="21"/>
      <c r="D5" s="25" t="s">
        <v>11</v>
      </c>
      <c r="E5" s="21"/>
      <c r="F5" s="21"/>
      <c r="G5" s="21"/>
      <c r="H5" s="21"/>
      <c r="I5" s="21"/>
      <c r="J5" s="21"/>
      <c r="K5" s="13" t="s">
        <v>12</v>
      </c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21"/>
      <c r="AQ5" s="21"/>
      <c r="AR5" s="19"/>
      <c r="BE5" s="12" t="s">
        <v>13</v>
      </c>
      <c r="BS5" s="16" t="s">
        <v>5</v>
      </c>
    </row>
    <row r="6" spans="1:74" ht="36.950000000000003" customHeight="1">
      <c r="B6" s="20"/>
      <c r="C6" s="21"/>
      <c r="D6" s="26" t="s">
        <v>14</v>
      </c>
      <c r="E6" s="21"/>
      <c r="F6" s="21"/>
      <c r="G6" s="21"/>
      <c r="H6" s="21"/>
      <c r="I6" s="21"/>
      <c r="J6" s="21"/>
      <c r="K6" s="11" t="s">
        <v>15</v>
      </c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21"/>
      <c r="AQ6" s="21"/>
      <c r="AR6" s="19"/>
      <c r="BE6" s="12"/>
      <c r="BS6" s="16" t="s">
        <v>5</v>
      </c>
    </row>
    <row r="7" spans="1:74" ht="12" customHeight="1">
      <c r="B7" s="20"/>
      <c r="C7" s="21"/>
      <c r="D7" s="27" t="s">
        <v>16</v>
      </c>
      <c r="E7" s="21"/>
      <c r="F7" s="21"/>
      <c r="G7" s="21"/>
      <c r="H7" s="21"/>
      <c r="I7" s="21"/>
      <c r="J7" s="21"/>
      <c r="K7" s="28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7" t="s">
        <v>17</v>
      </c>
      <c r="AL7" s="21"/>
      <c r="AM7" s="21"/>
      <c r="AN7" s="28"/>
      <c r="AO7" s="21"/>
      <c r="AP7" s="21"/>
      <c r="AQ7" s="21"/>
      <c r="AR7" s="19"/>
      <c r="BE7" s="12"/>
      <c r="BS7" s="16" t="s">
        <v>5</v>
      </c>
    </row>
    <row r="8" spans="1:74" ht="12" customHeight="1">
      <c r="B8" s="20"/>
      <c r="C8" s="21"/>
      <c r="D8" s="27" t="s">
        <v>18</v>
      </c>
      <c r="E8" s="21"/>
      <c r="F8" s="21"/>
      <c r="G8" s="21"/>
      <c r="H8" s="21"/>
      <c r="I8" s="21"/>
      <c r="J8" s="21"/>
      <c r="K8" s="28" t="s">
        <v>19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7" t="s">
        <v>20</v>
      </c>
      <c r="AL8" s="21"/>
      <c r="AM8" s="21"/>
      <c r="AN8" s="29" t="s">
        <v>21</v>
      </c>
      <c r="AO8" s="21"/>
      <c r="AP8" s="21"/>
      <c r="AQ8" s="21"/>
      <c r="AR8" s="19"/>
      <c r="BE8" s="12"/>
      <c r="BS8" s="16" t="s">
        <v>5</v>
      </c>
    </row>
    <row r="9" spans="1:74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12"/>
      <c r="BS9" s="16" t="s">
        <v>5</v>
      </c>
    </row>
    <row r="10" spans="1:74" ht="12" customHeight="1">
      <c r="B10" s="20"/>
      <c r="C10" s="21"/>
      <c r="D10" s="27" t="s">
        <v>22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7" t="s">
        <v>23</v>
      </c>
      <c r="AL10" s="21"/>
      <c r="AM10" s="21"/>
      <c r="AN10" s="28" t="s">
        <v>24</v>
      </c>
      <c r="AO10" s="21"/>
      <c r="AP10" s="21"/>
      <c r="AQ10" s="21"/>
      <c r="AR10" s="19"/>
      <c r="BE10" s="12"/>
      <c r="BS10" s="16" t="s">
        <v>5</v>
      </c>
    </row>
    <row r="11" spans="1:74" ht="18.600000000000001" customHeight="1">
      <c r="B11" s="20"/>
      <c r="C11" s="21"/>
      <c r="D11" s="21"/>
      <c r="E11" s="28" t="s">
        <v>25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7" t="s">
        <v>26</v>
      </c>
      <c r="AL11" s="21"/>
      <c r="AM11" s="21"/>
      <c r="AN11" s="28" t="s">
        <v>27</v>
      </c>
      <c r="AO11" s="21"/>
      <c r="AP11" s="21"/>
      <c r="AQ11" s="21"/>
      <c r="AR11" s="19"/>
      <c r="BE11" s="12"/>
      <c r="BS11" s="16" t="s">
        <v>5</v>
      </c>
    </row>
    <row r="12" spans="1:74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12"/>
      <c r="BS12" s="16" t="s">
        <v>5</v>
      </c>
    </row>
    <row r="13" spans="1:74" ht="12" customHeight="1">
      <c r="B13" s="20"/>
      <c r="C13" s="21"/>
      <c r="D13" s="27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7" t="s">
        <v>23</v>
      </c>
      <c r="AL13" s="21"/>
      <c r="AM13" s="21"/>
      <c r="AN13" s="30" t="s">
        <v>29</v>
      </c>
      <c r="AO13" s="21"/>
      <c r="AP13" s="21"/>
      <c r="AQ13" s="21"/>
      <c r="AR13" s="19"/>
      <c r="BE13" s="12"/>
      <c r="BS13" s="16" t="s">
        <v>5</v>
      </c>
    </row>
    <row r="14" spans="1:74" ht="12.75">
      <c r="B14" s="20"/>
      <c r="C14" s="21"/>
      <c r="D14" s="21"/>
      <c r="E14" s="10" t="s">
        <v>29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27" t="s">
        <v>26</v>
      </c>
      <c r="AL14" s="21"/>
      <c r="AM14" s="21"/>
      <c r="AN14" s="30" t="s">
        <v>29</v>
      </c>
      <c r="AO14" s="21"/>
      <c r="AP14" s="21"/>
      <c r="AQ14" s="21"/>
      <c r="AR14" s="19"/>
      <c r="BE14" s="12"/>
      <c r="BS14" s="16" t="s">
        <v>5</v>
      </c>
    </row>
    <row r="15" spans="1:74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12"/>
      <c r="BS15" s="16" t="s">
        <v>3</v>
      </c>
    </row>
    <row r="16" spans="1:74" ht="12" customHeight="1">
      <c r="B16" s="20"/>
      <c r="C16" s="21"/>
      <c r="D16" s="27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7" t="s">
        <v>23</v>
      </c>
      <c r="AL16" s="21"/>
      <c r="AM16" s="21"/>
      <c r="AN16" s="28" t="s">
        <v>31</v>
      </c>
      <c r="AO16" s="21"/>
      <c r="AP16" s="21"/>
      <c r="AQ16" s="21"/>
      <c r="AR16" s="19"/>
      <c r="BE16" s="12"/>
      <c r="BS16" s="16" t="s">
        <v>3</v>
      </c>
    </row>
    <row r="17" spans="1:71" ht="18.600000000000001" customHeight="1">
      <c r="B17" s="20"/>
      <c r="C17" s="21"/>
      <c r="D17" s="21"/>
      <c r="E17" s="28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7" t="s">
        <v>26</v>
      </c>
      <c r="AL17" s="21"/>
      <c r="AM17" s="21"/>
      <c r="AN17" s="28" t="s">
        <v>33</v>
      </c>
      <c r="AO17" s="21"/>
      <c r="AP17" s="21"/>
      <c r="AQ17" s="21"/>
      <c r="AR17" s="19"/>
      <c r="BE17" s="12"/>
      <c r="BS17" s="16" t="s">
        <v>34</v>
      </c>
    </row>
    <row r="18" spans="1:7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12"/>
      <c r="BS18" s="16" t="s">
        <v>5</v>
      </c>
    </row>
    <row r="19" spans="1:71" ht="12" customHeight="1">
      <c r="B19" s="20"/>
      <c r="C19" s="21"/>
      <c r="D19" s="27" t="s">
        <v>35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7" t="s">
        <v>23</v>
      </c>
      <c r="AL19" s="21"/>
      <c r="AM19" s="21"/>
      <c r="AN19" s="28"/>
      <c r="AO19" s="21"/>
      <c r="AP19" s="21"/>
      <c r="AQ19" s="21"/>
      <c r="AR19" s="19"/>
      <c r="BE19" s="12"/>
      <c r="BS19" s="16" t="s">
        <v>5</v>
      </c>
    </row>
    <row r="20" spans="1:71" ht="18.600000000000001" customHeight="1">
      <c r="B20" s="20"/>
      <c r="C20" s="21"/>
      <c r="D20" s="21"/>
      <c r="E20" s="28" t="s">
        <v>19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7" t="s">
        <v>26</v>
      </c>
      <c r="AL20" s="21"/>
      <c r="AM20" s="21"/>
      <c r="AN20" s="28"/>
      <c r="AO20" s="21"/>
      <c r="AP20" s="21"/>
      <c r="AQ20" s="21"/>
      <c r="AR20" s="19"/>
      <c r="BE20" s="12"/>
      <c r="BS20" s="16" t="s">
        <v>34</v>
      </c>
    </row>
    <row r="21" spans="1:7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12"/>
    </row>
    <row r="22" spans="1:71" ht="12" customHeight="1">
      <c r="B22" s="20"/>
      <c r="C22" s="21"/>
      <c r="D22" s="27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12"/>
    </row>
    <row r="23" spans="1:71" ht="47.25" customHeight="1">
      <c r="B23" s="20"/>
      <c r="C23" s="21"/>
      <c r="D23" s="21"/>
      <c r="E23" s="9" t="s">
        <v>37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21"/>
      <c r="AP23" s="21"/>
      <c r="AQ23" s="21"/>
      <c r="AR23" s="19"/>
      <c r="BE23" s="12"/>
    </row>
    <row r="24" spans="1:7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12"/>
    </row>
    <row r="25" spans="1:71" ht="6.95" customHeight="1">
      <c r="B25" s="20"/>
      <c r="C25" s="2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1"/>
      <c r="AQ25" s="21"/>
      <c r="AR25" s="19"/>
      <c r="BE25" s="12"/>
    </row>
    <row r="26" spans="1:71" s="38" customFormat="1" ht="25.9" customHeight="1">
      <c r="A26" s="32"/>
      <c r="B26" s="33"/>
      <c r="C26" s="34"/>
      <c r="D26" s="35" t="s">
        <v>38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8">
        <f>ROUND(AG94,2)</f>
        <v>0</v>
      </c>
      <c r="AL26" s="8"/>
      <c r="AM26" s="8"/>
      <c r="AN26" s="8"/>
      <c r="AO26" s="8"/>
      <c r="AP26" s="34"/>
      <c r="AQ26" s="34"/>
      <c r="AR26" s="37"/>
      <c r="BE26" s="12"/>
    </row>
    <row r="27" spans="1:71" s="38" customFormat="1" ht="6.95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12"/>
    </row>
    <row r="28" spans="1:71" s="38" customFormat="1" ht="12.75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7" t="s">
        <v>39</v>
      </c>
      <c r="M28" s="7"/>
      <c r="N28" s="7"/>
      <c r="O28" s="7"/>
      <c r="P28" s="7"/>
      <c r="Q28" s="34"/>
      <c r="R28" s="34"/>
      <c r="S28" s="34"/>
      <c r="T28" s="34"/>
      <c r="U28" s="34"/>
      <c r="V28" s="34"/>
      <c r="W28" s="7" t="s">
        <v>40</v>
      </c>
      <c r="X28" s="7"/>
      <c r="Y28" s="7"/>
      <c r="Z28" s="7"/>
      <c r="AA28" s="7"/>
      <c r="AB28" s="7"/>
      <c r="AC28" s="7"/>
      <c r="AD28" s="7"/>
      <c r="AE28" s="7"/>
      <c r="AF28" s="34"/>
      <c r="AG28" s="34"/>
      <c r="AH28" s="34"/>
      <c r="AI28" s="34"/>
      <c r="AJ28" s="34"/>
      <c r="AK28" s="7" t="s">
        <v>41</v>
      </c>
      <c r="AL28" s="7"/>
      <c r="AM28" s="7"/>
      <c r="AN28" s="7"/>
      <c r="AO28" s="7"/>
      <c r="AP28" s="34"/>
      <c r="AQ28" s="34"/>
      <c r="AR28" s="37"/>
      <c r="BE28" s="12"/>
    </row>
    <row r="29" spans="1:71" s="39" customFormat="1" ht="14.45" customHeight="1">
      <c r="B29" s="40"/>
      <c r="C29" s="41"/>
      <c r="D29" s="27" t="s">
        <v>42</v>
      </c>
      <c r="E29" s="41"/>
      <c r="F29" s="27" t="s">
        <v>43</v>
      </c>
      <c r="G29" s="41"/>
      <c r="H29" s="41"/>
      <c r="I29" s="41"/>
      <c r="J29" s="41"/>
      <c r="K29" s="41"/>
      <c r="L29" s="6">
        <v>0.21</v>
      </c>
      <c r="M29" s="6"/>
      <c r="N29" s="6"/>
      <c r="O29" s="6"/>
      <c r="P29" s="6"/>
      <c r="Q29" s="41"/>
      <c r="R29" s="41"/>
      <c r="S29" s="41"/>
      <c r="T29" s="41"/>
      <c r="U29" s="41"/>
      <c r="V29" s="41"/>
      <c r="W29" s="5">
        <f>ROUND(AZ94, 2)</f>
        <v>0</v>
      </c>
      <c r="X29" s="5"/>
      <c r="Y29" s="5"/>
      <c r="Z29" s="5"/>
      <c r="AA29" s="5"/>
      <c r="AB29" s="5"/>
      <c r="AC29" s="5"/>
      <c r="AD29" s="5"/>
      <c r="AE29" s="5"/>
      <c r="AF29" s="41"/>
      <c r="AG29" s="41"/>
      <c r="AH29" s="41"/>
      <c r="AI29" s="41"/>
      <c r="AJ29" s="41"/>
      <c r="AK29" s="5">
        <f>ROUND(AV94, 2)</f>
        <v>0</v>
      </c>
      <c r="AL29" s="5"/>
      <c r="AM29" s="5"/>
      <c r="AN29" s="5"/>
      <c r="AO29" s="5"/>
      <c r="AP29" s="41"/>
      <c r="AQ29" s="41"/>
      <c r="AR29" s="42"/>
      <c r="BE29" s="12"/>
    </row>
    <row r="30" spans="1:71" s="39" customFormat="1" ht="14.45" customHeight="1">
      <c r="B30" s="40"/>
      <c r="C30" s="41"/>
      <c r="D30" s="41"/>
      <c r="E30" s="41"/>
      <c r="F30" s="27" t="s">
        <v>44</v>
      </c>
      <c r="G30" s="41"/>
      <c r="H30" s="41"/>
      <c r="I30" s="41"/>
      <c r="J30" s="41"/>
      <c r="K30" s="41"/>
      <c r="L30" s="6">
        <v>0.15</v>
      </c>
      <c r="M30" s="6"/>
      <c r="N30" s="6"/>
      <c r="O30" s="6"/>
      <c r="P30" s="6"/>
      <c r="Q30" s="41"/>
      <c r="R30" s="41"/>
      <c r="S30" s="41"/>
      <c r="T30" s="41"/>
      <c r="U30" s="41"/>
      <c r="V30" s="41"/>
      <c r="W30" s="5">
        <f>ROUND(BA94, 2)</f>
        <v>0</v>
      </c>
      <c r="X30" s="5"/>
      <c r="Y30" s="5"/>
      <c r="Z30" s="5"/>
      <c r="AA30" s="5"/>
      <c r="AB30" s="5"/>
      <c r="AC30" s="5"/>
      <c r="AD30" s="5"/>
      <c r="AE30" s="5"/>
      <c r="AF30" s="41"/>
      <c r="AG30" s="41"/>
      <c r="AH30" s="41"/>
      <c r="AI30" s="41"/>
      <c r="AJ30" s="41"/>
      <c r="AK30" s="5">
        <f>ROUND(AW94, 2)</f>
        <v>0</v>
      </c>
      <c r="AL30" s="5"/>
      <c r="AM30" s="5"/>
      <c r="AN30" s="5"/>
      <c r="AO30" s="5"/>
      <c r="AP30" s="41"/>
      <c r="AQ30" s="41"/>
      <c r="AR30" s="42"/>
      <c r="BE30" s="12"/>
    </row>
    <row r="31" spans="1:71" s="39" customFormat="1" ht="14.45" hidden="1" customHeight="1">
      <c r="B31" s="40"/>
      <c r="C31" s="41"/>
      <c r="D31" s="41"/>
      <c r="E31" s="41"/>
      <c r="F31" s="27" t="s">
        <v>45</v>
      </c>
      <c r="G31" s="41"/>
      <c r="H31" s="41"/>
      <c r="I31" s="41"/>
      <c r="J31" s="41"/>
      <c r="K31" s="41"/>
      <c r="L31" s="6">
        <v>0.21</v>
      </c>
      <c r="M31" s="6"/>
      <c r="N31" s="6"/>
      <c r="O31" s="6"/>
      <c r="P31" s="6"/>
      <c r="Q31" s="41"/>
      <c r="R31" s="41"/>
      <c r="S31" s="41"/>
      <c r="T31" s="41"/>
      <c r="U31" s="41"/>
      <c r="V31" s="41"/>
      <c r="W31" s="5">
        <f>ROUND(BB94, 2)</f>
        <v>0</v>
      </c>
      <c r="X31" s="5"/>
      <c r="Y31" s="5"/>
      <c r="Z31" s="5"/>
      <c r="AA31" s="5"/>
      <c r="AB31" s="5"/>
      <c r="AC31" s="5"/>
      <c r="AD31" s="5"/>
      <c r="AE31" s="5"/>
      <c r="AF31" s="41"/>
      <c r="AG31" s="41"/>
      <c r="AH31" s="41"/>
      <c r="AI31" s="41"/>
      <c r="AJ31" s="41"/>
      <c r="AK31" s="5">
        <v>0</v>
      </c>
      <c r="AL31" s="5"/>
      <c r="AM31" s="5"/>
      <c r="AN31" s="5"/>
      <c r="AO31" s="5"/>
      <c r="AP31" s="41"/>
      <c r="AQ31" s="41"/>
      <c r="AR31" s="42"/>
      <c r="BE31" s="12"/>
    </row>
    <row r="32" spans="1:71" s="39" customFormat="1" ht="14.45" hidden="1" customHeight="1">
      <c r="B32" s="40"/>
      <c r="C32" s="41"/>
      <c r="D32" s="41"/>
      <c r="E32" s="41"/>
      <c r="F32" s="27" t="s">
        <v>46</v>
      </c>
      <c r="G32" s="41"/>
      <c r="H32" s="41"/>
      <c r="I32" s="41"/>
      <c r="J32" s="41"/>
      <c r="K32" s="41"/>
      <c r="L32" s="6">
        <v>0.15</v>
      </c>
      <c r="M32" s="6"/>
      <c r="N32" s="6"/>
      <c r="O32" s="6"/>
      <c r="P32" s="6"/>
      <c r="Q32" s="41"/>
      <c r="R32" s="41"/>
      <c r="S32" s="41"/>
      <c r="T32" s="41"/>
      <c r="U32" s="41"/>
      <c r="V32" s="41"/>
      <c r="W32" s="5">
        <f>ROUND(BC94, 2)</f>
        <v>0</v>
      </c>
      <c r="X32" s="5"/>
      <c r="Y32" s="5"/>
      <c r="Z32" s="5"/>
      <c r="AA32" s="5"/>
      <c r="AB32" s="5"/>
      <c r="AC32" s="5"/>
      <c r="AD32" s="5"/>
      <c r="AE32" s="5"/>
      <c r="AF32" s="41"/>
      <c r="AG32" s="41"/>
      <c r="AH32" s="41"/>
      <c r="AI32" s="41"/>
      <c r="AJ32" s="41"/>
      <c r="AK32" s="5">
        <v>0</v>
      </c>
      <c r="AL32" s="5"/>
      <c r="AM32" s="5"/>
      <c r="AN32" s="5"/>
      <c r="AO32" s="5"/>
      <c r="AP32" s="41"/>
      <c r="AQ32" s="41"/>
      <c r="AR32" s="42"/>
      <c r="BE32" s="12"/>
    </row>
    <row r="33" spans="1:57" s="39" customFormat="1" ht="14.45" hidden="1" customHeight="1">
      <c r="B33" s="40"/>
      <c r="C33" s="41"/>
      <c r="D33" s="41"/>
      <c r="E33" s="41"/>
      <c r="F33" s="27" t="s">
        <v>47</v>
      </c>
      <c r="G33" s="41"/>
      <c r="H33" s="41"/>
      <c r="I33" s="41"/>
      <c r="J33" s="41"/>
      <c r="K33" s="41"/>
      <c r="L33" s="6">
        <v>0</v>
      </c>
      <c r="M33" s="6"/>
      <c r="N33" s="6"/>
      <c r="O33" s="6"/>
      <c r="P33" s="6"/>
      <c r="Q33" s="41"/>
      <c r="R33" s="41"/>
      <c r="S33" s="41"/>
      <c r="T33" s="41"/>
      <c r="U33" s="41"/>
      <c r="V33" s="41"/>
      <c r="W33" s="5">
        <f>ROUND(BD94, 2)</f>
        <v>0</v>
      </c>
      <c r="X33" s="5"/>
      <c r="Y33" s="5"/>
      <c r="Z33" s="5"/>
      <c r="AA33" s="5"/>
      <c r="AB33" s="5"/>
      <c r="AC33" s="5"/>
      <c r="AD33" s="5"/>
      <c r="AE33" s="5"/>
      <c r="AF33" s="41"/>
      <c r="AG33" s="41"/>
      <c r="AH33" s="41"/>
      <c r="AI33" s="41"/>
      <c r="AJ33" s="41"/>
      <c r="AK33" s="5">
        <v>0</v>
      </c>
      <c r="AL33" s="5"/>
      <c r="AM33" s="5"/>
      <c r="AN33" s="5"/>
      <c r="AO33" s="5"/>
      <c r="AP33" s="41"/>
      <c r="AQ33" s="41"/>
      <c r="AR33" s="42"/>
      <c r="BE33" s="12"/>
    </row>
    <row r="34" spans="1:57" s="38" customFormat="1" ht="6.95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12"/>
    </row>
    <row r="35" spans="1:57" s="38" customFormat="1" ht="25.9" customHeight="1">
      <c r="A35" s="32"/>
      <c r="B35" s="33"/>
      <c r="C35" s="43"/>
      <c r="D35" s="44" t="s">
        <v>48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49</v>
      </c>
      <c r="U35" s="45"/>
      <c r="V35" s="45"/>
      <c r="W35" s="45"/>
      <c r="X35" s="4" t="s">
        <v>50</v>
      </c>
      <c r="Y35" s="4"/>
      <c r="Z35" s="4"/>
      <c r="AA35" s="4"/>
      <c r="AB35" s="4"/>
      <c r="AC35" s="45"/>
      <c r="AD35" s="45"/>
      <c r="AE35" s="45"/>
      <c r="AF35" s="45"/>
      <c r="AG35" s="45"/>
      <c r="AH35" s="45"/>
      <c r="AI35" s="45"/>
      <c r="AJ35" s="45"/>
      <c r="AK35" s="3">
        <f>SUM(AK26:AK33)</f>
        <v>0</v>
      </c>
      <c r="AL35" s="3"/>
      <c r="AM35" s="3"/>
      <c r="AN35" s="3"/>
      <c r="AO35" s="3"/>
      <c r="AP35" s="43"/>
      <c r="AQ35" s="43"/>
      <c r="AR35" s="37"/>
      <c r="BE35" s="32"/>
    </row>
    <row r="36" spans="1:57" s="38" customFormat="1" ht="6.9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E36" s="32"/>
    </row>
    <row r="37" spans="1:57" s="38" customFormat="1" ht="14.45" customHeight="1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7"/>
      <c r="BE37" s="32"/>
    </row>
    <row r="38" spans="1:57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38" customFormat="1" ht="14.45" customHeight="1">
      <c r="B49" s="47"/>
      <c r="C49" s="48"/>
      <c r="D49" s="49" t="s">
        <v>51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52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38" customFormat="1" ht="12.75">
      <c r="A60" s="32"/>
      <c r="B60" s="33"/>
      <c r="C60" s="34"/>
      <c r="D60" s="52" t="s">
        <v>53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52" t="s">
        <v>54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52" t="s">
        <v>53</v>
      </c>
      <c r="AI60" s="36"/>
      <c r="AJ60" s="36"/>
      <c r="AK60" s="36"/>
      <c r="AL60" s="36"/>
      <c r="AM60" s="52" t="s">
        <v>54</v>
      </c>
      <c r="AN60" s="36"/>
      <c r="AO60" s="36"/>
      <c r="AP60" s="34"/>
      <c r="AQ60" s="34"/>
      <c r="AR60" s="37"/>
      <c r="BE60" s="32"/>
    </row>
    <row r="61" spans="1:57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38" customFormat="1" ht="12.75">
      <c r="A64" s="32"/>
      <c r="B64" s="33"/>
      <c r="C64" s="34"/>
      <c r="D64" s="49" t="s">
        <v>55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56</v>
      </c>
      <c r="AI64" s="53"/>
      <c r="AJ64" s="53"/>
      <c r="AK64" s="53"/>
      <c r="AL64" s="53"/>
      <c r="AM64" s="53"/>
      <c r="AN64" s="53"/>
      <c r="AO64" s="53"/>
      <c r="AP64" s="34"/>
      <c r="AQ64" s="34"/>
      <c r="AR64" s="37"/>
      <c r="BE64" s="32"/>
    </row>
    <row r="65" spans="1:57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38" customFormat="1" ht="12.75">
      <c r="A75" s="32"/>
      <c r="B75" s="33"/>
      <c r="C75" s="34"/>
      <c r="D75" s="52" t="s">
        <v>53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52" t="s">
        <v>54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52" t="s">
        <v>53</v>
      </c>
      <c r="AI75" s="36"/>
      <c r="AJ75" s="36"/>
      <c r="AK75" s="36"/>
      <c r="AL75" s="36"/>
      <c r="AM75" s="52" t="s">
        <v>54</v>
      </c>
      <c r="AN75" s="36"/>
      <c r="AO75" s="36"/>
      <c r="AP75" s="34"/>
      <c r="AQ75" s="34"/>
      <c r="AR75" s="37"/>
      <c r="BE75" s="32"/>
    </row>
    <row r="76" spans="1:57" s="38" customFormat="1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7"/>
      <c r="BE76" s="32"/>
    </row>
    <row r="77" spans="1:57" s="38" customFormat="1" ht="6.95" customHeight="1">
      <c r="A77" s="32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7"/>
      <c r="BE77" s="32"/>
    </row>
    <row r="81" spans="1:91" s="38" customFormat="1" ht="6.95" customHeight="1">
      <c r="A81" s="32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7"/>
      <c r="BE81" s="32"/>
    </row>
    <row r="82" spans="1:91" s="38" customFormat="1" ht="24.95" customHeight="1">
      <c r="A82" s="32"/>
      <c r="B82" s="33"/>
      <c r="C82" s="22" t="s">
        <v>57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7"/>
      <c r="BE82" s="32"/>
    </row>
    <row r="83" spans="1:91" s="38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7"/>
      <c r="BE83" s="32"/>
    </row>
    <row r="84" spans="1:91" s="58" customFormat="1" ht="12" customHeight="1">
      <c r="B84" s="59"/>
      <c r="C84" s="27" t="s">
        <v>11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4382021_1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62" customFormat="1" ht="36.950000000000003" customHeight="1">
      <c r="B85" s="63"/>
      <c r="C85" s="64" t="s">
        <v>14</v>
      </c>
      <c r="D85" s="65"/>
      <c r="E85" s="65"/>
      <c r="F85" s="65"/>
      <c r="G85" s="65"/>
      <c r="H85" s="65"/>
      <c r="I85" s="65"/>
      <c r="J85" s="65"/>
      <c r="K85" s="65"/>
      <c r="L85" s="2" t="str">
        <f>K6</f>
        <v>Osvětlení přechodu pro chodce v ulici Zadní, Bílina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65"/>
      <c r="AQ85" s="65"/>
      <c r="AR85" s="66"/>
    </row>
    <row r="86" spans="1:91" s="38" customFormat="1" ht="6.95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7"/>
      <c r="BE86" s="32"/>
    </row>
    <row r="87" spans="1:91" s="38" customFormat="1" ht="12" customHeight="1">
      <c r="A87" s="32"/>
      <c r="B87" s="33"/>
      <c r="C87" s="27" t="s">
        <v>18</v>
      </c>
      <c r="D87" s="34"/>
      <c r="E87" s="34"/>
      <c r="F87" s="34"/>
      <c r="G87" s="34"/>
      <c r="H87" s="34"/>
      <c r="I87" s="34"/>
      <c r="J87" s="34"/>
      <c r="K87" s="34"/>
      <c r="L87" s="67" t="str">
        <f>IF(K8="","",K8)</f>
        <v xml:space="preserve"> 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7" t="s">
        <v>20</v>
      </c>
      <c r="AJ87" s="34"/>
      <c r="AK87" s="34"/>
      <c r="AL87" s="34"/>
      <c r="AM87" s="1" t="str">
        <f>IF(AN8= "","",AN8)</f>
        <v>1. 9. 2021</v>
      </c>
      <c r="AN87" s="1"/>
      <c r="AO87" s="34"/>
      <c r="AP87" s="34"/>
      <c r="AQ87" s="34"/>
      <c r="AR87" s="37"/>
      <c r="BE87" s="32"/>
    </row>
    <row r="88" spans="1:91" s="38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7"/>
      <c r="BE88" s="32"/>
    </row>
    <row r="89" spans="1:91" s="38" customFormat="1" ht="15.2" customHeight="1">
      <c r="A89" s="32"/>
      <c r="B89" s="33"/>
      <c r="C89" s="27" t="s">
        <v>22</v>
      </c>
      <c r="D89" s="34"/>
      <c r="E89" s="34"/>
      <c r="F89" s="34"/>
      <c r="G89" s="34"/>
      <c r="H89" s="34"/>
      <c r="I89" s="34"/>
      <c r="J89" s="34"/>
      <c r="K89" s="34"/>
      <c r="L89" s="60" t="str">
        <f>IF(E11= "","",E11)</f>
        <v>Město Bílina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7" t="s">
        <v>30</v>
      </c>
      <c r="AJ89" s="34"/>
      <c r="AK89" s="34"/>
      <c r="AL89" s="34"/>
      <c r="AM89" s="209" t="str">
        <f>IF(E17="","",E17)</f>
        <v>Tomáš Behina</v>
      </c>
      <c r="AN89" s="209"/>
      <c r="AO89" s="209"/>
      <c r="AP89" s="209"/>
      <c r="AQ89" s="34"/>
      <c r="AR89" s="37"/>
      <c r="AS89" s="210" t="s">
        <v>58</v>
      </c>
      <c r="AT89" s="210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2"/>
    </row>
    <row r="90" spans="1:91" s="38" customFormat="1" ht="15.2" customHeight="1">
      <c r="A90" s="32"/>
      <c r="B90" s="33"/>
      <c r="C90" s="27" t="s">
        <v>28</v>
      </c>
      <c r="D90" s="34"/>
      <c r="E90" s="34"/>
      <c r="F90" s="34"/>
      <c r="G90" s="34"/>
      <c r="H90" s="34"/>
      <c r="I90" s="34"/>
      <c r="J90" s="34"/>
      <c r="K90" s="34"/>
      <c r="L90" s="60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7" t="s">
        <v>35</v>
      </c>
      <c r="AJ90" s="34"/>
      <c r="AK90" s="34"/>
      <c r="AL90" s="34"/>
      <c r="AM90" s="209" t="str">
        <f>IF(E20="","",E20)</f>
        <v xml:space="preserve"> </v>
      </c>
      <c r="AN90" s="209"/>
      <c r="AO90" s="209"/>
      <c r="AP90" s="209"/>
      <c r="AQ90" s="34"/>
      <c r="AR90" s="37"/>
      <c r="AS90" s="210"/>
      <c r="AT90" s="210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2"/>
    </row>
    <row r="91" spans="1:91" s="38" customFormat="1" ht="10.9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7"/>
      <c r="AS91" s="210"/>
      <c r="AT91" s="210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2"/>
    </row>
    <row r="92" spans="1:91" s="38" customFormat="1" ht="29.25" customHeight="1">
      <c r="A92" s="32"/>
      <c r="B92" s="33"/>
      <c r="C92" s="211" t="s">
        <v>59</v>
      </c>
      <c r="D92" s="211"/>
      <c r="E92" s="211"/>
      <c r="F92" s="211"/>
      <c r="G92" s="211"/>
      <c r="H92" s="74"/>
      <c r="I92" s="212" t="s">
        <v>60</v>
      </c>
      <c r="J92" s="212"/>
      <c r="K92" s="212"/>
      <c r="L92" s="212"/>
      <c r="M92" s="212"/>
      <c r="N92" s="212"/>
      <c r="O92" s="212"/>
      <c r="P92" s="212"/>
      <c r="Q92" s="212"/>
      <c r="R92" s="212"/>
      <c r="S92" s="212"/>
      <c r="T92" s="212"/>
      <c r="U92" s="212"/>
      <c r="V92" s="212"/>
      <c r="W92" s="212"/>
      <c r="X92" s="212"/>
      <c r="Y92" s="212"/>
      <c r="Z92" s="212"/>
      <c r="AA92" s="212"/>
      <c r="AB92" s="212"/>
      <c r="AC92" s="212"/>
      <c r="AD92" s="212"/>
      <c r="AE92" s="212"/>
      <c r="AF92" s="212"/>
      <c r="AG92" s="213" t="s">
        <v>61</v>
      </c>
      <c r="AH92" s="213"/>
      <c r="AI92" s="213"/>
      <c r="AJ92" s="213"/>
      <c r="AK92" s="213"/>
      <c r="AL92" s="213"/>
      <c r="AM92" s="213"/>
      <c r="AN92" s="214" t="s">
        <v>62</v>
      </c>
      <c r="AO92" s="214"/>
      <c r="AP92" s="214"/>
      <c r="AQ92" s="75" t="s">
        <v>63</v>
      </c>
      <c r="AR92" s="37"/>
      <c r="AS92" s="76" t="s">
        <v>64</v>
      </c>
      <c r="AT92" s="77" t="s">
        <v>65</v>
      </c>
      <c r="AU92" s="77" t="s">
        <v>66</v>
      </c>
      <c r="AV92" s="77" t="s">
        <v>67</v>
      </c>
      <c r="AW92" s="77" t="s">
        <v>68</v>
      </c>
      <c r="AX92" s="77" t="s">
        <v>69</v>
      </c>
      <c r="AY92" s="77" t="s">
        <v>70</v>
      </c>
      <c r="AZ92" s="77" t="s">
        <v>71</v>
      </c>
      <c r="BA92" s="77" t="s">
        <v>72</v>
      </c>
      <c r="BB92" s="77" t="s">
        <v>73</v>
      </c>
      <c r="BC92" s="77" t="s">
        <v>74</v>
      </c>
      <c r="BD92" s="78" t="s">
        <v>75</v>
      </c>
      <c r="BE92" s="32"/>
    </row>
    <row r="93" spans="1:91" s="38" customFormat="1" ht="10.9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7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2"/>
    </row>
    <row r="94" spans="1:91" s="82" customFormat="1" ht="32.450000000000003" customHeight="1">
      <c r="B94" s="83"/>
      <c r="C94" s="84" t="s">
        <v>76</v>
      </c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215">
        <f>ROUND(AG95,2)</f>
        <v>0</v>
      </c>
      <c r="AH94" s="215"/>
      <c r="AI94" s="215"/>
      <c r="AJ94" s="215"/>
      <c r="AK94" s="215"/>
      <c r="AL94" s="215"/>
      <c r="AM94" s="215"/>
      <c r="AN94" s="216">
        <f>SUM(AG94,AT94)</f>
        <v>0</v>
      </c>
      <c r="AO94" s="216"/>
      <c r="AP94" s="216"/>
      <c r="AQ94" s="86"/>
      <c r="AR94" s="87"/>
      <c r="AS94" s="88">
        <f>ROUND(AS95,2)</f>
        <v>0</v>
      </c>
      <c r="AT94" s="89">
        <f>ROUND(SUM(AV94:AW94),2)</f>
        <v>0</v>
      </c>
      <c r="AU94" s="90">
        <f>ROUND(AU95,5)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ROUND(AZ95,2)</f>
        <v>0</v>
      </c>
      <c r="BA94" s="89">
        <f>ROUND(BA95,2)</f>
        <v>0</v>
      </c>
      <c r="BB94" s="89">
        <f>ROUND(BB95,2)</f>
        <v>0</v>
      </c>
      <c r="BC94" s="89">
        <f>ROUND(BC95,2)</f>
        <v>0</v>
      </c>
      <c r="BD94" s="91">
        <f>ROUND(BD95,2)</f>
        <v>0</v>
      </c>
      <c r="BS94" s="92" t="s">
        <v>77</v>
      </c>
      <c r="BT94" s="92" t="s">
        <v>78</v>
      </c>
      <c r="BU94" s="93" t="s">
        <v>79</v>
      </c>
      <c r="BV94" s="92" t="s">
        <v>80</v>
      </c>
      <c r="BW94" s="92" t="s">
        <v>4</v>
      </c>
      <c r="BX94" s="92" t="s">
        <v>81</v>
      </c>
      <c r="CL94" s="92"/>
    </row>
    <row r="95" spans="1:91" s="104" customFormat="1" ht="16.5" customHeight="1">
      <c r="A95" s="94" t="s">
        <v>82</v>
      </c>
      <c r="B95" s="95"/>
      <c r="C95" s="96"/>
      <c r="D95" s="217" t="s">
        <v>83</v>
      </c>
      <c r="E95" s="217"/>
      <c r="F95" s="217"/>
      <c r="G95" s="217"/>
      <c r="H95" s="217"/>
      <c r="I95" s="97"/>
      <c r="J95" s="217" t="s">
        <v>84</v>
      </c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217"/>
      <c r="AB95" s="217"/>
      <c r="AC95" s="217"/>
      <c r="AD95" s="217"/>
      <c r="AE95" s="217"/>
      <c r="AF95" s="217"/>
      <c r="AG95" s="218">
        <f>'D1.4 - Elektroinstalace'!J30</f>
        <v>0</v>
      </c>
      <c r="AH95" s="218"/>
      <c r="AI95" s="218"/>
      <c r="AJ95" s="218"/>
      <c r="AK95" s="218"/>
      <c r="AL95" s="218"/>
      <c r="AM95" s="218"/>
      <c r="AN95" s="218">
        <f>SUM(AG95,AT95)</f>
        <v>0</v>
      </c>
      <c r="AO95" s="218"/>
      <c r="AP95" s="218"/>
      <c r="AQ95" s="98" t="s">
        <v>85</v>
      </c>
      <c r="AR95" s="99"/>
      <c r="AS95" s="100">
        <v>0</v>
      </c>
      <c r="AT95" s="101">
        <f>ROUND(SUM(AV95:AW95),2)</f>
        <v>0</v>
      </c>
      <c r="AU95" s="102">
        <f>'D1.4 - Elektroinstalace'!P119</f>
        <v>0</v>
      </c>
      <c r="AV95" s="101">
        <f>'D1.4 - Elektroinstalace'!J33</f>
        <v>0</v>
      </c>
      <c r="AW95" s="101">
        <f>'D1.4 - Elektroinstalace'!J34</f>
        <v>0</v>
      </c>
      <c r="AX95" s="101">
        <f>'D1.4 - Elektroinstalace'!J35</f>
        <v>0</v>
      </c>
      <c r="AY95" s="101">
        <f>'D1.4 - Elektroinstalace'!J36</f>
        <v>0</v>
      </c>
      <c r="AZ95" s="101">
        <f>'D1.4 - Elektroinstalace'!F33</f>
        <v>0</v>
      </c>
      <c r="BA95" s="101">
        <f>'D1.4 - Elektroinstalace'!F34</f>
        <v>0</v>
      </c>
      <c r="BB95" s="101">
        <f>'D1.4 - Elektroinstalace'!F35</f>
        <v>0</v>
      </c>
      <c r="BC95" s="101">
        <f>'D1.4 - Elektroinstalace'!F36</f>
        <v>0</v>
      </c>
      <c r="BD95" s="103">
        <f>'D1.4 - Elektroinstalace'!F37</f>
        <v>0</v>
      </c>
      <c r="BT95" s="105" t="s">
        <v>86</v>
      </c>
      <c r="BV95" s="105" t="s">
        <v>80</v>
      </c>
      <c r="BW95" s="105" t="s">
        <v>87</v>
      </c>
      <c r="BX95" s="105" t="s">
        <v>4</v>
      </c>
      <c r="CL95" s="105"/>
      <c r="CM95" s="105" t="s">
        <v>88</v>
      </c>
    </row>
    <row r="96" spans="1:91" s="38" customFormat="1" ht="30" customHeight="1">
      <c r="A96" s="32"/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7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38" customFormat="1" ht="6.95" customHeight="1">
      <c r="A97" s="32"/>
      <c r="B97" s="54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37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sheetProtection algorithmName="SHA-512" hashValue="5kPV1zXOl/wa0fA2XLg55kCFQIDLim9GvDT6Vm26zGwKjH1dUGl364cU/nAyzKSrGsV/NVfrNrL1D70R57ujWQ==" saltValue="LQnUN3oWQ2h8mhVJODX+yE7oM7YZbe3OwCLo4D3cQlQ18SUovwS4Tu92HgXcuBtxD3iNs61jdXCwVURKeuh2bw==" spinCount="100000" sheet="1" objects="1" scenarios="1" formatColumns="0" formatRows="0"/>
  <mergeCells count="42">
    <mergeCell ref="D95:H95"/>
    <mergeCell ref="J95:AF95"/>
    <mergeCell ref="AG95:AM95"/>
    <mergeCell ref="AN95:AP95"/>
    <mergeCell ref="C92:G92"/>
    <mergeCell ref="I92:AF92"/>
    <mergeCell ref="AG92:AM92"/>
    <mergeCell ref="AN92:AP92"/>
    <mergeCell ref="AG94:AM94"/>
    <mergeCell ref="AN94:AP94"/>
    <mergeCell ref="L85:AO85"/>
    <mergeCell ref="AM87:AN87"/>
    <mergeCell ref="AM89:AP89"/>
    <mergeCell ref="AS89:AT91"/>
    <mergeCell ref="AM90:AP90"/>
    <mergeCell ref="L33:P33"/>
    <mergeCell ref="W33:AE33"/>
    <mergeCell ref="AK33:AO33"/>
    <mergeCell ref="X35:AB35"/>
    <mergeCell ref="AK35:AO35"/>
    <mergeCell ref="L31:P31"/>
    <mergeCell ref="W31:AE31"/>
    <mergeCell ref="AK31:AO31"/>
    <mergeCell ref="L32:P32"/>
    <mergeCell ref="W32:AE32"/>
    <mergeCell ref="AK32:AO32"/>
    <mergeCell ref="AR2:BE2"/>
    <mergeCell ref="K5:AO5"/>
    <mergeCell ref="BE5:BE34"/>
    <mergeCell ref="K6:AO6"/>
    <mergeCell ref="E14:AJ14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</mergeCells>
  <hyperlinks>
    <hyperlink ref="A95" location="'D1.4 - Elektroinstalace'!C2" display="/"/>
  </hyperlinks>
  <pageMargins left="0.39374999999999999" right="0.39374999999999999" top="0.39374999999999999" bottom="0.39374999999999999" header="0.51180555555555496" footer="0"/>
  <pageSetup paperSize="9" firstPageNumber="0" fitToHeight="100" orientation="portrait" horizontalDpi="300" verticalDpi="300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7"/>
  <sheetViews>
    <sheetView showGridLines="0" zoomScaleNormal="100" workbookViewId="0"/>
  </sheetViews>
  <sheetFormatPr defaultColWidth="8.5"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2" spans="1:46" ht="36.950000000000003" customHeight="1"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AT2" s="16" t="s">
        <v>87</v>
      </c>
    </row>
    <row r="3" spans="1:46" ht="6.95" customHeight="1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9"/>
      <c r="AT3" s="16" t="s">
        <v>88</v>
      </c>
    </row>
    <row r="4" spans="1:46" ht="24.95" customHeight="1">
      <c r="B4" s="19"/>
      <c r="D4" s="108" t="s">
        <v>89</v>
      </c>
      <c r="L4" s="19"/>
      <c r="M4" s="109" t="s">
        <v>9</v>
      </c>
      <c r="AT4" s="16" t="s">
        <v>3</v>
      </c>
    </row>
    <row r="5" spans="1:46" ht="6.95" customHeight="1">
      <c r="B5" s="19"/>
      <c r="L5" s="19"/>
    </row>
    <row r="6" spans="1:46" ht="12" customHeight="1">
      <c r="B6" s="19"/>
      <c r="D6" s="110" t="s">
        <v>14</v>
      </c>
      <c r="L6" s="19"/>
    </row>
    <row r="7" spans="1:46" ht="16.5" customHeight="1">
      <c r="B7" s="19"/>
      <c r="E7" s="219" t="str">
        <f>'Rekapitulace stavby'!K6</f>
        <v>Osvětlení přechodu pro chodce v ulici Zadní, Bílina</v>
      </c>
      <c r="F7" s="219"/>
      <c r="G7" s="219"/>
      <c r="H7" s="219"/>
      <c r="L7" s="19"/>
    </row>
    <row r="8" spans="1:46" s="38" customFormat="1" ht="12" customHeight="1">
      <c r="A8" s="32"/>
      <c r="B8" s="37"/>
      <c r="C8" s="32"/>
      <c r="D8" s="110" t="s">
        <v>90</v>
      </c>
      <c r="E8" s="32"/>
      <c r="F8" s="32"/>
      <c r="G8" s="32"/>
      <c r="H8" s="32"/>
      <c r="I8" s="32"/>
      <c r="J8" s="32"/>
      <c r="K8" s="32"/>
      <c r="L8" s="51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38" customFormat="1" ht="16.5" customHeight="1">
      <c r="A9" s="32"/>
      <c r="B9" s="37"/>
      <c r="C9" s="32"/>
      <c r="D9" s="32"/>
      <c r="E9" s="220" t="s">
        <v>91</v>
      </c>
      <c r="F9" s="220"/>
      <c r="G9" s="220"/>
      <c r="H9" s="220"/>
      <c r="I9" s="32"/>
      <c r="J9" s="32"/>
      <c r="K9" s="32"/>
      <c r="L9" s="51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38" customFormat="1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51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38" customFormat="1" ht="12" customHeight="1">
      <c r="A11" s="32"/>
      <c r="B11" s="37"/>
      <c r="C11" s="32"/>
      <c r="D11" s="110" t="s">
        <v>16</v>
      </c>
      <c r="E11" s="32"/>
      <c r="F11" s="111"/>
      <c r="G11" s="32"/>
      <c r="H11" s="32"/>
      <c r="I11" s="110" t="s">
        <v>17</v>
      </c>
      <c r="J11" s="111"/>
      <c r="K11" s="32"/>
      <c r="L11" s="51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38" customFormat="1" ht="12" customHeight="1">
      <c r="A12" s="32"/>
      <c r="B12" s="37"/>
      <c r="C12" s="32"/>
      <c r="D12" s="110" t="s">
        <v>18</v>
      </c>
      <c r="E12" s="32"/>
      <c r="F12" s="111" t="s">
        <v>19</v>
      </c>
      <c r="G12" s="32"/>
      <c r="H12" s="32"/>
      <c r="I12" s="110" t="s">
        <v>20</v>
      </c>
      <c r="J12" s="112" t="str">
        <f>'Rekapitulace stavby'!AN8</f>
        <v>1. 9. 2021</v>
      </c>
      <c r="K12" s="32"/>
      <c r="L12" s="51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38" customFormat="1" ht="10.9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51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38" customFormat="1" ht="12" customHeight="1">
      <c r="A14" s="32"/>
      <c r="B14" s="37"/>
      <c r="C14" s="32"/>
      <c r="D14" s="110" t="s">
        <v>22</v>
      </c>
      <c r="E14" s="32"/>
      <c r="F14" s="32"/>
      <c r="G14" s="32"/>
      <c r="H14" s="32"/>
      <c r="I14" s="110" t="s">
        <v>23</v>
      </c>
      <c r="J14" s="111" t="s">
        <v>24</v>
      </c>
      <c r="K14" s="32"/>
      <c r="L14" s="51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38" customFormat="1" ht="18" customHeight="1">
      <c r="A15" s="32"/>
      <c r="B15" s="37"/>
      <c r="C15" s="32"/>
      <c r="D15" s="32"/>
      <c r="E15" s="111" t="s">
        <v>25</v>
      </c>
      <c r="F15" s="32"/>
      <c r="G15" s="32"/>
      <c r="H15" s="32"/>
      <c r="I15" s="110" t="s">
        <v>26</v>
      </c>
      <c r="J15" s="111" t="s">
        <v>27</v>
      </c>
      <c r="K15" s="32"/>
      <c r="L15" s="51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38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51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38" customFormat="1" ht="12" customHeight="1">
      <c r="A17" s="32"/>
      <c r="B17" s="37"/>
      <c r="C17" s="32"/>
      <c r="D17" s="110" t="s">
        <v>28</v>
      </c>
      <c r="E17" s="32"/>
      <c r="F17" s="32"/>
      <c r="G17" s="32"/>
      <c r="H17" s="32"/>
      <c r="I17" s="110" t="s">
        <v>23</v>
      </c>
      <c r="J17" s="29" t="str">
        <f>'Rekapitulace stavby'!AN13</f>
        <v>Vyplň údaj</v>
      </c>
      <c r="K17" s="32"/>
      <c r="L17" s="51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38" customFormat="1" ht="18" customHeight="1">
      <c r="A18" s="32"/>
      <c r="B18" s="37"/>
      <c r="C18" s="32"/>
      <c r="D18" s="32"/>
      <c r="E18" s="221" t="str">
        <f>'Rekapitulace stavby'!E14</f>
        <v>Vyplň údaj</v>
      </c>
      <c r="F18" s="221"/>
      <c r="G18" s="221"/>
      <c r="H18" s="221"/>
      <c r="I18" s="110" t="s">
        <v>26</v>
      </c>
      <c r="J18" s="29" t="str">
        <f>'Rekapitulace stavby'!AN14</f>
        <v>Vyplň údaj</v>
      </c>
      <c r="K18" s="32"/>
      <c r="L18" s="51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38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51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38" customFormat="1" ht="12" customHeight="1">
      <c r="A20" s="32"/>
      <c r="B20" s="37"/>
      <c r="C20" s="32"/>
      <c r="D20" s="110" t="s">
        <v>30</v>
      </c>
      <c r="E20" s="32"/>
      <c r="F20" s="32"/>
      <c r="G20" s="32"/>
      <c r="H20" s="32"/>
      <c r="I20" s="110" t="s">
        <v>23</v>
      </c>
      <c r="J20" s="111" t="s">
        <v>31</v>
      </c>
      <c r="K20" s="32"/>
      <c r="L20" s="51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38" customFormat="1" ht="18" customHeight="1">
      <c r="A21" s="32"/>
      <c r="B21" s="37"/>
      <c r="C21" s="32"/>
      <c r="D21" s="32"/>
      <c r="E21" s="111" t="s">
        <v>32</v>
      </c>
      <c r="F21" s="32"/>
      <c r="G21" s="32"/>
      <c r="H21" s="32"/>
      <c r="I21" s="110" t="s">
        <v>26</v>
      </c>
      <c r="J21" s="111" t="s">
        <v>33</v>
      </c>
      <c r="K21" s="32"/>
      <c r="L21" s="51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38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51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38" customFormat="1" ht="12" customHeight="1">
      <c r="A23" s="32"/>
      <c r="B23" s="37"/>
      <c r="C23" s="32"/>
      <c r="D23" s="110" t="s">
        <v>35</v>
      </c>
      <c r="E23" s="32"/>
      <c r="F23" s="32"/>
      <c r="G23" s="32"/>
      <c r="H23" s="32"/>
      <c r="I23" s="110" t="s">
        <v>23</v>
      </c>
      <c r="J23" s="111" t="str">
        <f>IF('Rekapitulace stavby'!AN19="","",'Rekapitulace stavby'!AN19)</f>
        <v/>
      </c>
      <c r="K23" s="32"/>
      <c r="L23" s="51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38" customFormat="1" ht="18" customHeight="1">
      <c r="A24" s="32"/>
      <c r="B24" s="37"/>
      <c r="C24" s="32"/>
      <c r="D24" s="32"/>
      <c r="E24" s="111" t="str">
        <f>IF('Rekapitulace stavby'!E20="","",'Rekapitulace stavby'!E20)</f>
        <v xml:space="preserve"> </v>
      </c>
      <c r="F24" s="32"/>
      <c r="G24" s="32"/>
      <c r="H24" s="32"/>
      <c r="I24" s="110" t="s">
        <v>26</v>
      </c>
      <c r="J24" s="111" t="str">
        <f>IF('Rekapitulace stavby'!AN20="","",'Rekapitulace stavby'!AN20)</f>
        <v/>
      </c>
      <c r="K24" s="32"/>
      <c r="L24" s="51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38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51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38" customFormat="1" ht="12" customHeight="1">
      <c r="A26" s="32"/>
      <c r="B26" s="37"/>
      <c r="C26" s="32"/>
      <c r="D26" s="110" t="s">
        <v>36</v>
      </c>
      <c r="E26" s="32"/>
      <c r="F26" s="32"/>
      <c r="G26" s="32"/>
      <c r="H26" s="32"/>
      <c r="I26" s="32"/>
      <c r="J26" s="32"/>
      <c r="K26" s="32"/>
      <c r="L26" s="51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116" customFormat="1" ht="71.25" customHeight="1">
      <c r="A27" s="113"/>
      <c r="B27" s="114"/>
      <c r="C27" s="113"/>
      <c r="D27" s="113"/>
      <c r="E27" s="222" t="s">
        <v>37</v>
      </c>
      <c r="F27" s="222"/>
      <c r="G27" s="222"/>
      <c r="H27" s="222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38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51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38" customFormat="1" ht="6.95" customHeight="1">
      <c r="A29" s="32"/>
      <c r="B29" s="37"/>
      <c r="C29" s="32"/>
      <c r="D29" s="117"/>
      <c r="E29" s="117"/>
      <c r="F29" s="117"/>
      <c r="G29" s="117"/>
      <c r="H29" s="117"/>
      <c r="I29" s="117"/>
      <c r="J29" s="117"/>
      <c r="K29" s="117"/>
      <c r="L29" s="51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38" customFormat="1" ht="25.5" customHeight="1">
      <c r="A30" s="32"/>
      <c r="B30" s="37"/>
      <c r="C30" s="32"/>
      <c r="D30" s="118" t="s">
        <v>38</v>
      </c>
      <c r="E30" s="32"/>
      <c r="F30" s="32"/>
      <c r="G30" s="32"/>
      <c r="H30" s="32"/>
      <c r="I30" s="32"/>
      <c r="J30" s="119">
        <f>ROUND(J119, 2)</f>
        <v>0</v>
      </c>
      <c r="K30" s="32"/>
      <c r="L30" s="51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38" customFormat="1" ht="6.95" customHeight="1">
      <c r="A31" s="32"/>
      <c r="B31" s="37"/>
      <c r="C31" s="32"/>
      <c r="D31" s="117"/>
      <c r="E31" s="117"/>
      <c r="F31" s="117"/>
      <c r="G31" s="117"/>
      <c r="H31" s="117"/>
      <c r="I31" s="117"/>
      <c r="J31" s="117"/>
      <c r="K31" s="117"/>
      <c r="L31" s="51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38" customFormat="1" ht="14.45" customHeight="1">
      <c r="A32" s="32"/>
      <c r="B32" s="37"/>
      <c r="C32" s="32"/>
      <c r="D32" s="32"/>
      <c r="E32" s="32"/>
      <c r="F32" s="120" t="s">
        <v>40</v>
      </c>
      <c r="G32" s="32"/>
      <c r="H32" s="32"/>
      <c r="I32" s="120" t="s">
        <v>39</v>
      </c>
      <c r="J32" s="120" t="s">
        <v>41</v>
      </c>
      <c r="K32" s="32"/>
      <c r="L32" s="51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38" customFormat="1" ht="14.45" customHeight="1">
      <c r="A33" s="32"/>
      <c r="B33" s="37"/>
      <c r="C33" s="32"/>
      <c r="D33" s="121" t="s">
        <v>42</v>
      </c>
      <c r="E33" s="110" t="s">
        <v>43</v>
      </c>
      <c r="F33" s="122">
        <f>ROUND((SUM(BE119:BE176)),  2)</f>
        <v>0</v>
      </c>
      <c r="G33" s="32"/>
      <c r="H33" s="32"/>
      <c r="I33" s="123">
        <v>0.21</v>
      </c>
      <c r="J33" s="122">
        <f>ROUND(((SUM(BE119:BE176))*I33),  2)</f>
        <v>0</v>
      </c>
      <c r="K33" s="32"/>
      <c r="L33" s="51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38" customFormat="1" ht="14.45" customHeight="1">
      <c r="A34" s="32"/>
      <c r="B34" s="37"/>
      <c r="C34" s="32"/>
      <c r="D34" s="32"/>
      <c r="E34" s="110" t="s">
        <v>44</v>
      </c>
      <c r="F34" s="122">
        <f>ROUND((SUM(BF119:BF176)),  2)</f>
        <v>0</v>
      </c>
      <c r="G34" s="32"/>
      <c r="H34" s="32"/>
      <c r="I34" s="123">
        <v>0.15</v>
      </c>
      <c r="J34" s="122">
        <f>ROUND(((SUM(BF119:BF176))*I34),  2)</f>
        <v>0</v>
      </c>
      <c r="K34" s="32"/>
      <c r="L34" s="51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38" customFormat="1" ht="14.45" hidden="1" customHeight="1">
      <c r="A35" s="32"/>
      <c r="B35" s="37"/>
      <c r="C35" s="32"/>
      <c r="D35" s="32"/>
      <c r="E35" s="110" t="s">
        <v>45</v>
      </c>
      <c r="F35" s="122">
        <f>ROUND((SUM(BG119:BG176)),  2)</f>
        <v>0</v>
      </c>
      <c r="G35" s="32"/>
      <c r="H35" s="32"/>
      <c r="I35" s="123">
        <v>0.21</v>
      </c>
      <c r="J35" s="122">
        <f>0</f>
        <v>0</v>
      </c>
      <c r="K35" s="32"/>
      <c r="L35" s="51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38" customFormat="1" ht="14.45" hidden="1" customHeight="1">
      <c r="A36" s="32"/>
      <c r="B36" s="37"/>
      <c r="C36" s="32"/>
      <c r="D36" s="32"/>
      <c r="E36" s="110" t="s">
        <v>46</v>
      </c>
      <c r="F36" s="122">
        <f>ROUND((SUM(BH119:BH176)),  2)</f>
        <v>0</v>
      </c>
      <c r="G36" s="32"/>
      <c r="H36" s="32"/>
      <c r="I36" s="123">
        <v>0.15</v>
      </c>
      <c r="J36" s="122">
        <f>0</f>
        <v>0</v>
      </c>
      <c r="K36" s="32"/>
      <c r="L36" s="51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38" customFormat="1" ht="14.45" hidden="1" customHeight="1">
      <c r="A37" s="32"/>
      <c r="B37" s="37"/>
      <c r="C37" s="32"/>
      <c r="D37" s="32"/>
      <c r="E37" s="110" t="s">
        <v>47</v>
      </c>
      <c r="F37" s="122">
        <f>ROUND((SUM(BI119:BI176)),  2)</f>
        <v>0</v>
      </c>
      <c r="G37" s="32"/>
      <c r="H37" s="32"/>
      <c r="I37" s="123">
        <v>0</v>
      </c>
      <c r="J37" s="122">
        <f>0</f>
        <v>0</v>
      </c>
      <c r="K37" s="32"/>
      <c r="L37" s="51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38" customFormat="1" ht="6.95" customHeight="1">
      <c r="A38" s="32"/>
      <c r="B38" s="37"/>
      <c r="C38" s="32"/>
      <c r="D38" s="32"/>
      <c r="E38" s="32"/>
      <c r="F38" s="32"/>
      <c r="G38" s="32"/>
      <c r="H38" s="32"/>
      <c r="I38" s="32"/>
      <c r="J38" s="32"/>
      <c r="K38" s="32"/>
      <c r="L38" s="51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38" customFormat="1" ht="25.5" customHeight="1">
      <c r="A39" s="32"/>
      <c r="B39" s="37"/>
      <c r="C39" s="124"/>
      <c r="D39" s="125" t="s">
        <v>48</v>
      </c>
      <c r="E39" s="126"/>
      <c r="F39" s="126"/>
      <c r="G39" s="127" t="s">
        <v>49</v>
      </c>
      <c r="H39" s="128" t="s">
        <v>50</v>
      </c>
      <c r="I39" s="126"/>
      <c r="J39" s="129">
        <f>SUM(J30:J37)</f>
        <v>0</v>
      </c>
      <c r="K39" s="130"/>
      <c r="L39" s="51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38" customFormat="1" ht="14.4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51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ht="14.45" customHeight="1">
      <c r="B41" s="19"/>
      <c r="L41" s="19"/>
    </row>
    <row r="42" spans="1:31" ht="14.45" customHeight="1">
      <c r="B42" s="19"/>
      <c r="L42" s="19"/>
    </row>
    <row r="43" spans="1:31" ht="14.45" customHeight="1">
      <c r="B43" s="19"/>
      <c r="L43" s="19"/>
    </row>
    <row r="44" spans="1:31" ht="14.45" customHeight="1">
      <c r="B44" s="19"/>
      <c r="L44" s="19"/>
    </row>
    <row r="45" spans="1:31" ht="14.45" customHeight="1">
      <c r="B45" s="19"/>
      <c r="L45" s="19"/>
    </row>
    <row r="46" spans="1:31" ht="14.45" customHeight="1">
      <c r="B46" s="19"/>
      <c r="L46" s="19"/>
    </row>
    <row r="47" spans="1:31" ht="14.45" customHeight="1">
      <c r="B47" s="19"/>
      <c r="L47" s="19"/>
    </row>
    <row r="48" spans="1:31" ht="14.45" customHeight="1">
      <c r="B48" s="19"/>
      <c r="L48" s="19"/>
    </row>
    <row r="49" spans="1:31" ht="14.45" customHeight="1">
      <c r="B49" s="19"/>
      <c r="L49" s="19"/>
    </row>
    <row r="50" spans="1:31" s="38" customFormat="1" ht="14.45" customHeight="1">
      <c r="B50" s="51"/>
      <c r="D50" s="131" t="s">
        <v>51</v>
      </c>
      <c r="E50" s="132"/>
      <c r="F50" s="132"/>
      <c r="G50" s="131" t="s">
        <v>52</v>
      </c>
      <c r="H50" s="132"/>
      <c r="I50" s="132"/>
      <c r="J50" s="132"/>
      <c r="K50" s="132"/>
      <c r="L50" s="51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38" customFormat="1" ht="12.75">
      <c r="A61" s="32"/>
      <c r="B61" s="37"/>
      <c r="C61" s="32"/>
      <c r="D61" s="133" t="s">
        <v>53</v>
      </c>
      <c r="E61" s="134"/>
      <c r="F61" s="135" t="s">
        <v>54</v>
      </c>
      <c r="G61" s="133" t="s">
        <v>53</v>
      </c>
      <c r="H61" s="134"/>
      <c r="I61" s="134"/>
      <c r="J61" s="136" t="s">
        <v>54</v>
      </c>
      <c r="K61" s="134"/>
      <c r="L61" s="51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38" customFormat="1" ht="12.75">
      <c r="A65" s="32"/>
      <c r="B65" s="37"/>
      <c r="C65" s="32"/>
      <c r="D65" s="131" t="s">
        <v>55</v>
      </c>
      <c r="E65" s="137"/>
      <c r="F65" s="137"/>
      <c r="G65" s="131" t="s">
        <v>56</v>
      </c>
      <c r="H65" s="137"/>
      <c r="I65" s="137"/>
      <c r="J65" s="137"/>
      <c r="K65" s="137"/>
      <c r="L65" s="51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38" customFormat="1" ht="12.75">
      <c r="A76" s="32"/>
      <c r="B76" s="37"/>
      <c r="C76" s="32"/>
      <c r="D76" s="133" t="s">
        <v>53</v>
      </c>
      <c r="E76" s="134"/>
      <c r="F76" s="135" t="s">
        <v>54</v>
      </c>
      <c r="G76" s="133" t="s">
        <v>53</v>
      </c>
      <c r="H76" s="134"/>
      <c r="I76" s="134"/>
      <c r="J76" s="136" t="s">
        <v>54</v>
      </c>
      <c r="K76" s="134"/>
      <c r="L76" s="51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38" customFormat="1" ht="14.45" customHeight="1">
      <c r="A77" s="32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1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38" customFormat="1" ht="6.95" customHeight="1">
      <c r="A81" s="32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1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38" customFormat="1" ht="24.95" customHeight="1">
      <c r="A82" s="32"/>
      <c r="B82" s="33"/>
      <c r="C82" s="22" t="s">
        <v>92</v>
      </c>
      <c r="D82" s="34"/>
      <c r="E82" s="34"/>
      <c r="F82" s="34"/>
      <c r="G82" s="34"/>
      <c r="H82" s="34"/>
      <c r="I82" s="34"/>
      <c r="J82" s="34"/>
      <c r="K82" s="34"/>
      <c r="L82" s="51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38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38" customFormat="1" ht="12" customHeight="1">
      <c r="A84" s="32"/>
      <c r="B84" s="33"/>
      <c r="C84" s="27" t="s">
        <v>14</v>
      </c>
      <c r="D84" s="34"/>
      <c r="E84" s="34"/>
      <c r="F84" s="34"/>
      <c r="G84" s="34"/>
      <c r="H84" s="34"/>
      <c r="I84" s="34"/>
      <c r="J84" s="34"/>
      <c r="K84" s="34"/>
      <c r="L84" s="51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38" customFormat="1" ht="16.5" customHeight="1">
      <c r="A85" s="32"/>
      <c r="B85" s="33"/>
      <c r="C85" s="34"/>
      <c r="D85" s="34"/>
      <c r="E85" s="223" t="str">
        <f>E7</f>
        <v>Osvětlení přechodu pro chodce v ulici Zadní, Bílina</v>
      </c>
      <c r="F85" s="223"/>
      <c r="G85" s="223"/>
      <c r="H85" s="223"/>
      <c r="I85" s="34"/>
      <c r="J85" s="34"/>
      <c r="K85" s="34"/>
      <c r="L85" s="51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38" customFormat="1" ht="12" customHeight="1">
      <c r="A86" s="32"/>
      <c r="B86" s="33"/>
      <c r="C86" s="27" t="s">
        <v>90</v>
      </c>
      <c r="D86" s="34"/>
      <c r="E86" s="34"/>
      <c r="F86" s="34"/>
      <c r="G86" s="34"/>
      <c r="H86" s="34"/>
      <c r="I86" s="34"/>
      <c r="J86" s="34"/>
      <c r="K86" s="34"/>
      <c r="L86" s="51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38" customFormat="1" ht="16.5" customHeight="1">
      <c r="A87" s="32"/>
      <c r="B87" s="33"/>
      <c r="C87" s="34"/>
      <c r="D87" s="34"/>
      <c r="E87" s="2" t="str">
        <f>E9</f>
        <v>D1.4 - Elektroinstalace</v>
      </c>
      <c r="F87" s="2"/>
      <c r="G87" s="2"/>
      <c r="H87" s="2"/>
      <c r="I87" s="34"/>
      <c r="J87" s="34"/>
      <c r="K87" s="34"/>
      <c r="L87" s="51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38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38" customFormat="1" ht="12" customHeight="1">
      <c r="A89" s="32"/>
      <c r="B89" s="33"/>
      <c r="C89" s="27" t="s">
        <v>18</v>
      </c>
      <c r="D89" s="34"/>
      <c r="E89" s="34"/>
      <c r="F89" s="28" t="str">
        <f>F12</f>
        <v xml:space="preserve"> </v>
      </c>
      <c r="G89" s="34"/>
      <c r="H89" s="34"/>
      <c r="I89" s="27" t="s">
        <v>20</v>
      </c>
      <c r="J89" s="142" t="str">
        <f>IF(J12="","",J12)</f>
        <v>1. 9. 2021</v>
      </c>
      <c r="K89" s="34"/>
      <c r="L89" s="51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38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38" customFormat="1" ht="15.2" customHeight="1">
      <c r="A91" s="32"/>
      <c r="B91" s="33"/>
      <c r="C91" s="27" t="s">
        <v>22</v>
      </c>
      <c r="D91" s="34"/>
      <c r="E91" s="34"/>
      <c r="F91" s="28" t="str">
        <f>E15</f>
        <v>Město Bílina</v>
      </c>
      <c r="G91" s="34"/>
      <c r="H91" s="34"/>
      <c r="I91" s="27" t="s">
        <v>30</v>
      </c>
      <c r="J91" s="143" t="str">
        <f>E21</f>
        <v>Tomáš Behina</v>
      </c>
      <c r="K91" s="34"/>
      <c r="L91" s="51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38" customFormat="1" ht="15.2" customHeight="1">
      <c r="A92" s="32"/>
      <c r="B92" s="33"/>
      <c r="C92" s="27" t="s">
        <v>28</v>
      </c>
      <c r="D92" s="34"/>
      <c r="E92" s="34"/>
      <c r="F92" s="28" t="str">
        <f>IF(E18="","",E18)</f>
        <v>Vyplň údaj</v>
      </c>
      <c r="G92" s="34"/>
      <c r="H92" s="34"/>
      <c r="I92" s="27" t="s">
        <v>35</v>
      </c>
      <c r="J92" s="143" t="str">
        <f>E24</f>
        <v xml:space="preserve"> </v>
      </c>
      <c r="K92" s="34"/>
      <c r="L92" s="51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38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38" customFormat="1" ht="29.25" customHeight="1">
      <c r="A94" s="32"/>
      <c r="B94" s="33"/>
      <c r="C94" s="144" t="s">
        <v>93</v>
      </c>
      <c r="D94" s="145"/>
      <c r="E94" s="145"/>
      <c r="F94" s="145"/>
      <c r="G94" s="145"/>
      <c r="H94" s="145"/>
      <c r="I94" s="145"/>
      <c r="J94" s="146" t="s">
        <v>94</v>
      </c>
      <c r="K94" s="145"/>
      <c r="L94" s="51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38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38" customFormat="1" ht="22.9" customHeight="1">
      <c r="A96" s="32"/>
      <c r="B96" s="33"/>
      <c r="C96" s="147" t="s">
        <v>95</v>
      </c>
      <c r="D96" s="34"/>
      <c r="E96" s="34"/>
      <c r="F96" s="34"/>
      <c r="G96" s="34"/>
      <c r="H96" s="34"/>
      <c r="I96" s="34"/>
      <c r="J96" s="148">
        <f>J119</f>
        <v>0</v>
      </c>
      <c r="K96" s="34"/>
      <c r="L96" s="51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6" t="s">
        <v>96</v>
      </c>
    </row>
    <row r="97" spans="1:31" s="149" customFormat="1" ht="24.95" customHeight="1">
      <c r="B97" s="150"/>
      <c r="C97" s="151"/>
      <c r="D97" s="152" t="s">
        <v>97</v>
      </c>
      <c r="E97" s="153"/>
      <c r="F97" s="153"/>
      <c r="G97" s="153"/>
      <c r="H97" s="153"/>
      <c r="I97" s="153"/>
      <c r="J97" s="154">
        <f>J120</f>
        <v>0</v>
      </c>
      <c r="K97" s="151"/>
      <c r="L97" s="155"/>
    </row>
    <row r="98" spans="1:31" s="149" customFormat="1" ht="24.95" customHeight="1">
      <c r="B98" s="150"/>
      <c r="C98" s="151"/>
      <c r="D98" s="152" t="s">
        <v>98</v>
      </c>
      <c r="E98" s="153"/>
      <c r="F98" s="153"/>
      <c r="G98" s="153"/>
      <c r="H98" s="153"/>
      <c r="I98" s="153"/>
      <c r="J98" s="154">
        <f>J150</f>
        <v>0</v>
      </c>
      <c r="K98" s="151"/>
      <c r="L98" s="155"/>
    </row>
    <row r="99" spans="1:31" s="149" customFormat="1" ht="24.95" customHeight="1">
      <c r="B99" s="150"/>
      <c r="C99" s="151"/>
      <c r="D99" s="152" t="s">
        <v>99</v>
      </c>
      <c r="E99" s="153"/>
      <c r="F99" s="153"/>
      <c r="G99" s="153"/>
      <c r="H99" s="153"/>
      <c r="I99" s="153"/>
      <c r="J99" s="154">
        <f>J168</f>
        <v>0</v>
      </c>
      <c r="K99" s="151"/>
      <c r="L99" s="155"/>
    </row>
    <row r="100" spans="1:31" s="38" customFormat="1" ht="21.95" customHeight="1">
      <c r="A100" s="32"/>
      <c r="B100" s="33"/>
      <c r="C100" s="34"/>
      <c r="D100" s="34"/>
      <c r="E100" s="34"/>
      <c r="F100" s="34"/>
      <c r="G100" s="34"/>
      <c r="H100" s="34"/>
      <c r="I100" s="34"/>
      <c r="J100" s="34"/>
      <c r="K100" s="34"/>
      <c r="L100" s="51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1" spans="1:31" s="38" customFormat="1" ht="6.95" customHeight="1">
      <c r="A101" s="32"/>
      <c r="B101" s="54"/>
      <c r="C101" s="55"/>
      <c r="D101" s="55"/>
      <c r="E101" s="55"/>
      <c r="F101" s="55"/>
      <c r="G101" s="55"/>
      <c r="H101" s="55"/>
      <c r="I101" s="55"/>
      <c r="J101" s="55"/>
      <c r="K101" s="55"/>
      <c r="L101" s="51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5" spans="1:31" s="38" customFormat="1" ht="6.95" customHeight="1">
      <c r="A105" s="32"/>
      <c r="B105" s="56"/>
      <c r="C105" s="57"/>
      <c r="D105" s="57"/>
      <c r="E105" s="57"/>
      <c r="F105" s="57"/>
      <c r="G105" s="57"/>
      <c r="H105" s="57"/>
      <c r="I105" s="57"/>
      <c r="J105" s="57"/>
      <c r="K105" s="57"/>
      <c r="L105" s="51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38" customFormat="1" ht="24.95" customHeight="1">
      <c r="A106" s="32"/>
      <c r="B106" s="33"/>
      <c r="C106" s="22" t="s">
        <v>100</v>
      </c>
      <c r="D106" s="34"/>
      <c r="E106" s="34"/>
      <c r="F106" s="34"/>
      <c r="G106" s="34"/>
      <c r="H106" s="34"/>
      <c r="I106" s="34"/>
      <c r="J106" s="34"/>
      <c r="K106" s="34"/>
      <c r="L106" s="51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38" customFormat="1" ht="6.95" customHeight="1">
      <c r="A107" s="32"/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51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38" customFormat="1" ht="12" customHeight="1">
      <c r="A108" s="32"/>
      <c r="B108" s="33"/>
      <c r="C108" s="27" t="s">
        <v>14</v>
      </c>
      <c r="D108" s="34"/>
      <c r="E108" s="34"/>
      <c r="F108" s="34"/>
      <c r="G108" s="34"/>
      <c r="H108" s="34"/>
      <c r="I108" s="34"/>
      <c r="J108" s="34"/>
      <c r="K108" s="34"/>
      <c r="L108" s="51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38" customFormat="1" ht="16.5" customHeight="1">
      <c r="A109" s="32"/>
      <c r="B109" s="33"/>
      <c r="C109" s="34"/>
      <c r="D109" s="34"/>
      <c r="E109" s="223" t="str">
        <f>E7</f>
        <v>Osvětlení přechodu pro chodce v ulici Zadní, Bílina</v>
      </c>
      <c r="F109" s="223"/>
      <c r="G109" s="223"/>
      <c r="H109" s="223"/>
      <c r="I109" s="34"/>
      <c r="J109" s="34"/>
      <c r="K109" s="34"/>
      <c r="L109" s="51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38" customFormat="1" ht="12" customHeight="1">
      <c r="A110" s="32"/>
      <c r="B110" s="33"/>
      <c r="C110" s="27" t="s">
        <v>90</v>
      </c>
      <c r="D110" s="34"/>
      <c r="E110" s="34"/>
      <c r="F110" s="34"/>
      <c r="G110" s="34"/>
      <c r="H110" s="34"/>
      <c r="I110" s="34"/>
      <c r="J110" s="34"/>
      <c r="K110" s="34"/>
      <c r="L110" s="51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38" customFormat="1" ht="16.5" customHeight="1">
      <c r="A111" s="32"/>
      <c r="B111" s="33"/>
      <c r="C111" s="34"/>
      <c r="D111" s="34"/>
      <c r="E111" s="2" t="str">
        <f>E9</f>
        <v>D1.4 - Elektroinstalace</v>
      </c>
      <c r="F111" s="2"/>
      <c r="G111" s="2"/>
      <c r="H111" s="2"/>
      <c r="I111" s="34"/>
      <c r="J111" s="34"/>
      <c r="K111" s="34"/>
      <c r="L111" s="51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38" customFormat="1" ht="6.95" customHeight="1">
      <c r="A112" s="32"/>
      <c r="B112" s="33"/>
      <c r="C112" s="34"/>
      <c r="D112" s="34"/>
      <c r="E112" s="34"/>
      <c r="F112" s="34"/>
      <c r="G112" s="34"/>
      <c r="H112" s="34"/>
      <c r="I112" s="34"/>
      <c r="J112" s="34"/>
      <c r="K112" s="34"/>
      <c r="L112" s="51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38" customFormat="1" ht="12" customHeight="1">
      <c r="A113" s="32"/>
      <c r="B113" s="33"/>
      <c r="C113" s="27" t="s">
        <v>18</v>
      </c>
      <c r="D113" s="34"/>
      <c r="E113" s="34"/>
      <c r="F113" s="28" t="str">
        <f>F12</f>
        <v xml:space="preserve"> </v>
      </c>
      <c r="G113" s="34"/>
      <c r="H113" s="34"/>
      <c r="I113" s="27" t="s">
        <v>20</v>
      </c>
      <c r="J113" s="142" t="str">
        <f>IF(J12="","",J12)</f>
        <v>1. 9. 2021</v>
      </c>
      <c r="K113" s="34"/>
      <c r="L113" s="51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38" customFormat="1" ht="6.95" customHeight="1">
      <c r="A114" s="32"/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51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38" customFormat="1" ht="15.2" customHeight="1">
      <c r="A115" s="32"/>
      <c r="B115" s="33"/>
      <c r="C115" s="27" t="s">
        <v>22</v>
      </c>
      <c r="D115" s="34"/>
      <c r="E115" s="34"/>
      <c r="F115" s="28" t="str">
        <f>E15</f>
        <v>Město Bílina</v>
      </c>
      <c r="G115" s="34"/>
      <c r="H115" s="34"/>
      <c r="I115" s="27" t="s">
        <v>30</v>
      </c>
      <c r="J115" s="143" t="str">
        <f>E21</f>
        <v>Tomáš Behina</v>
      </c>
      <c r="K115" s="34"/>
      <c r="L115" s="51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38" customFormat="1" ht="15.2" customHeight="1">
      <c r="A116" s="32"/>
      <c r="B116" s="33"/>
      <c r="C116" s="27" t="s">
        <v>28</v>
      </c>
      <c r="D116" s="34"/>
      <c r="E116" s="34"/>
      <c r="F116" s="28" t="str">
        <f>IF(E18="","",E18)</f>
        <v>Vyplň údaj</v>
      </c>
      <c r="G116" s="34"/>
      <c r="H116" s="34"/>
      <c r="I116" s="27" t="s">
        <v>35</v>
      </c>
      <c r="J116" s="143" t="str">
        <f>E24</f>
        <v xml:space="preserve"> </v>
      </c>
      <c r="K116" s="34"/>
      <c r="L116" s="51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38" customFormat="1" ht="10.35" customHeight="1">
      <c r="A117" s="32"/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51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162" customFormat="1" ht="29.25" customHeight="1">
      <c r="A118" s="156"/>
      <c r="B118" s="157"/>
      <c r="C118" s="158" t="s">
        <v>101</v>
      </c>
      <c r="D118" s="159" t="s">
        <v>63</v>
      </c>
      <c r="E118" s="159" t="s">
        <v>59</v>
      </c>
      <c r="F118" s="159" t="s">
        <v>60</v>
      </c>
      <c r="G118" s="159" t="s">
        <v>102</v>
      </c>
      <c r="H118" s="159" t="s">
        <v>103</v>
      </c>
      <c r="I118" s="159" t="s">
        <v>104</v>
      </c>
      <c r="J118" s="159" t="s">
        <v>94</v>
      </c>
      <c r="K118" s="160" t="s">
        <v>105</v>
      </c>
      <c r="L118" s="161"/>
      <c r="M118" s="76"/>
      <c r="N118" s="77" t="s">
        <v>42</v>
      </c>
      <c r="O118" s="77" t="s">
        <v>106</v>
      </c>
      <c r="P118" s="77" t="s">
        <v>107</v>
      </c>
      <c r="Q118" s="77" t="s">
        <v>108</v>
      </c>
      <c r="R118" s="77" t="s">
        <v>109</v>
      </c>
      <c r="S118" s="77" t="s">
        <v>110</v>
      </c>
      <c r="T118" s="78" t="s">
        <v>111</v>
      </c>
      <c r="U118" s="156"/>
      <c r="V118" s="156"/>
      <c r="W118" s="156"/>
      <c r="X118" s="156"/>
      <c r="Y118" s="156"/>
      <c r="Z118" s="156"/>
      <c r="AA118" s="156"/>
      <c r="AB118" s="156"/>
      <c r="AC118" s="156"/>
      <c r="AD118" s="156"/>
      <c r="AE118" s="156"/>
    </row>
    <row r="119" spans="1:65" s="38" customFormat="1" ht="22.9" customHeight="1">
      <c r="A119" s="32"/>
      <c r="B119" s="33"/>
      <c r="C119" s="84" t="s">
        <v>112</v>
      </c>
      <c r="D119" s="34"/>
      <c r="E119" s="34"/>
      <c r="F119" s="34"/>
      <c r="G119" s="34"/>
      <c r="H119" s="34"/>
      <c r="I119" s="34"/>
      <c r="J119" s="163">
        <f>BK119</f>
        <v>0</v>
      </c>
      <c r="K119" s="34"/>
      <c r="L119" s="37"/>
      <c r="M119" s="79"/>
      <c r="N119" s="164"/>
      <c r="O119" s="80"/>
      <c r="P119" s="165">
        <f>P120+P150+P168</f>
        <v>0</v>
      </c>
      <c r="Q119" s="80"/>
      <c r="R119" s="165">
        <f>R120+R150+R168</f>
        <v>14.73222</v>
      </c>
      <c r="S119" s="80"/>
      <c r="T119" s="166">
        <f>T120+T150+T168</f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T119" s="16" t="s">
        <v>77</v>
      </c>
      <c r="AU119" s="16" t="s">
        <v>96</v>
      </c>
      <c r="BK119" s="167">
        <f>BK120+BK150+BK168</f>
        <v>0</v>
      </c>
    </row>
    <row r="120" spans="1:65" s="168" customFormat="1" ht="25.9" customHeight="1">
      <c r="B120" s="169"/>
      <c r="C120" s="170"/>
      <c r="D120" s="171" t="s">
        <v>77</v>
      </c>
      <c r="E120" s="172" t="s">
        <v>113</v>
      </c>
      <c r="F120" s="172" t="s">
        <v>114</v>
      </c>
      <c r="G120" s="170"/>
      <c r="H120" s="170"/>
      <c r="I120" s="173"/>
      <c r="J120" s="174">
        <f>BK120</f>
        <v>0</v>
      </c>
      <c r="K120" s="170"/>
      <c r="L120" s="175"/>
      <c r="M120" s="176"/>
      <c r="N120" s="177"/>
      <c r="O120" s="177"/>
      <c r="P120" s="178">
        <f>SUM(P121:P149)</f>
        <v>0</v>
      </c>
      <c r="Q120" s="177"/>
      <c r="R120" s="178">
        <f>SUM(R121:R149)</f>
        <v>0.3226</v>
      </c>
      <c r="S120" s="177"/>
      <c r="T120" s="179">
        <f>SUM(T121:T149)</f>
        <v>0</v>
      </c>
      <c r="AR120" s="180" t="s">
        <v>115</v>
      </c>
      <c r="AT120" s="181" t="s">
        <v>77</v>
      </c>
      <c r="AU120" s="181" t="s">
        <v>78</v>
      </c>
      <c r="AY120" s="180" t="s">
        <v>116</v>
      </c>
      <c r="BK120" s="182">
        <f>SUM(BK121:BK149)</f>
        <v>0</v>
      </c>
    </row>
    <row r="121" spans="1:65" s="38" customFormat="1" ht="16.5" customHeight="1">
      <c r="A121" s="32"/>
      <c r="B121" s="33"/>
      <c r="C121" s="183" t="s">
        <v>86</v>
      </c>
      <c r="D121" s="183" t="s">
        <v>117</v>
      </c>
      <c r="E121" s="184" t="s">
        <v>118</v>
      </c>
      <c r="F121" s="185" t="s">
        <v>119</v>
      </c>
      <c r="G121" s="186" t="s">
        <v>120</v>
      </c>
      <c r="H121" s="187">
        <v>2</v>
      </c>
      <c r="I121" s="188"/>
      <c r="J121" s="187">
        <f t="shared" ref="J121:J149" si="0">ROUND(I121*H121,2)</f>
        <v>0</v>
      </c>
      <c r="K121" s="185"/>
      <c r="L121" s="37"/>
      <c r="M121" s="189"/>
      <c r="N121" s="190" t="s">
        <v>43</v>
      </c>
      <c r="O121" s="72"/>
      <c r="P121" s="191">
        <f t="shared" ref="P121:P149" si="1">O121*H121</f>
        <v>0</v>
      </c>
      <c r="Q121" s="191">
        <v>0</v>
      </c>
      <c r="R121" s="191">
        <f t="shared" ref="R121:R149" si="2">Q121*H121</f>
        <v>0</v>
      </c>
      <c r="S121" s="191">
        <v>0</v>
      </c>
      <c r="T121" s="192">
        <f t="shared" ref="T121:T149" si="3"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93" t="s">
        <v>121</v>
      </c>
      <c r="AT121" s="193" t="s">
        <v>117</v>
      </c>
      <c r="AU121" s="193" t="s">
        <v>86</v>
      </c>
      <c r="AY121" s="16" t="s">
        <v>116</v>
      </c>
      <c r="BE121" s="194">
        <f t="shared" ref="BE121:BE149" si="4">IF(N121="základní",J121,0)</f>
        <v>0</v>
      </c>
      <c r="BF121" s="194">
        <f t="shared" ref="BF121:BF149" si="5">IF(N121="snížená",J121,0)</f>
        <v>0</v>
      </c>
      <c r="BG121" s="194">
        <f t="shared" ref="BG121:BG149" si="6">IF(N121="zákl. přenesená",J121,0)</f>
        <v>0</v>
      </c>
      <c r="BH121" s="194">
        <f t="shared" ref="BH121:BH149" si="7">IF(N121="sníž. přenesená",J121,0)</f>
        <v>0</v>
      </c>
      <c r="BI121" s="194">
        <f t="shared" ref="BI121:BI149" si="8">IF(N121="nulová",J121,0)</f>
        <v>0</v>
      </c>
      <c r="BJ121" s="16" t="s">
        <v>86</v>
      </c>
      <c r="BK121" s="194">
        <f t="shared" ref="BK121:BK149" si="9">ROUND(I121*H121,2)</f>
        <v>0</v>
      </c>
      <c r="BL121" s="16" t="s">
        <v>121</v>
      </c>
      <c r="BM121" s="193" t="s">
        <v>88</v>
      </c>
    </row>
    <row r="122" spans="1:65" s="38" customFormat="1" ht="37.9" customHeight="1">
      <c r="A122" s="32"/>
      <c r="B122" s="33"/>
      <c r="C122" s="183" t="s">
        <v>88</v>
      </c>
      <c r="D122" s="183" t="s">
        <v>117</v>
      </c>
      <c r="E122" s="184" t="s">
        <v>122</v>
      </c>
      <c r="F122" s="185" t="s">
        <v>123</v>
      </c>
      <c r="G122" s="186" t="s">
        <v>124</v>
      </c>
      <c r="H122" s="187">
        <v>70</v>
      </c>
      <c r="I122" s="188"/>
      <c r="J122" s="187">
        <f t="shared" si="0"/>
        <v>0</v>
      </c>
      <c r="K122" s="185" t="s">
        <v>125</v>
      </c>
      <c r="L122" s="37"/>
      <c r="M122" s="189"/>
      <c r="N122" s="190" t="s">
        <v>43</v>
      </c>
      <c r="O122" s="72"/>
      <c r="P122" s="191">
        <f t="shared" si="1"/>
        <v>0</v>
      </c>
      <c r="Q122" s="191">
        <v>0</v>
      </c>
      <c r="R122" s="191">
        <f t="shared" si="2"/>
        <v>0</v>
      </c>
      <c r="S122" s="191">
        <v>0</v>
      </c>
      <c r="T122" s="192">
        <f t="shared" si="3"/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93" t="s">
        <v>126</v>
      </c>
      <c r="AT122" s="193" t="s">
        <v>117</v>
      </c>
      <c r="AU122" s="193" t="s">
        <v>86</v>
      </c>
      <c r="AY122" s="16" t="s">
        <v>116</v>
      </c>
      <c r="BE122" s="194">
        <f t="shared" si="4"/>
        <v>0</v>
      </c>
      <c r="BF122" s="194">
        <f t="shared" si="5"/>
        <v>0</v>
      </c>
      <c r="BG122" s="194">
        <f t="shared" si="6"/>
        <v>0</v>
      </c>
      <c r="BH122" s="194">
        <f t="shared" si="7"/>
        <v>0</v>
      </c>
      <c r="BI122" s="194">
        <f t="shared" si="8"/>
        <v>0</v>
      </c>
      <c r="BJ122" s="16" t="s">
        <v>86</v>
      </c>
      <c r="BK122" s="194">
        <f t="shared" si="9"/>
        <v>0</v>
      </c>
      <c r="BL122" s="16" t="s">
        <v>126</v>
      </c>
      <c r="BM122" s="193" t="s">
        <v>127</v>
      </c>
    </row>
    <row r="123" spans="1:65" s="38" customFormat="1" ht="16.5" customHeight="1">
      <c r="A123" s="32"/>
      <c r="B123" s="33"/>
      <c r="C123" s="195" t="s">
        <v>115</v>
      </c>
      <c r="D123" s="195" t="s">
        <v>128</v>
      </c>
      <c r="E123" s="196" t="s">
        <v>129</v>
      </c>
      <c r="F123" s="197" t="s">
        <v>130</v>
      </c>
      <c r="G123" s="198" t="s">
        <v>131</v>
      </c>
      <c r="H123" s="199">
        <v>70</v>
      </c>
      <c r="I123" s="200"/>
      <c r="J123" s="199">
        <f t="shared" si="0"/>
        <v>0</v>
      </c>
      <c r="K123" s="197" t="s">
        <v>125</v>
      </c>
      <c r="L123" s="201"/>
      <c r="M123" s="202"/>
      <c r="N123" s="203" t="s">
        <v>43</v>
      </c>
      <c r="O123" s="72"/>
      <c r="P123" s="191">
        <f t="shared" si="1"/>
        <v>0</v>
      </c>
      <c r="Q123" s="191">
        <v>1E-3</v>
      </c>
      <c r="R123" s="191">
        <f t="shared" si="2"/>
        <v>7.0000000000000007E-2</v>
      </c>
      <c r="S123" s="191">
        <v>0</v>
      </c>
      <c r="T123" s="192">
        <f t="shared" si="3"/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93" t="s">
        <v>132</v>
      </c>
      <c r="AT123" s="193" t="s">
        <v>128</v>
      </c>
      <c r="AU123" s="193" t="s">
        <v>86</v>
      </c>
      <c r="AY123" s="16" t="s">
        <v>116</v>
      </c>
      <c r="BE123" s="194">
        <f t="shared" si="4"/>
        <v>0</v>
      </c>
      <c r="BF123" s="194">
        <f t="shared" si="5"/>
        <v>0</v>
      </c>
      <c r="BG123" s="194">
        <f t="shared" si="6"/>
        <v>0</v>
      </c>
      <c r="BH123" s="194">
        <f t="shared" si="7"/>
        <v>0</v>
      </c>
      <c r="BI123" s="194">
        <f t="shared" si="8"/>
        <v>0</v>
      </c>
      <c r="BJ123" s="16" t="s">
        <v>86</v>
      </c>
      <c r="BK123" s="194">
        <f t="shared" si="9"/>
        <v>0</v>
      </c>
      <c r="BL123" s="16" t="s">
        <v>126</v>
      </c>
      <c r="BM123" s="193" t="s">
        <v>133</v>
      </c>
    </row>
    <row r="124" spans="1:65" s="38" customFormat="1" ht="37.9" customHeight="1">
      <c r="A124" s="32"/>
      <c r="B124" s="33"/>
      <c r="C124" s="183" t="s">
        <v>126</v>
      </c>
      <c r="D124" s="183" t="s">
        <v>117</v>
      </c>
      <c r="E124" s="184" t="s">
        <v>134</v>
      </c>
      <c r="F124" s="185" t="s">
        <v>135</v>
      </c>
      <c r="G124" s="186" t="s">
        <v>124</v>
      </c>
      <c r="H124" s="187">
        <v>8</v>
      </c>
      <c r="I124" s="188"/>
      <c r="J124" s="187">
        <f t="shared" si="0"/>
        <v>0</v>
      </c>
      <c r="K124" s="185" t="s">
        <v>125</v>
      </c>
      <c r="L124" s="37"/>
      <c r="M124" s="189"/>
      <c r="N124" s="190" t="s">
        <v>43</v>
      </c>
      <c r="O124" s="72"/>
      <c r="P124" s="191">
        <f t="shared" si="1"/>
        <v>0</v>
      </c>
      <c r="Q124" s="191">
        <v>0</v>
      </c>
      <c r="R124" s="191">
        <f t="shared" si="2"/>
        <v>0</v>
      </c>
      <c r="S124" s="191">
        <v>0</v>
      </c>
      <c r="T124" s="192">
        <f t="shared" si="3"/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93" t="s">
        <v>126</v>
      </c>
      <c r="AT124" s="193" t="s">
        <v>117</v>
      </c>
      <c r="AU124" s="193" t="s">
        <v>86</v>
      </c>
      <c r="AY124" s="16" t="s">
        <v>116</v>
      </c>
      <c r="BE124" s="194">
        <f t="shared" si="4"/>
        <v>0</v>
      </c>
      <c r="BF124" s="194">
        <f t="shared" si="5"/>
        <v>0</v>
      </c>
      <c r="BG124" s="194">
        <f t="shared" si="6"/>
        <v>0</v>
      </c>
      <c r="BH124" s="194">
        <f t="shared" si="7"/>
        <v>0</v>
      </c>
      <c r="BI124" s="194">
        <f t="shared" si="8"/>
        <v>0</v>
      </c>
      <c r="BJ124" s="16" t="s">
        <v>86</v>
      </c>
      <c r="BK124" s="194">
        <f t="shared" si="9"/>
        <v>0</v>
      </c>
      <c r="BL124" s="16" t="s">
        <v>126</v>
      </c>
      <c r="BM124" s="193" t="s">
        <v>136</v>
      </c>
    </row>
    <row r="125" spans="1:65" s="38" customFormat="1" ht="16.5" customHeight="1">
      <c r="A125" s="32"/>
      <c r="B125" s="33"/>
      <c r="C125" s="195" t="s">
        <v>137</v>
      </c>
      <c r="D125" s="195" t="s">
        <v>128</v>
      </c>
      <c r="E125" s="196" t="s">
        <v>138</v>
      </c>
      <c r="F125" s="197" t="s">
        <v>139</v>
      </c>
      <c r="G125" s="198" t="s">
        <v>131</v>
      </c>
      <c r="H125" s="199">
        <v>4.96</v>
      </c>
      <c r="I125" s="200"/>
      <c r="J125" s="199">
        <f t="shared" si="0"/>
        <v>0</v>
      </c>
      <c r="K125" s="197" t="s">
        <v>125</v>
      </c>
      <c r="L125" s="201"/>
      <c r="M125" s="202"/>
      <c r="N125" s="203" t="s">
        <v>43</v>
      </c>
      <c r="O125" s="72"/>
      <c r="P125" s="191">
        <f t="shared" si="1"/>
        <v>0</v>
      </c>
      <c r="Q125" s="191">
        <v>1E-3</v>
      </c>
      <c r="R125" s="191">
        <f t="shared" si="2"/>
        <v>4.96E-3</v>
      </c>
      <c r="S125" s="191">
        <v>0</v>
      </c>
      <c r="T125" s="192">
        <f t="shared" si="3"/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93" t="s">
        <v>132</v>
      </c>
      <c r="AT125" s="193" t="s">
        <v>128</v>
      </c>
      <c r="AU125" s="193" t="s">
        <v>86</v>
      </c>
      <c r="AY125" s="16" t="s">
        <v>116</v>
      </c>
      <c r="BE125" s="194">
        <f t="shared" si="4"/>
        <v>0</v>
      </c>
      <c r="BF125" s="194">
        <f t="shared" si="5"/>
        <v>0</v>
      </c>
      <c r="BG125" s="194">
        <f t="shared" si="6"/>
        <v>0</v>
      </c>
      <c r="BH125" s="194">
        <f t="shared" si="7"/>
        <v>0</v>
      </c>
      <c r="BI125" s="194">
        <f t="shared" si="8"/>
        <v>0</v>
      </c>
      <c r="BJ125" s="16" t="s">
        <v>86</v>
      </c>
      <c r="BK125" s="194">
        <f t="shared" si="9"/>
        <v>0</v>
      </c>
      <c r="BL125" s="16" t="s">
        <v>126</v>
      </c>
      <c r="BM125" s="193" t="s">
        <v>140</v>
      </c>
    </row>
    <row r="126" spans="1:65" s="38" customFormat="1" ht="16.5" customHeight="1">
      <c r="A126" s="32"/>
      <c r="B126" s="33"/>
      <c r="C126" s="183" t="s">
        <v>141</v>
      </c>
      <c r="D126" s="183" t="s">
        <v>117</v>
      </c>
      <c r="E126" s="184" t="s">
        <v>142</v>
      </c>
      <c r="F126" s="185" t="s">
        <v>143</v>
      </c>
      <c r="G126" s="186" t="s">
        <v>144</v>
      </c>
      <c r="H126" s="187">
        <v>4</v>
      </c>
      <c r="I126" s="188"/>
      <c r="J126" s="187">
        <f t="shared" si="0"/>
        <v>0</v>
      </c>
      <c r="K126" s="185" t="s">
        <v>125</v>
      </c>
      <c r="L126" s="37"/>
      <c r="M126" s="189"/>
      <c r="N126" s="190" t="s">
        <v>43</v>
      </c>
      <c r="O126" s="72"/>
      <c r="P126" s="191">
        <f t="shared" si="1"/>
        <v>0</v>
      </c>
      <c r="Q126" s="191">
        <v>0</v>
      </c>
      <c r="R126" s="191">
        <f t="shared" si="2"/>
        <v>0</v>
      </c>
      <c r="S126" s="191">
        <v>0</v>
      </c>
      <c r="T126" s="192">
        <f t="shared" si="3"/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93" t="s">
        <v>126</v>
      </c>
      <c r="AT126" s="193" t="s">
        <v>117</v>
      </c>
      <c r="AU126" s="193" t="s">
        <v>86</v>
      </c>
      <c r="AY126" s="16" t="s">
        <v>116</v>
      </c>
      <c r="BE126" s="194">
        <f t="shared" si="4"/>
        <v>0</v>
      </c>
      <c r="BF126" s="194">
        <f t="shared" si="5"/>
        <v>0</v>
      </c>
      <c r="BG126" s="194">
        <f t="shared" si="6"/>
        <v>0</v>
      </c>
      <c r="BH126" s="194">
        <f t="shared" si="7"/>
        <v>0</v>
      </c>
      <c r="BI126" s="194">
        <f t="shared" si="8"/>
        <v>0</v>
      </c>
      <c r="BJ126" s="16" t="s">
        <v>86</v>
      </c>
      <c r="BK126" s="194">
        <f t="shared" si="9"/>
        <v>0</v>
      </c>
      <c r="BL126" s="16" t="s">
        <v>126</v>
      </c>
      <c r="BM126" s="193" t="s">
        <v>145</v>
      </c>
    </row>
    <row r="127" spans="1:65" s="38" customFormat="1" ht="16.5" customHeight="1">
      <c r="A127" s="32"/>
      <c r="B127" s="33"/>
      <c r="C127" s="195" t="s">
        <v>146</v>
      </c>
      <c r="D127" s="195" t="s">
        <v>128</v>
      </c>
      <c r="E127" s="196" t="s">
        <v>147</v>
      </c>
      <c r="F127" s="197" t="s">
        <v>148</v>
      </c>
      <c r="G127" s="198" t="s">
        <v>144</v>
      </c>
      <c r="H127" s="199">
        <v>4</v>
      </c>
      <c r="I127" s="200"/>
      <c r="J127" s="199">
        <f t="shared" si="0"/>
        <v>0</v>
      </c>
      <c r="K127" s="197" t="s">
        <v>125</v>
      </c>
      <c r="L127" s="201"/>
      <c r="M127" s="202"/>
      <c r="N127" s="203" t="s">
        <v>43</v>
      </c>
      <c r="O127" s="72"/>
      <c r="P127" s="191">
        <f t="shared" si="1"/>
        <v>0</v>
      </c>
      <c r="Q127" s="191">
        <v>1.6000000000000001E-4</v>
      </c>
      <c r="R127" s="191">
        <f t="shared" si="2"/>
        <v>6.4000000000000005E-4</v>
      </c>
      <c r="S127" s="191">
        <v>0</v>
      </c>
      <c r="T127" s="192">
        <f t="shared" si="3"/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93" t="s">
        <v>132</v>
      </c>
      <c r="AT127" s="193" t="s">
        <v>128</v>
      </c>
      <c r="AU127" s="193" t="s">
        <v>86</v>
      </c>
      <c r="AY127" s="16" t="s">
        <v>116</v>
      </c>
      <c r="BE127" s="194">
        <f t="shared" si="4"/>
        <v>0</v>
      </c>
      <c r="BF127" s="194">
        <f t="shared" si="5"/>
        <v>0</v>
      </c>
      <c r="BG127" s="194">
        <f t="shared" si="6"/>
        <v>0</v>
      </c>
      <c r="BH127" s="194">
        <f t="shared" si="7"/>
        <v>0</v>
      </c>
      <c r="BI127" s="194">
        <f t="shared" si="8"/>
        <v>0</v>
      </c>
      <c r="BJ127" s="16" t="s">
        <v>86</v>
      </c>
      <c r="BK127" s="194">
        <f t="shared" si="9"/>
        <v>0</v>
      </c>
      <c r="BL127" s="16" t="s">
        <v>126</v>
      </c>
      <c r="BM127" s="193" t="s">
        <v>149</v>
      </c>
    </row>
    <row r="128" spans="1:65" s="38" customFormat="1" ht="21.75" customHeight="1">
      <c r="A128" s="32"/>
      <c r="B128" s="33"/>
      <c r="C128" s="183" t="s">
        <v>132</v>
      </c>
      <c r="D128" s="183" t="s">
        <v>117</v>
      </c>
      <c r="E128" s="184" t="s">
        <v>150</v>
      </c>
      <c r="F128" s="185" t="s">
        <v>151</v>
      </c>
      <c r="G128" s="186" t="s">
        <v>144</v>
      </c>
      <c r="H128" s="187">
        <v>4</v>
      </c>
      <c r="I128" s="188"/>
      <c r="J128" s="187">
        <f t="shared" si="0"/>
        <v>0</v>
      </c>
      <c r="K128" s="185" t="s">
        <v>125</v>
      </c>
      <c r="L128" s="37"/>
      <c r="M128" s="189"/>
      <c r="N128" s="190" t="s">
        <v>43</v>
      </c>
      <c r="O128" s="72"/>
      <c r="P128" s="191">
        <f t="shared" si="1"/>
        <v>0</v>
      </c>
      <c r="Q128" s="191">
        <v>0</v>
      </c>
      <c r="R128" s="191">
        <f t="shared" si="2"/>
        <v>0</v>
      </c>
      <c r="S128" s="191">
        <v>0</v>
      </c>
      <c r="T128" s="192">
        <f t="shared" si="3"/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93" t="s">
        <v>126</v>
      </c>
      <c r="AT128" s="193" t="s">
        <v>117</v>
      </c>
      <c r="AU128" s="193" t="s">
        <v>86</v>
      </c>
      <c r="AY128" s="16" t="s">
        <v>116</v>
      </c>
      <c r="BE128" s="194">
        <f t="shared" si="4"/>
        <v>0</v>
      </c>
      <c r="BF128" s="194">
        <f t="shared" si="5"/>
        <v>0</v>
      </c>
      <c r="BG128" s="194">
        <f t="shared" si="6"/>
        <v>0</v>
      </c>
      <c r="BH128" s="194">
        <f t="shared" si="7"/>
        <v>0</v>
      </c>
      <c r="BI128" s="194">
        <f t="shared" si="8"/>
        <v>0</v>
      </c>
      <c r="BJ128" s="16" t="s">
        <v>86</v>
      </c>
      <c r="BK128" s="194">
        <f t="shared" si="9"/>
        <v>0</v>
      </c>
      <c r="BL128" s="16" t="s">
        <v>126</v>
      </c>
      <c r="BM128" s="193" t="s">
        <v>152</v>
      </c>
    </row>
    <row r="129" spans="1:65" s="38" customFormat="1" ht="24.2" customHeight="1">
      <c r="A129" s="32"/>
      <c r="B129" s="33"/>
      <c r="C129" s="195" t="s">
        <v>153</v>
      </c>
      <c r="D129" s="195" t="s">
        <v>128</v>
      </c>
      <c r="E129" s="196" t="s">
        <v>154</v>
      </c>
      <c r="F129" s="197" t="s">
        <v>155</v>
      </c>
      <c r="G129" s="198" t="s">
        <v>144</v>
      </c>
      <c r="H129" s="199">
        <v>4</v>
      </c>
      <c r="I129" s="200"/>
      <c r="J129" s="199">
        <f t="shared" si="0"/>
        <v>0</v>
      </c>
      <c r="K129" s="197" t="s">
        <v>125</v>
      </c>
      <c r="L129" s="201"/>
      <c r="M129" s="202"/>
      <c r="N129" s="203" t="s">
        <v>43</v>
      </c>
      <c r="O129" s="72"/>
      <c r="P129" s="191">
        <f t="shared" si="1"/>
        <v>0</v>
      </c>
      <c r="Q129" s="191">
        <v>6.9999999999999999E-4</v>
      </c>
      <c r="R129" s="191">
        <f t="shared" si="2"/>
        <v>2.8E-3</v>
      </c>
      <c r="S129" s="191">
        <v>0</v>
      </c>
      <c r="T129" s="192">
        <f t="shared" si="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93" t="s">
        <v>132</v>
      </c>
      <c r="AT129" s="193" t="s">
        <v>128</v>
      </c>
      <c r="AU129" s="193" t="s">
        <v>86</v>
      </c>
      <c r="AY129" s="16" t="s">
        <v>116</v>
      </c>
      <c r="BE129" s="194">
        <f t="shared" si="4"/>
        <v>0</v>
      </c>
      <c r="BF129" s="194">
        <f t="shared" si="5"/>
        <v>0</v>
      </c>
      <c r="BG129" s="194">
        <f t="shared" si="6"/>
        <v>0</v>
      </c>
      <c r="BH129" s="194">
        <f t="shared" si="7"/>
        <v>0</v>
      </c>
      <c r="BI129" s="194">
        <f t="shared" si="8"/>
        <v>0</v>
      </c>
      <c r="BJ129" s="16" t="s">
        <v>86</v>
      </c>
      <c r="BK129" s="194">
        <f t="shared" si="9"/>
        <v>0</v>
      </c>
      <c r="BL129" s="16" t="s">
        <v>126</v>
      </c>
      <c r="BM129" s="193" t="s">
        <v>156</v>
      </c>
    </row>
    <row r="130" spans="1:65" s="38" customFormat="1" ht="24.2" customHeight="1">
      <c r="A130" s="32"/>
      <c r="B130" s="33"/>
      <c r="C130" s="183" t="s">
        <v>157</v>
      </c>
      <c r="D130" s="183" t="s">
        <v>117</v>
      </c>
      <c r="E130" s="184" t="s">
        <v>158</v>
      </c>
      <c r="F130" s="185" t="s">
        <v>159</v>
      </c>
      <c r="G130" s="186" t="s">
        <v>144</v>
      </c>
      <c r="H130" s="187">
        <v>2</v>
      </c>
      <c r="I130" s="188"/>
      <c r="J130" s="187">
        <f t="shared" si="0"/>
        <v>0</v>
      </c>
      <c r="K130" s="185" t="s">
        <v>125</v>
      </c>
      <c r="L130" s="37"/>
      <c r="M130" s="189"/>
      <c r="N130" s="190" t="s">
        <v>43</v>
      </c>
      <c r="O130" s="72"/>
      <c r="P130" s="191">
        <f t="shared" si="1"/>
        <v>0</v>
      </c>
      <c r="Q130" s="191">
        <v>0</v>
      </c>
      <c r="R130" s="191">
        <f t="shared" si="2"/>
        <v>0</v>
      </c>
      <c r="S130" s="191">
        <v>0</v>
      </c>
      <c r="T130" s="192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93" t="s">
        <v>121</v>
      </c>
      <c r="AT130" s="193" t="s">
        <v>117</v>
      </c>
      <c r="AU130" s="193" t="s">
        <v>86</v>
      </c>
      <c r="AY130" s="16" t="s">
        <v>116</v>
      </c>
      <c r="BE130" s="194">
        <f t="shared" si="4"/>
        <v>0</v>
      </c>
      <c r="BF130" s="194">
        <f t="shared" si="5"/>
        <v>0</v>
      </c>
      <c r="BG130" s="194">
        <f t="shared" si="6"/>
        <v>0</v>
      </c>
      <c r="BH130" s="194">
        <f t="shared" si="7"/>
        <v>0</v>
      </c>
      <c r="BI130" s="194">
        <f t="shared" si="8"/>
        <v>0</v>
      </c>
      <c r="BJ130" s="16" t="s">
        <v>86</v>
      </c>
      <c r="BK130" s="194">
        <f t="shared" si="9"/>
        <v>0</v>
      </c>
      <c r="BL130" s="16" t="s">
        <v>121</v>
      </c>
      <c r="BM130" s="193" t="s">
        <v>141</v>
      </c>
    </row>
    <row r="131" spans="1:65" s="38" customFormat="1" ht="16.5" customHeight="1">
      <c r="A131" s="32"/>
      <c r="B131" s="33"/>
      <c r="C131" s="195" t="s">
        <v>160</v>
      </c>
      <c r="D131" s="195" t="s">
        <v>128</v>
      </c>
      <c r="E131" s="196" t="s">
        <v>161</v>
      </c>
      <c r="F131" s="197" t="s">
        <v>162</v>
      </c>
      <c r="G131" s="198" t="s">
        <v>144</v>
      </c>
      <c r="H131" s="199">
        <v>2</v>
      </c>
      <c r="I131" s="200"/>
      <c r="J131" s="199">
        <f t="shared" si="0"/>
        <v>0</v>
      </c>
      <c r="K131" s="197" t="s">
        <v>125</v>
      </c>
      <c r="L131" s="201"/>
      <c r="M131" s="202"/>
      <c r="N131" s="203" t="s">
        <v>43</v>
      </c>
      <c r="O131" s="72"/>
      <c r="P131" s="191">
        <f t="shared" si="1"/>
        <v>0</v>
      </c>
      <c r="Q131" s="191">
        <v>6.2E-2</v>
      </c>
      <c r="R131" s="191">
        <f t="shared" si="2"/>
        <v>0.124</v>
      </c>
      <c r="S131" s="191">
        <v>0</v>
      </c>
      <c r="T131" s="192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93" t="s">
        <v>163</v>
      </c>
      <c r="AT131" s="193" t="s">
        <v>128</v>
      </c>
      <c r="AU131" s="193" t="s">
        <v>86</v>
      </c>
      <c r="AY131" s="16" t="s">
        <v>116</v>
      </c>
      <c r="BE131" s="194">
        <f t="shared" si="4"/>
        <v>0</v>
      </c>
      <c r="BF131" s="194">
        <f t="shared" si="5"/>
        <v>0</v>
      </c>
      <c r="BG131" s="194">
        <f t="shared" si="6"/>
        <v>0</v>
      </c>
      <c r="BH131" s="194">
        <f t="shared" si="7"/>
        <v>0</v>
      </c>
      <c r="BI131" s="194">
        <f t="shared" si="8"/>
        <v>0</v>
      </c>
      <c r="BJ131" s="16" t="s">
        <v>86</v>
      </c>
      <c r="BK131" s="194">
        <f t="shared" si="9"/>
        <v>0</v>
      </c>
      <c r="BL131" s="16" t="s">
        <v>121</v>
      </c>
      <c r="BM131" s="193" t="s">
        <v>132</v>
      </c>
    </row>
    <row r="132" spans="1:65" s="38" customFormat="1" ht="16.5" customHeight="1">
      <c r="A132" s="32"/>
      <c r="B132" s="33"/>
      <c r="C132" s="195" t="s">
        <v>164</v>
      </c>
      <c r="D132" s="195" t="s">
        <v>128</v>
      </c>
      <c r="E132" s="196" t="s">
        <v>165</v>
      </c>
      <c r="F132" s="197" t="s">
        <v>166</v>
      </c>
      <c r="G132" s="198" t="s">
        <v>144</v>
      </c>
      <c r="H132" s="199">
        <v>2</v>
      </c>
      <c r="I132" s="200"/>
      <c r="J132" s="199">
        <f t="shared" si="0"/>
        <v>0</v>
      </c>
      <c r="K132" s="197"/>
      <c r="L132" s="201"/>
      <c r="M132" s="202"/>
      <c r="N132" s="203" t="s">
        <v>43</v>
      </c>
      <c r="O132" s="72"/>
      <c r="P132" s="191">
        <f t="shared" si="1"/>
        <v>0</v>
      </c>
      <c r="Q132" s="191">
        <v>0</v>
      </c>
      <c r="R132" s="191">
        <f t="shared" si="2"/>
        <v>0</v>
      </c>
      <c r="S132" s="191">
        <v>0</v>
      </c>
      <c r="T132" s="192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93" t="s">
        <v>163</v>
      </c>
      <c r="AT132" s="193" t="s">
        <v>128</v>
      </c>
      <c r="AU132" s="193" t="s">
        <v>86</v>
      </c>
      <c r="AY132" s="16" t="s">
        <v>116</v>
      </c>
      <c r="BE132" s="194">
        <f t="shared" si="4"/>
        <v>0</v>
      </c>
      <c r="BF132" s="194">
        <f t="shared" si="5"/>
        <v>0</v>
      </c>
      <c r="BG132" s="194">
        <f t="shared" si="6"/>
        <v>0</v>
      </c>
      <c r="BH132" s="194">
        <f t="shared" si="7"/>
        <v>0</v>
      </c>
      <c r="BI132" s="194">
        <f t="shared" si="8"/>
        <v>0</v>
      </c>
      <c r="BJ132" s="16" t="s">
        <v>86</v>
      </c>
      <c r="BK132" s="194">
        <f t="shared" si="9"/>
        <v>0</v>
      </c>
      <c r="BL132" s="16" t="s">
        <v>121</v>
      </c>
      <c r="BM132" s="193" t="s">
        <v>167</v>
      </c>
    </row>
    <row r="133" spans="1:65" s="38" customFormat="1" ht="16.5" customHeight="1">
      <c r="A133" s="32"/>
      <c r="B133" s="33"/>
      <c r="C133" s="183" t="s">
        <v>168</v>
      </c>
      <c r="D133" s="183" t="s">
        <v>117</v>
      </c>
      <c r="E133" s="184" t="s">
        <v>169</v>
      </c>
      <c r="F133" s="185" t="s">
        <v>170</v>
      </c>
      <c r="G133" s="186" t="s">
        <v>144</v>
      </c>
      <c r="H133" s="187">
        <v>2</v>
      </c>
      <c r="I133" s="188"/>
      <c r="J133" s="187">
        <f t="shared" si="0"/>
        <v>0</v>
      </c>
      <c r="K133" s="185" t="s">
        <v>125</v>
      </c>
      <c r="L133" s="37"/>
      <c r="M133" s="189"/>
      <c r="N133" s="190" t="s">
        <v>43</v>
      </c>
      <c r="O133" s="72"/>
      <c r="P133" s="191">
        <f t="shared" si="1"/>
        <v>0</v>
      </c>
      <c r="Q133" s="191">
        <v>0</v>
      </c>
      <c r="R133" s="191">
        <f t="shared" si="2"/>
        <v>0</v>
      </c>
      <c r="S133" s="191">
        <v>0</v>
      </c>
      <c r="T133" s="192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93" t="s">
        <v>121</v>
      </c>
      <c r="AT133" s="193" t="s">
        <v>117</v>
      </c>
      <c r="AU133" s="193" t="s">
        <v>86</v>
      </c>
      <c r="AY133" s="16" t="s">
        <v>116</v>
      </c>
      <c r="BE133" s="194">
        <f t="shared" si="4"/>
        <v>0</v>
      </c>
      <c r="BF133" s="194">
        <f t="shared" si="5"/>
        <v>0</v>
      </c>
      <c r="BG133" s="194">
        <f t="shared" si="6"/>
        <v>0</v>
      </c>
      <c r="BH133" s="194">
        <f t="shared" si="7"/>
        <v>0</v>
      </c>
      <c r="BI133" s="194">
        <f t="shared" si="8"/>
        <v>0</v>
      </c>
      <c r="BJ133" s="16" t="s">
        <v>86</v>
      </c>
      <c r="BK133" s="194">
        <f t="shared" si="9"/>
        <v>0</v>
      </c>
      <c r="BL133" s="16" t="s">
        <v>121</v>
      </c>
      <c r="BM133" s="193" t="s">
        <v>157</v>
      </c>
    </row>
    <row r="134" spans="1:65" s="38" customFormat="1" ht="16.5" customHeight="1">
      <c r="A134" s="32"/>
      <c r="B134" s="33"/>
      <c r="C134" s="195" t="s">
        <v>171</v>
      </c>
      <c r="D134" s="195" t="s">
        <v>128</v>
      </c>
      <c r="E134" s="196" t="s">
        <v>172</v>
      </c>
      <c r="F134" s="197" t="s">
        <v>173</v>
      </c>
      <c r="G134" s="198" t="s">
        <v>174</v>
      </c>
      <c r="H134" s="199">
        <v>2</v>
      </c>
      <c r="I134" s="200"/>
      <c r="J134" s="199">
        <f t="shared" si="0"/>
        <v>0</v>
      </c>
      <c r="K134" s="197"/>
      <c r="L134" s="201"/>
      <c r="M134" s="202"/>
      <c r="N134" s="203" t="s">
        <v>43</v>
      </c>
      <c r="O134" s="72"/>
      <c r="P134" s="191">
        <f t="shared" si="1"/>
        <v>0</v>
      </c>
      <c r="Q134" s="191">
        <v>0</v>
      </c>
      <c r="R134" s="191">
        <f t="shared" si="2"/>
        <v>0</v>
      </c>
      <c r="S134" s="191">
        <v>0</v>
      </c>
      <c r="T134" s="192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93" t="s">
        <v>163</v>
      </c>
      <c r="AT134" s="193" t="s">
        <v>128</v>
      </c>
      <c r="AU134" s="193" t="s">
        <v>86</v>
      </c>
      <c r="AY134" s="16" t="s">
        <v>116</v>
      </c>
      <c r="BE134" s="194">
        <f t="shared" si="4"/>
        <v>0</v>
      </c>
      <c r="BF134" s="194">
        <f t="shared" si="5"/>
        <v>0</v>
      </c>
      <c r="BG134" s="194">
        <f t="shared" si="6"/>
        <v>0</v>
      </c>
      <c r="BH134" s="194">
        <f t="shared" si="7"/>
        <v>0</v>
      </c>
      <c r="BI134" s="194">
        <f t="shared" si="8"/>
        <v>0</v>
      </c>
      <c r="BJ134" s="16" t="s">
        <v>86</v>
      </c>
      <c r="BK134" s="194">
        <f t="shared" si="9"/>
        <v>0</v>
      </c>
      <c r="BL134" s="16" t="s">
        <v>121</v>
      </c>
      <c r="BM134" s="193" t="s">
        <v>164</v>
      </c>
    </row>
    <row r="135" spans="1:65" s="38" customFormat="1" ht="24.2" customHeight="1">
      <c r="A135" s="32"/>
      <c r="B135" s="33"/>
      <c r="C135" s="183" t="s">
        <v>7</v>
      </c>
      <c r="D135" s="183" t="s">
        <v>117</v>
      </c>
      <c r="E135" s="184" t="s">
        <v>175</v>
      </c>
      <c r="F135" s="185" t="s">
        <v>176</v>
      </c>
      <c r="G135" s="186" t="s">
        <v>144</v>
      </c>
      <c r="H135" s="187">
        <v>2</v>
      </c>
      <c r="I135" s="188"/>
      <c r="J135" s="187">
        <f t="shared" si="0"/>
        <v>0</v>
      </c>
      <c r="K135" s="185" t="s">
        <v>125</v>
      </c>
      <c r="L135" s="37"/>
      <c r="M135" s="189"/>
      <c r="N135" s="190" t="s">
        <v>43</v>
      </c>
      <c r="O135" s="72"/>
      <c r="P135" s="191">
        <f t="shared" si="1"/>
        <v>0</v>
      </c>
      <c r="Q135" s="191">
        <v>0</v>
      </c>
      <c r="R135" s="191">
        <f t="shared" si="2"/>
        <v>0</v>
      </c>
      <c r="S135" s="191">
        <v>0</v>
      </c>
      <c r="T135" s="192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93" t="s">
        <v>121</v>
      </c>
      <c r="AT135" s="193" t="s">
        <v>117</v>
      </c>
      <c r="AU135" s="193" t="s">
        <v>86</v>
      </c>
      <c r="AY135" s="16" t="s">
        <v>116</v>
      </c>
      <c r="BE135" s="194">
        <f t="shared" si="4"/>
        <v>0</v>
      </c>
      <c r="BF135" s="194">
        <f t="shared" si="5"/>
        <v>0</v>
      </c>
      <c r="BG135" s="194">
        <f t="shared" si="6"/>
        <v>0</v>
      </c>
      <c r="BH135" s="194">
        <f t="shared" si="7"/>
        <v>0</v>
      </c>
      <c r="BI135" s="194">
        <f t="shared" si="8"/>
        <v>0</v>
      </c>
      <c r="BJ135" s="16" t="s">
        <v>86</v>
      </c>
      <c r="BK135" s="194">
        <f t="shared" si="9"/>
        <v>0</v>
      </c>
      <c r="BL135" s="16" t="s">
        <v>121</v>
      </c>
      <c r="BM135" s="193" t="s">
        <v>171</v>
      </c>
    </row>
    <row r="136" spans="1:65" s="38" customFormat="1" ht="24.2" customHeight="1">
      <c r="A136" s="32"/>
      <c r="B136" s="33"/>
      <c r="C136" s="195" t="s">
        <v>177</v>
      </c>
      <c r="D136" s="195" t="s">
        <v>128</v>
      </c>
      <c r="E136" s="196" t="s">
        <v>178</v>
      </c>
      <c r="F136" s="197" t="s">
        <v>179</v>
      </c>
      <c r="G136" s="198" t="s">
        <v>144</v>
      </c>
      <c r="H136" s="199">
        <v>2</v>
      </c>
      <c r="I136" s="200"/>
      <c r="J136" s="199">
        <f t="shared" si="0"/>
        <v>0</v>
      </c>
      <c r="K136" s="197" t="s">
        <v>125</v>
      </c>
      <c r="L136" s="201"/>
      <c r="M136" s="202"/>
      <c r="N136" s="203" t="s">
        <v>43</v>
      </c>
      <c r="O136" s="72"/>
      <c r="P136" s="191">
        <f t="shared" si="1"/>
        <v>0</v>
      </c>
      <c r="Q136" s="191">
        <v>1.2800000000000001E-2</v>
      </c>
      <c r="R136" s="191">
        <f t="shared" si="2"/>
        <v>2.5600000000000001E-2</v>
      </c>
      <c r="S136" s="191">
        <v>0</v>
      </c>
      <c r="T136" s="192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93" t="s">
        <v>163</v>
      </c>
      <c r="AT136" s="193" t="s">
        <v>128</v>
      </c>
      <c r="AU136" s="193" t="s">
        <v>86</v>
      </c>
      <c r="AY136" s="16" t="s">
        <v>116</v>
      </c>
      <c r="BE136" s="194">
        <f t="shared" si="4"/>
        <v>0</v>
      </c>
      <c r="BF136" s="194">
        <f t="shared" si="5"/>
        <v>0</v>
      </c>
      <c r="BG136" s="194">
        <f t="shared" si="6"/>
        <v>0</v>
      </c>
      <c r="BH136" s="194">
        <f t="shared" si="7"/>
        <v>0</v>
      </c>
      <c r="BI136" s="194">
        <f t="shared" si="8"/>
        <v>0</v>
      </c>
      <c r="BJ136" s="16" t="s">
        <v>86</v>
      </c>
      <c r="BK136" s="194">
        <f t="shared" si="9"/>
        <v>0</v>
      </c>
      <c r="BL136" s="16" t="s">
        <v>121</v>
      </c>
      <c r="BM136" s="193" t="s">
        <v>180</v>
      </c>
    </row>
    <row r="137" spans="1:65" s="38" customFormat="1" ht="37.9" customHeight="1">
      <c r="A137" s="32"/>
      <c r="B137" s="33"/>
      <c r="C137" s="183" t="s">
        <v>181</v>
      </c>
      <c r="D137" s="183" t="s">
        <v>117</v>
      </c>
      <c r="E137" s="184" t="s">
        <v>182</v>
      </c>
      <c r="F137" s="185" t="s">
        <v>183</v>
      </c>
      <c r="G137" s="186" t="s">
        <v>124</v>
      </c>
      <c r="H137" s="187">
        <v>86</v>
      </c>
      <c r="I137" s="188"/>
      <c r="J137" s="187">
        <f t="shared" si="0"/>
        <v>0</v>
      </c>
      <c r="K137" s="185" t="s">
        <v>125</v>
      </c>
      <c r="L137" s="37"/>
      <c r="M137" s="189"/>
      <c r="N137" s="190" t="s">
        <v>43</v>
      </c>
      <c r="O137" s="72"/>
      <c r="P137" s="191">
        <f t="shared" si="1"/>
        <v>0</v>
      </c>
      <c r="Q137" s="191">
        <v>0</v>
      </c>
      <c r="R137" s="191">
        <f t="shared" si="2"/>
        <v>0</v>
      </c>
      <c r="S137" s="191">
        <v>0</v>
      </c>
      <c r="T137" s="192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93" t="s">
        <v>121</v>
      </c>
      <c r="AT137" s="193" t="s">
        <v>117</v>
      </c>
      <c r="AU137" s="193" t="s">
        <v>86</v>
      </c>
      <c r="AY137" s="16" t="s">
        <v>116</v>
      </c>
      <c r="BE137" s="194">
        <f t="shared" si="4"/>
        <v>0</v>
      </c>
      <c r="BF137" s="194">
        <f t="shared" si="5"/>
        <v>0</v>
      </c>
      <c r="BG137" s="194">
        <f t="shared" si="6"/>
        <v>0</v>
      </c>
      <c r="BH137" s="194">
        <f t="shared" si="7"/>
        <v>0</v>
      </c>
      <c r="BI137" s="194">
        <f t="shared" si="8"/>
        <v>0</v>
      </c>
      <c r="BJ137" s="16" t="s">
        <v>86</v>
      </c>
      <c r="BK137" s="194">
        <f t="shared" si="9"/>
        <v>0</v>
      </c>
      <c r="BL137" s="16" t="s">
        <v>121</v>
      </c>
      <c r="BM137" s="193" t="s">
        <v>184</v>
      </c>
    </row>
    <row r="138" spans="1:65" s="38" customFormat="1" ht="24.2" customHeight="1">
      <c r="A138" s="32"/>
      <c r="B138" s="33"/>
      <c r="C138" s="195" t="s">
        <v>184</v>
      </c>
      <c r="D138" s="195" t="s">
        <v>128</v>
      </c>
      <c r="E138" s="196" t="s">
        <v>185</v>
      </c>
      <c r="F138" s="197" t="s">
        <v>186</v>
      </c>
      <c r="G138" s="198" t="s">
        <v>124</v>
      </c>
      <c r="H138" s="199">
        <v>86</v>
      </c>
      <c r="I138" s="200"/>
      <c r="J138" s="199">
        <f t="shared" si="0"/>
        <v>0</v>
      </c>
      <c r="K138" s="197" t="s">
        <v>125</v>
      </c>
      <c r="L138" s="201"/>
      <c r="M138" s="202"/>
      <c r="N138" s="203" t="s">
        <v>43</v>
      </c>
      <c r="O138" s="72"/>
      <c r="P138" s="191">
        <f t="shared" si="1"/>
        <v>0</v>
      </c>
      <c r="Q138" s="191">
        <v>8.9999999999999998E-4</v>
      </c>
      <c r="R138" s="191">
        <f t="shared" si="2"/>
        <v>7.7399999999999997E-2</v>
      </c>
      <c r="S138" s="191">
        <v>0</v>
      </c>
      <c r="T138" s="192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93" t="s">
        <v>163</v>
      </c>
      <c r="AT138" s="193" t="s">
        <v>128</v>
      </c>
      <c r="AU138" s="193" t="s">
        <v>86</v>
      </c>
      <c r="AY138" s="16" t="s">
        <v>116</v>
      </c>
      <c r="BE138" s="194">
        <f t="shared" si="4"/>
        <v>0</v>
      </c>
      <c r="BF138" s="194">
        <f t="shared" si="5"/>
        <v>0</v>
      </c>
      <c r="BG138" s="194">
        <f t="shared" si="6"/>
        <v>0</v>
      </c>
      <c r="BH138" s="194">
        <f t="shared" si="7"/>
        <v>0</v>
      </c>
      <c r="BI138" s="194">
        <f t="shared" si="8"/>
        <v>0</v>
      </c>
      <c r="BJ138" s="16" t="s">
        <v>86</v>
      </c>
      <c r="BK138" s="194">
        <f t="shared" si="9"/>
        <v>0</v>
      </c>
      <c r="BL138" s="16" t="s">
        <v>121</v>
      </c>
      <c r="BM138" s="193" t="s">
        <v>187</v>
      </c>
    </row>
    <row r="139" spans="1:65" s="38" customFormat="1" ht="33" customHeight="1">
      <c r="A139" s="32"/>
      <c r="B139" s="33"/>
      <c r="C139" s="183" t="s">
        <v>188</v>
      </c>
      <c r="D139" s="183" t="s">
        <v>117</v>
      </c>
      <c r="E139" s="184" t="s">
        <v>189</v>
      </c>
      <c r="F139" s="185" t="s">
        <v>190</v>
      </c>
      <c r="G139" s="186" t="s">
        <v>144</v>
      </c>
      <c r="H139" s="187">
        <v>4</v>
      </c>
      <c r="I139" s="188"/>
      <c r="J139" s="187">
        <f t="shared" si="0"/>
        <v>0</v>
      </c>
      <c r="K139" s="185" t="s">
        <v>125</v>
      </c>
      <c r="L139" s="37"/>
      <c r="M139" s="189"/>
      <c r="N139" s="190" t="s">
        <v>43</v>
      </c>
      <c r="O139" s="72"/>
      <c r="P139" s="191">
        <f t="shared" si="1"/>
        <v>0</v>
      </c>
      <c r="Q139" s="191">
        <v>0</v>
      </c>
      <c r="R139" s="191">
        <f t="shared" si="2"/>
        <v>0</v>
      </c>
      <c r="S139" s="191">
        <v>0</v>
      </c>
      <c r="T139" s="192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93" t="s">
        <v>126</v>
      </c>
      <c r="AT139" s="193" t="s">
        <v>117</v>
      </c>
      <c r="AU139" s="193" t="s">
        <v>86</v>
      </c>
      <c r="AY139" s="16" t="s">
        <v>116</v>
      </c>
      <c r="BE139" s="194">
        <f t="shared" si="4"/>
        <v>0</v>
      </c>
      <c r="BF139" s="194">
        <f t="shared" si="5"/>
        <v>0</v>
      </c>
      <c r="BG139" s="194">
        <f t="shared" si="6"/>
        <v>0</v>
      </c>
      <c r="BH139" s="194">
        <f t="shared" si="7"/>
        <v>0</v>
      </c>
      <c r="BI139" s="194">
        <f t="shared" si="8"/>
        <v>0</v>
      </c>
      <c r="BJ139" s="16" t="s">
        <v>86</v>
      </c>
      <c r="BK139" s="194">
        <f t="shared" si="9"/>
        <v>0</v>
      </c>
      <c r="BL139" s="16" t="s">
        <v>126</v>
      </c>
      <c r="BM139" s="193" t="s">
        <v>191</v>
      </c>
    </row>
    <row r="140" spans="1:65" s="38" customFormat="1" ht="24.2" customHeight="1">
      <c r="A140" s="32"/>
      <c r="B140" s="33"/>
      <c r="C140" s="195" t="s">
        <v>187</v>
      </c>
      <c r="D140" s="195" t="s">
        <v>128</v>
      </c>
      <c r="E140" s="196" t="s">
        <v>192</v>
      </c>
      <c r="F140" s="197" t="s">
        <v>193</v>
      </c>
      <c r="G140" s="198" t="s">
        <v>144</v>
      </c>
      <c r="H140" s="199">
        <v>4</v>
      </c>
      <c r="I140" s="200"/>
      <c r="J140" s="199">
        <f t="shared" si="0"/>
        <v>0</v>
      </c>
      <c r="K140" s="197" t="s">
        <v>125</v>
      </c>
      <c r="L140" s="201"/>
      <c r="M140" s="202"/>
      <c r="N140" s="203" t="s">
        <v>43</v>
      </c>
      <c r="O140" s="72"/>
      <c r="P140" s="191">
        <f t="shared" si="1"/>
        <v>0</v>
      </c>
      <c r="Q140" s="191">
        <v>3.7000000000000002E-3</v>
      </c>
      <c r="R140" s="191">
        <f t="shared" si="2"/>
        <v>1.4800000000000001E-2</v>
      </c>
      <c r="S140" s="191">
        <v>0</v>
      </c>
      <c r="T140" s="192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93" t="s">
        <v>132</v>
      </c>
      <c r="AT140" s="193" t="s">
        <v>128</v>
      </c>
      <c r="AU140" s="193" t="s">
        <v>86</v>
      </c>
      <c r="AY140" s="16" t="s">
        <v>116</v>
      </c>
      <c r="BE140" s="194">
        <f t="shared" si="4"/>
        <v>0</v>
      </c>
      <c r="BF140" s="194">
        <f t="shared" si="5"/>
        <v>0</v>
      </c>
      <c r="BG140" s="194">
        <f t="shared" si="6"/>
        <v>0</v>
      </c>
      <c r="BH140" s="194">
        <f t="shared" si="7"/>
        <v>0</v>
      </c>
      <c r="BI140" s="194">
        <f t="shared" si="8"/>
        <v>0</v>
      </c>
      <c r="BJ140" s="16" t="s">
        <v>86</v>
      </c>
      <c r="BK140" s="194">
        <f t="shared" si="9"/>
        <v>0</v>
      </c>
      <c r="BL140" s="16" t="s">
        <v>126</v>
      </c>
      <c r="BM140" s="193" t="s">
        <v>194</v>
      </c>
    </row>
    <row r="141" spans="1:65" s="38" customFormat="1" ht="37.9" customHeight="1">
      <c r="A141" s="32"/>
      <c r="B141" s="33"/>
      <c r="C141" s="183" t="s">
        <v>6</v>
      </c>
      <c r="D141" s="183" t="s">
        <v>117</v>
      </c>
      <c r="E141" s="184" t="s">
        <v>195</v>
      </c>
      <c r="F141" s="185" t="s">
        <v>196</v>
      </c>
      <c r="G141" s="186" t="s">
        <v>124</v>
      </c>
      <c r="H141" s="187">
        <v>20</v>
      </c>
      <c r="I141" s="188"/>
      <c r="J141" s="187">
        <f t="shared" si="0"/>
        <v>0</v>
      </c>
      <c r="K141" s="185" t="s">
        <v>125</v>
      </c>
      <c r="L141" s="37"/>
      <c r="M141" s="189"/>
      <c r="N141" s="190" t="s">
        <v>43</v>
      </c>
      <c r="O141" s="72"/>
      <c r="P141" s="191">
        <f t="shared" si="1"/>
        <v>0</v>
      </c>
      <c r="Q141" s="191">
        <v>0</v>
      </c>
      <c r="R141" s="191">
        <f t="shared" si="2"/>
        <v>0</v>
      </c>
      <c r="S141" s="191">
        <v>0</v>
      </c>
      <c r="T141" s="192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93" t="s">
        <v>121</v>
      </c>
      <c r="AT141" s="193" t="s">
        <v>117</v>
      </c>
      <c r="AU141" s="193" t="s">
        <v>86</v>
      </c>
      <c r="AY141" s="16" t="s">
        <v>116</v>
      </c>
      <c r="BE141" s="194">
        <f t="shared" si="4"/>
        <v>0</v>
      </c>
      <c r="BF141" s="194">
        <f t="shared" si="5"/>
        <v>0</v>
      </c>
      <c r="BG141" s="194">
        <f t="shared" si="6"/>
        <v>0</v>
      </c>
      <c r="BH141" s="194">
        <f t="shared" si="7"/>
        <v>0</v>
      </c>
      <c r="BI141" s="194">
        <f t="shared" si="8"/>
        <v>0</v>
      </c>
      <c r="BJ141" s="16" t="s">
        <v>86</v>
      </c>
      <c r="BK141" s="194">
        <f t="shared" si="9"/>
        <v>0</v>
      </c>
      <c r="BL141" s="16" t="s">
        <v>121</v>
      </c>
      <c r="BM141" s="193" t="s">
        <v>197</v>
      </c>
    </row>
    <row r="142" spans="1:65" s="38" customFormat="1" ht="24.2" customHeight="1">
      <c r="A142" s="32"/>
      <c r="B142" s="33"/>
      <c r="C142" s="195" t="s">
        <v>197</v>
      </c>
      <c r="D142" s="195" t="s">
        <v>128</v>
      </c>
      <c r="E142" s="196" t="s">
        <v>198</v>
      </c>
      <c r="F142" s="197" t="s">
        <v>199</v>
      </c>
      <c r="G142" s="198" t="s">
        <v>124</v>
      </c>
      <c r="H142" s="199">
        <v>20</v>
      </c>
      <c r="I142" s="200"/>
      <c r="J142" s="199">
        <f t="shared" si="0"/>
        <v>0</v>
      </c>
      <c r="K142" s="197" t="s">
        <v>125</v>
      </c>
      <c r="L142" s="201"/>
      <c r="M142" s="202"/>
      <c r="N142" s="203" t="s">
        <v>43</v>
      </c>
      <c r="O142" s="72"/>
      <c r="P142" s="191">
        <f t="shared" si="1"/>
        <v>0</v>
      </c>
      <c r="Q142" s="191">
        <v>1.2E-4</v>
      </c>
      <c r="R142" s="191">
        <f t="shared" si="2"/>
        <v>2.4000000000000002E-3</v>
      </c>
      <c r="S142" s="191">
        <v>0</v>
      </c>
      <c r="T142" s="192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93" t="s">
        <v>163</v>
      </c>
      <c r="AT142" s="193" t="s">
        <v>128</v>
      </c>
      <c r="AU142" s="193" t="s">
        <v>86</v>
      </c>
      <c r="AY142" s="16" t="s">
        <v>116</v>
      </c>
      <c r="BE142" s="194">
        <f t="shared" si="4"/>
        <v>0</v>
      </c>
      <c r="BF142" s="194">
        <f t="shared" si="5"/>
        <v>0</v>
      </c>
      <c r="BG142" s="194">
        <f t="shared" si="6"/>
        <v>0</v>
      </c>
      <c r="BH142" s="194">
        <f t="shared" si="7"/>
        <v>0</v>
      </c>
      <c r="BI142" s="194">
        <f t="shared" si="8"/>
        <v>0</v>
      </c>
      <c r="BJ142" s="16" t="s">
        <v>86</v>
      </c>
      <c r="BK142" s="194">
        <f t="shared" si="9"/>
        <v>0</v>
      </c>
      <c r="BL142" s="16" t="s">
        <v>121</v>
      </c>
      <c r="BM142" s="193" t="s">
        <v>200</v>
      </c>
    </row>
    <row r="143" spans="1:65" s="38" customFormat="1" ht="24.2" customHeight="1">
      <c r="A143" s="32"/>
      <c r="B143" s="33"/>
      <c r="C143" s="183" t="s">
        <v>201</v>
      </c>
      <c r="D143" s="183" t="s">
        <v>117</v>
      </c>
      <c r="E143" s="184" t="s">
        <v>202</v>
      </c>
      <c r="F143" s="185" t="s">
        <v>203</v>
      </c>
      <c r="G143" s="186" t="s">
        <v>144</v>
      </c>
      <c r="H143" s="187">
        <v>2</v>
      </c>
      <c r="I143" s="188"/>
      <c r="J143" s="187">
        <f t="shared" si="0"/>
        <v>0</v>
      </c>
      <c r="K143" s="185" t="s">
        <v>125</v>
      </c>
      <c r="L143" s="37"/>
      <c r="M143" s="189"/>
      <c r="N143" s="190" t="s">
        <v>43</v>
      </c>
      <c r="O143" s="72"/>
      <c r="P143" s="191">
        <f t="shared" si="1"/>
        <v>0</v>
      </c>
      <c r="Q143" s="191">
        <v>0</v>
      </c>
      <c r="R143" s="191">
        <f t="shared" si="2"/>
        <v>0</v>
      </c>
      <c r="S143" s="191">
        <v>0</v>
      </c>
      <c r="T143" s="192">
        <f t="shared" si="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93" t="s">
        <v>121</v>
      </c>
      <c r="AT143" s="193" t="s">
        <v>117</v>
      </c>
      <c r="AU143" s="193" t="s">
        <v>86</v>
      </c>
      <c r="AY143" s="16" t="s">
        <v>116</v>
      </c>
      <c r="BE143" s="194">
        <f t="shared" si="4"/>
        <v>0</v>
      </c>
      <c r="BF143" s="194">
        <f t="shared" si="5"/>
        <v>0</v>
      </c>
      <c r="BG143" s="194">
        <f t="shared" si="6"/>
        <v>0</v>
      </c>
      <c r="BH143" s="194">
        <f t="shared" si="7"/>
        <v>0</v>
      </c>
      <c r="BI143" s="194">
        <f t="shared" si="8"/>
        <v>0</v>
      </c>
      <c r="BJ143" s="16" t="s">
        <v>86</v>
      </c>
      <c r="BK143" s="194">
        <f t="shared" si="9"/>
        <v>0</v>
      </c>
      <c r="BL143" s="16" t="s">
        <v>121</v>
      </c>
      <c r="BM143" s="193" t="s">
        <v>204</v>
      </c>
    </row>
    <row r="144" spans="1:65" s="38" customFormat="1" ht="16.5" customHeight="1">
      <c r="A144" s="32"/>
      <c r="B144" s="33"/>
      <c r="C144" s="195" t="s">
        <v>200</v>
      </c>
      <c r="D144" s="195" t="s">
        <v>128</v>
      </c>
      <c r="E144" s="196" t="s">
        <v>205</v>
      </c>
      <c r="F144" s="197" t="s">
        <v>206</v>
      </c>
      <c r="G144" s="198" t="s">
        <v>144</v>
      </c>
      <c r="H144" s="199">
        <v>2</v>
      </c>
      <c r="I144" s="200"/>
      <c r="J144" s="199">
        <f t="shared" si="0"/>
        <v>0</v>
      </c>
      <c r="K144" s="197"/>
      <c r="L144" s="201"/>
      <c r="M144" s="202"/>
      <c r="N144" s="203" t="s">
        <v>43</v>
      </c>
      <c r="O144" s="72"/>
      <c r="P144" s="191">
        <f t="shared" si="1"/>
        <v>0</v>
      </c>
      <c r="Q144" s="191">
        <v>0</v>
      </c>
      <c r="R144" s="191">
        <f t="shared" si="2"/>
        <v>0</v>
      </c>
      <c r="S144" s="191">
        <v>0</v>
      </c>
      <c r="T144" s="192">
        <f t="shared" si="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93" t="s">
        <v>163</v>
      </c>
      <c r="AT144" s="193" t="s">
        <v>128</v>
      </c>
      <c r="AU144" s="193" t="s">
        <v>86</v>
      </c>
      <c r="AY144" s="16" t="s">
        <v>116</v>
      </c>
      <c r="BE144" s="194">
        <f t="shared" si="4"/>
        <v>0</v>
      </c>
      <c r="BF144" s="194">
        <f t="shared" si="5"/>
        <v>0</v>
      </c>
      <c r="BG144" s="194">
        <f t="shared" si="6"/>
        <v>0</v>
      </c>
      <c r="BH144" s="194">
        <f t="shared" si="7"/>
        <v>0</v>
      </c>
      <c r="BI144" s="194">
        <f t="shared" si="8"/>
        <v>0</v>
      </c>
      <c r="BJ144" s="16" t="s">
        <v>86</v>
      </c>
      <c r="BK144" s="194">
        <f t="shared" si="9"/>
        <v>0</v>
      </c>
      <c r="BL144" s="16" t="s">
        <v>121</v>
      </c>
      <c r="BM144" s="193" t="s">
        <v>207</v>
      </c>
    </row>
    <row r="145" spans="1:65" s="38" customFormat="1" ht="37.9" customHeight="1">
      <c r="A145" s="32"/>
      <c r="B145" s="33"/>
      <c r="C145" s="183" t="s">
        <v>208</v>
      </c>
      <c r="D145" s="183" t="s">
        <v>117</v>
      </c>
      <c r="E145" s="184" t="s">
        <v>209</v>
      </c>
      <c r="F145" s="185" t="s">
        <v>210</v>
      </c>
      <c r="G145" s="186" t="s">
        <v>144</v>
      </c>
      <c r="H145" s="187">
        <v>12</v>
      </c>
      <c r="I145" s="188"/>
      <c r="J145" s="187">
        <f t="shared" si="0"/>
        <v>0</v>
      </c>
      <c r="K145" s="185" t="s">
        <v>125</v>
      </c>
      <c r="L145" s="37"/>
      <c r="M145" s="189"/>
      <c r="N145" s="190" t="s">
        <v>43</v>
      </c>
      <c r="O145" s="72"/>
      <c r="P145" s="191">
        <f t="shared" si="1"/>
        <v>0</v>
      </c>
      <c r="Q145" s="191">
        <v>0</v>
      </c>
      <c r="R145" s="191">
        <f t="shared" si="2"/>
        <v>0</v>
      </c>
      <c r="S145" s="191">
        <v>0</v>
      </c>
      <c r="T145" s="192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93" t="s">
        <v>121</v>
      </c>
      <c r="AT145" s="193" t="s">
        <v>117</v>
      </c>
      <c r="AU145" s="193" t="s">
        <v>86</v>
      </c>
      <c r="AY145" s="16" t="s">
        <v>116</v>
      </c>
      <c r="BE145" s="194">
        <f t="shared" si="4"/>
        <v>0</v>
      </c>
      <c r="BF145" s="194">
        <f t="shared" si="5"/>
        <v>0</v>
      </c>
      <c r="BG145" s="194">
        <f t="shared" si="6"/>
        <v>0</v>
      </c>
      <c r="BH145" s="194">
        <f t="shared" si="7"/>
        <v>0</v>
      </c>
      <c r="BI145" s="194">
        <f t="shared" si="8"/>
        <v>0</v>
      </c>
      <c r="BJ145" s="16" t="s">
        <v>86</v>
      </c>
      <c r="BK145" s="194">
        <f t="shared" si="9"/>
        <v>0</v>
      </c>
      <c r="BL145" s="16" t="s">
        <v>121</v>
      </c>
      <c r="BM145" s="193" t="s">
        <v>211</v>
      </c>
    </row>
    <row r="146" spans="1:65" s="38" customFormat="1" ht="37.9" customHeight="1">
      <c r="A146" s="32"/>
      <c r="B146" s="33"/>
      <c r="C146" s="183" t="s">
        <v>204</v>
      </c>
      <c r="D146" s="183" t="s">
        <v>117</v>
      </c>
      <c r="E146" s="184" t="s">
        <v>212</v>
      </c>
      <c r="F146" s="185" t="s">
        <v>213</v>
      </c>
      <c r="G146" s="186" t="s">
        <v>144</v>
      </c>
      <c r="H146" s="187">
        <v>16</v>
      </c>
      <c r="I146" s="188"/>
      <c r="J146" s="187">
        <f t="shared" si="0"/>
        <v>0</v>
      </c>
      <c r="K146" s="185" t="s">
        <v>125</v>
      </c>
      <c r="L146" s="37"/>
      <c r="M146" s="189"/>
      <c r="N146" s="190" t="s">
        <v>43</v>
      </c>
      <c r="O146" s="72"/>
      <c r="P146" s="191">
        <f t="shared" si="1"/>
        <v>0</v>
      </c>
      <c r="Q146" s="191">
        <v>0</v>
      </c>
      <c r="R146" s="191">
        <f t="shared" si="2"/>
        <v>0</v>
      </c>
      <c r="S146" s="191">
        <v>0</v>
      </c>
      <c r="T146" s="192">
        <f t="shared" si="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93" t="s">
        <v>121</v>
      </c>
      <c r="AT146" s="193" t="s">
        <v>117</v>
      </c>
      <c r="AU146" s="193" t="s">
        <v>86</v>
      </c>
      <c r="AY146" s="16" t="s">
        <v>116</v>
      </c>
      <c r="BE146" s="194">
        <f t="shared" si="4"/>
        <v>0</v>
      </c>
      <c r="BF146" s="194">
        <f t="shared" si="5"/>
        <v>0</v>
      </c>
      <c r="BG146" s="194">
        <f t="shared" si="6"/>
        <v>0</v>
      </c>
      <c r="BH146" s="194">
        <f t="shared" si="7"/>
        <v>0</v>
      </c>
      <c r="BI146" s="194">
        <f t="shared" si="8"/>
        <v>0</v>
      </c>
      <c r="BJ146" s="16" t="s">
        <v>86</v>
      </c>
      <c r="BK146" s="194">
        <f t="shared" si="9"/>
        <v>0</v>
      </c>
      <c r="BL146" s="16" t="s">
        <v>121</v>
      </c>
      <c r="BM146" s="193" t="s">
        <v>214</v>
      </c>
    </row>
    <row r="147" spans="1:65" s="38" customFormat="1" ht="24.2" customHeight="1">
      <c r="A147" s="32"/>
      <c r="B147" s="33"/>
      <c r="C147" s="183" t="s">
        <v>215</v>
      </c>
      <c r="D147" s="183" t="s">
        <v>117</v>
      </c>
      <c r="E147" s="184" t="s">
        <v>216</v>
      </c>
      <c r="F147" s="185" t="s">
        <v>217</v>
      </c>
      <c r="G147" s="186" t="s">
        <v>218</v>
      </c>
      <c r="H147" s="187">
        <v>6</v>
      </c>
      <c r="I147" s="188"/>
      <c r="J147" s="187">
        <f t="shared" si="0"/>
        <v>0</v>
      </c>
      <c r="K147" s="185" t="s">
        <v>125</v>
      </c>
      <c r="L147" s="37"/>
      <c r="M147" s="189"/>
      <c r="N147" s="190" t="s">
        <v>43</v>
      </c>
      <c r="O147" s="72"/>
      <c r="P147" s="191">
        <f t="shared" si="1"/>
        <v>0</v>
      </c>
      <c r="Q147" s="191">
        <v>0</v>
      </c>
      <c r="R147" s="191">
        <f t="shared" si="2"/>
        <v>0</v>
      </c>
      <c r="S147" s="191">
        <v>0</v>
      </c>
      <c r="T147" s="192">
        <f t="shared" si="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93" t="s">
        <v>126</v>
      </c>
      <c r="AT147" s="193" t="s">
        <v>117</v>
      </c>
      <c r="AU147" s="193" t="s">
        <v>86</v>
      </c>
      <c r="AY147" s="16" t="s">
        <v>116</v>
      </c>
      <c r="BE147" s="194">
        <f t="shared" si="4"/>
        <v>0</v>
      </c>
      <c r="BF147" s="194">
        <f t="shared" si="5"/>
        <v>0</v>
      </c>
      <c r="BG147" s="194">
        <f t="shared" si="6"/>
        <v>0</v>
      </c>
      <c r="BH147" s="194">
        <f t="shared" si="7"/>
        <v>0</v>
      </c>
      <c r="BI147" s="194">
        <f t="shared" si="8"/>
        <v>0</v>
      </c>
      <c r="BJ147" s="16" t="s">
        <v>86</v>
      </c>
      <c r="BK147" s="194">
        <f t="shared" si="9"/>
        <v>0</v>
      </c>
      <c r="BL147" s="16" t="s">
        <v>126</v>
      </c>
      <c r="BM147" s="193" t="s">
        <v>219</v>
      </c>
    </row>
    <row r="148" spans="1:65" s="38" customFormat="1" ht="16.5" customHeight="1">
      <c r="A148" s="32"/>
      <c r="B148" s="33"/>
      <c r="C148" s="183" t="s">
        <v>207</v>
      </c>
      <c r="D148" s="183" t="s">
        <v>117</v>
      </c>
      <c r="E148" s="184" t="s">
        <v>220</v>
      </c>
      <c r="F148" s="185" t="s">
        <v>221</v>
      </c>
      <c r="G148" s="186" t="s">
        <v>120</v>
      </c>
      <c r="H148" s="187">
        <v>1</v>
      </c>
      <c r="I148" s="188"/>
      <c r="J148" s="187">
        <f t="shared" si="0"/>
        <v>0</v>
      </c>
      <c r="K148" s="185" t="s">
        <v>125</v>
      </c>
      <c r="L148" s="37"/>
      <c r="M148" s="189"/>
      <c r="N148" s="190" t="s">
        <v>43</v>
      </c>
      <c r="O148" s="72"/>
      <c r="P148" s="191">
        <f t="shared" si="1"/>
        <v>0</v>
      </c>
      <c r="Q148" s="191">
        <v>0</v>
      </c>
      <c r="R148" s="191">
        <f t="shared" si="2"/>
        <v>0</v>
      </c>
      <c r="S148" s="191">
        <v>0</v>
      </c>
      <c r="T148" s="192">
        <f t="shared" si="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93" t="s">
        <v>126</v>
      </c>
      <c r="AT148" s="193" t="s">
        <v>117</v>
      </c>
      <c r="AU148" s="193" t="s">
        <v>86</v>
      </c>
      <c r="AY148" s="16" t="s">
        <v>116</v>
      </c>
      <c r="BE148" s="194">
        <f t="shared" si="4"/>
        <v>0</v>
      </c>
      <c r="BF148" s="194">
        <f t="shared" si="5"/>
        <v>0</v>
      </c>
      <c r="BG148" s="194">
        <f t="shared" si="6"/>
        <v>0</v>
      </c>
      <c r="BH148" s="194">
        <f t="shared" si="7"/>
        <v>0</v>
      </c>
      <c r="BI148" s="194">
        <f t="shared" si="8"/>
        <v>0</v>
      </c>
      <c r="BJ148" s="16" t="s">
        <v>86</v>
      </c>
      <c r="BK148" s="194">
        <f t="shared" si="9"/>
        <v>0</v>
      </c>
      <c r="BL148" s="16" t="s">
        <v>126</v>
      </c>
      <c r="BM148" s="193" t="s">
        <v>222</v>
      </c>
    </row>
    <row r="149" spans="1:65" s="38" customFormat="1" ht="33" customHeight="1">
      <c r="A149" s="32"/>
      <c r="B149" s="33"/>
      <c r="C149" s="183" t="s">
        <v>223</v>
      </c>
      <c r="D149" s="183" t="s">
        <v>117</v>
      </c>
      <c r="E149" s="184" t="s">
        <v>224</v>
      </c>
      <c r="F149" s="185" t="s">
        <v>225</v>
      </c>
      <c r="G149" s="186" t="s">
        <v>144</v>
      </c>
      <c r="H149" s="187">
        <v>1</v>
      </c>
      <c r="I149" s="188"/>
      <c r="J149" s="187">
        <f t="shared" si="0"/>
        <v>0</v>
      </c>
      <c r="K149" s="185" t="s">
        <v>125</v>
      </c>
      <c r="L149" s="37"/>
      <c r="M149" s="189"/>
      <c r="N149" s="190" t="s">
        <v>43</v>
      </c>
      <c r="O149" s="72"/>
      <c r="P149" s="191">
        <f t="shared" si="1"/>
        <v>0</v>
      </c>
      <c r="Q149" s="191">
        <v>0</v>
      </c>
      <c r="R149" s="191">
        <f t="shared" si="2"/>
        <v>0</v>
      </c>
      <c r="S149" s="191">
        <v>0</v>
      </c>
      <c r="T149" s="192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93" t="s">
        <v>126</v>
      </c>
      <c r="AT149" s="193" t="s">
        <v>117</v>
      </c>
      <c r="AU149" s="193" t="s">
        <v>86</v>
      </c>
      <c r="AY149" s="16" t="s">
        <v>116</v>
      </c>
      <c r="BE149" s="194">
        <f t="shared" si="4"/>
        <v>0</v>
      </c>
      <c r="BF149" s="194">
        <f t="shared" si="5"/>
        <v>0</v>
      </c>
      <c r="BG149" s="194">
        <f t="shared" si="6"/>
        <v>0</v>
      </c>
      <c r="BH149" s="194">
        <f t="shared" si="7"/>
        <v>0</v>
      </c>
      <c r="BI149" s="194">
        <f t="shared" si="8"/>
        <v>0</v>
      </c>
      <c r="BJ149" s="16" t="s">
        <v>86</v>
      </c>
      <c r="BK149" s="194">
        <f t="shared" si="9"/>
        <v>0</v>
      </c>
      <c r="BL149" s="16" t="s">
        <v>126</v>
      </c>
      <c r="BM149" s="193" t="s">
        <v>226</v>
      </c>
    </row>
    <row r="150" spans="1:65" s="168" customFormat="1" ht="25.9" customHeight="1">
      <c r="B150" s="169"/>
      <c r="C150" s="170"/>
      <c r="D150" s="171" t="s">
        <v>77</v>
      </c>
      <c r="E150" s="172" t="s">
        <v>227</v>
      </c>
      <c r="F150" s="172" t="s">
        <v>228</v>
      </c>
      <c r="G150" s="170"/>
      <c r="H150" s="170"/>
      <c r="I150" s="173"/>
      <c r="J150" s="174">
        <f>BK150</f>
        <v>0</v>
      </c>
      <c r="K150" s="170"/>
      <c r="L150" s="175"/>
      <c r="M150" s="176"/>
      <c r="N150" s="177"/>
      <c r="O150" s="177"/>
      <c r="P150" s="178">
        <f>SUM(P151:P167)</f>
        <v>0</v>
      </c>
      <c r="Q150" s="177"/>
      <c r="R150" s="178">
        <f>SUM(R151:R167)</f>
        <v>14.40962</v>
      </c>
      <c r="S150" s="177"/>
      <c r="T150" s="179">
        <f>SUM(T151:T167)</f>
        <v>0</v>
      </c>
      <c r="AR150" s="180" t="s">
        <v>115</v>
      </c>
      <c r="AT150" s="181" t="s">
        <v>77</v>
      </c>
      <c r="AU150" s="181" t="s">
        <v>78</v>
      </c>
      <c r="AY150" s="180" t="s">
        <v>116</v>
      </c>
      <c r="BK150" s="182">
        <f>SUM(BK151:BK167)</f>
        <v>0</v>
      </c>
    </row>
    <row r="151" spans="1:65" s="38" customFormat="1" ht="16.5" customHeight="1">
      <c r="A151" s="32"/>
      <c r="B151" s="33"/>
      <c r="C151" s="183" t="s">
        <v>229</v>
      </c>
      <c r="D151" s="183" t="s">
        <v>117</v>
      </c>
      <c r="E151" s="184" t="s">
        <v>230</v>
      </c>
      <c r="F151" s="185" t="s">
        <v>231</v>
      </c>
      <c r="G151" s="186" t="s">
        <v>120</v>
      </c>
      <c r="H151" s="187">
        <v>1</v>
      </c>
      <c r="I151" s="188"/>
      <c r="J151" s="187">
        <f t="shared" ref="J151:J167" si="10">ROUND(I151*H151,2)</f>
        <v>0</v>
      </c>
      <c r="K151" s="185"/>
      <c r="L151" s="37"/>
      <c r="M151" s="189"/>
      <c r="N151" s="190" t="s">
        <v>43</v>
      </c>
      <c r="O151" s="72"/>
      <c r="P151" s="191">
        <f t="shared" ref="P151:P167" si="11">O151*H151</f>
        <v>0</v>
      </c>
      <c r="Q151" s="191">
        <v>0</v>
      </c>
      <c r="R151" s="191">
        <f t="shared" ref="R151:R167" si="12">Q151*H151</f>
        <v>0</v>
      </c>
      <c r="S151" s="191">
        <v>0</v>
      </c>
      <c r="T151" s="192">
        <f t="shared" ref="T151:T167" si="13"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93" t="s">
        <v>121</v>
      </c>
      <c r="AT151" s="193" t="s">
        <v>117</v>
      </c>
      <c r="AU151" s="193" t="s">
        <v>86</v>
      </c>
      <c r="AY151" s="16" t="s">
        <v>116</v>
      </c>
      <c r="BE151" s="194">
        <f t="shared" ref="BE151:BE167" si="14">IF(N151="základní",J151,0)</f>
        <v>0</v>
      </c>
      <c r="BF151" s="194">
        <f t="shared" ref="BF151:BF167" si="15">IF(N151="snížená",J151,0)</f>
        <v>0</v>
      </c>
      <c r="BG151" s="194">
        <f t="shared" ref="BG151:BG167" si="16">IF(N151="zákl. přenesená",J151,0)</f>
        <v>0</v>
      </c>
      <c r="BH151" s="194">
        <f t="shared" ref="BH151:BH167" si="17">IF(N151="sníž. přenesená",J151,0)</f>
        <v>0</v>
      </c>
      <c r="BI151" s="194">
        <f t="shared" ref="BI151:BI167" si="18">IF(N151="nulová",J151,0)</f>
        <v>0</v>
      </c>
      <c r="BJ151" s="16" t="s">
        <v>86</v>
      </c>
      <c r="BK151" s="194">
        <f t="shared" ref="BK151:BK167" si="19">ROUND(I151*H151,2)</f>
        <v>0</v>
      </c>
      <c r="BL151" s="16" t="s">
        <v>121</v>
      </c>
      <c r="BM151" s="193" t="s">
        <v>232</v>
      </c>
    </row>
    <row r="152" spans="1:65" s="38" customFormat="1" ht="16.5" customHeight="1">
      <c r="A152" s="32"/>
      <c r="B152" s="33"/>
      <c r="C152" s="183" t="s">
        <v>233</v>
      </c>
      <c r="D152" s="183" t="s">
        <v>117</v>
      </c>
      <c r="E152" s="184" t="s">
        <v>234</v>
      </c>
      <c r="F152" s="185" t="s">
        <v>235</v>
      </c>
      <c r="G152" s="186" t="s">
        <v>120</v>
      </c>
      <c r="H152" s="187">
        <v>1</v>
      </c>
      <c r="I152" s="188"/>
      <c r="J152" s="187">
        <f t="shared" si="10"/>
        <v>0</v>
      </c>
      <c r="K152" s="185"/>
      <c r="L152" s="37"/>
      <c r="M152" s="189"/>
      <c r="N152" s="190" t="s">
        <v>43</v>
      </c>
      <c r="O152" s="72"/>
      <c r="P152" s="191">
        <f t="shared" si="11"/>
        <v>0</v>
      </c>
      <c r="Q152" s="191">
        <v>0</v>
      </c>
      <c r="R152" s="191">
        <f t="shared" si="12"/>
        <v>0</v>
      </c>
      <c r="S152" s="191">
        <v>0</v>
      </c>
      <c r="T152" s="192">
        <f t="shared" si="1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93" t="s">
        <v>121</v>
      </c>
      <c r="AT152" s="193" t="s">
        <v>117</v>
      </c>
      <c r="AU152" s="193" t="s">
        <v>86</v>
      </c>
      <c r="AY152" s="16" t="s">
        <v>116</v>
      </c>
      <c r="BE152" s="194">
        <f t="shared" si="14"/>
        <v>0</v>
      </c>
      <c r="BF152" s="194">
        <f t="shared" si="15"/>
        <v>0</v>
      </c>
      <c r="BG152" s="194">
        <f t="shared" si="16"/>
        <v>0</v>
      </c>
      <c r="BH152" s="194">
        <f t="shared" si="17"/>
        <v>0</v>
      </c>
      <c r="BI152" s="194">
        <f t="shared" si="18"/>
        <v>0</v>
      </c>
      <c r="BJ152" s="16" t="s">
        <v>86</v>
      </c>
      <c r="BK152" s="194">
        <f t="shared" si="19"/>
        <v>0</v>
      </c>
      <c r="BL152" s="16" t="s">
        <v>121</v>
      </c>
      <c r="BM152" s="193" t="s">
        <v>236</v>
      </c>
    </row>
    <row r="153" spans="1:65" s="38" customFormat="1" ht="24.2" customHeight="1">
      <c r="A153" s="32"/>
      <c r="B153" s="33"/>
      <c r="C153" s="183" t="s">
        <v>211</v>
      </c>
      <c r="D153" s="183" t="s">
        <v>117</v>
      </c>
      <c r="E153" s="184" t="s">
        <v>237</v>
      </c>
      <c r="F153" s="185" t="s">
        <v>238</v>
      </c>
      <c r="G153" s="186" t="s">
        <v>124</v>
      </c>
      <c r="H153" s="187">
        <v>70</v>
      </c>
      <c r="I153" s="188"/>
      <c r="J153" s="187">
        <f t="shared" si="10"/>
        <v>0</v>
      </c>
      <c r="K153" s="185" t="s">
        <v>125</v>
      </c>
      <c r="L153" s="37"/>
      <c r="M153" s="189"/>
      <c r="N153" s="190" t="s">
        <v>43</v>
      </c>
      <c r="O153" s="72"/>
      <c r="P153" s="191">
        <f t="shared" si="11"/>
        <v>0</v>
      </c>
      <c r="Q153" s="191">
        <v>0</v>
      </c>
      <c r="R153" s="191">
        <f t="shared" si="12"/>
        <v>0</v>
      </c>
      <c r="S153" s="191">
        <v>0</v>
      </c>
      <c r="T153" s="192">
        <f t="shared" si="1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93" t="s">
        <v>121</v>
      </c>
      <c r="AT153" s="193" t="s">
        <v>117</v>
      </c>
      <c r="AU153" s="193" t="s">
        <v>86</v>
      </c>
      <c r="AY153" s="16" t="s">
        <v>116</v>
      </c>
      <c r="BE153" s="194">
        <f t="shared" si="14"/>
        <v>0</v>
      </c>
      <c r="BF153" s="194">
        <f t="shared" si="15"/>
        <v>0</v>
      </c>
      <c r="BG153" s="194">
        <f t="shared" si="16"/>
        <v>0</v>
      </c>
      <c r="BH153" s="194">
        <f t="shared" si="17"/>
        <v>0</v>
      </c>
      <c r="BI153" s="194">
        <f t="shared" si="18"/>
        <v>0</v>
      </c>
      <c r="BJ153" s="16" t="s">
        <v>86</v>
      </c>
      <c r="BK153" s="194">
        <f t="shared" si="19"/>
        <v>0</v>
      </c>
      <c r="BL153" s="16" t="s">
        <v>121</v>
      </c>
      <c r="BM153" s="193" t="s">
        <v>239</v>
      </c>
    </row>
    <row r="154" spans="1:65" s="38" customFormat="1" ht="24.2" customHeight="1">
      <c r="A154" s="32"/>
      <c r="B154" s="33"/>
      <c r="C154" s="183" t="s">
        <v>240</v>
      </c>
      <c r="D154" s="183" t="s">
        <v>117</v>
      </c>
      <c r="E154" s="184" t="s">
        <v>241</v>
      </c>
      <c r="F154" s="185" t="s">
        <v>242</v>
      </c>
      <c r="G154" s="186" t="s">
        <v>124</v>
      </c>
      <c r="H154" s="187">
        <v>70</v>
      </c>
      <c r="I154" s="188"/>
      <c r="J154" s="187">
        <f t="shared" si="10"/>
        <v>0</v>
      </c>
      <c r="K154" s="185" t="s">
        <v>125</v>
      </c>
      <c r="L154" s="37"/>
      <c r="M154" s="189"/>
      <c r="N154" s="190" t="s">
        <v>43</v>
      </c>
      <c r="O154" s="72"/>
      <c r="P154" s="191">
        <f t="shared" si="11"/>
        <v>0</v>
      </c>
      <c r="Q154" s="191">
        <v>0.14000000000000001</v>
      </c>
      <c r="R154" s="191">
        <f t="shared" si="12"/>
        <v>9.8000000000000007</v>
      </c>
      <c r="S154" s="191">
        <v>0</v>
      </c>
      <c r="T154" s="192">
        <f t="shared" si="1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93" t="s">
        <v>121</v>
      </c>
      <c r="AT154" s="193" t="s">
        <v>117</v>
      </c>
      <c r="AU154" s="193" t="s">
        <v>86</v>
      </c>
      <c r="AY154" s="16" t="s">
        <v>116</v>
      </c>
      <c r="BE154" s="194">
        <f t="shared" si="14"/>
        <v>0</v>
      </c>
      <c r="BF154" s="194">
        <f t="shared" si="15"/>
        <v>0</v>
      </c>
      <c r="BG154" s="194">
        <f t="shared" si="16"/>
        <v>0</v>
      </c>
      <c r="BH154" s="194">
        <f t="shared" si="17"/>
        <v>0</v>
      </c>
      <c r="BI154" s="194">
        <f t="shared" si="18"/>
        <v>0</v>
      </c>
      <c r="BJ154" s="16" t="s">
        <v>86</v>
      </c>
      <c r="BK154" s="194">
        <f t="shared" si="19"/>
        <v>0</v>
      </c>
      <c r="BL154" s="16" t="s">
        <v>121</v>
      </c>
      <c r="BM154" s="193" t="s">
        <v>243</v>
      </c>
    </row>
    <row r="155" spans="1:65" s="38" customFormat="1" ht="24.2" customHeight="1">
      <c r="A155" s="32"/>
      <c r="B155" s="33"/>
      <c r="C155" s="183" t="s">
        <v>214</v>
      </c>
      <c r="D155" s="183" t="s">
        <v>117</v>
      </c>
      <c r="E155" s="184" t="s">
        <v>244</v>
      </c>
      <c r="F155" s="185" t="s">
        <v>245</v>
      </c>
      <c r="G155" s="186" t="s">
        <v>246</v>
      </c>
      <c r="H155" s="187">
        <v>2</v>
      </c>
      <c r="I155" s="188"/>
      <c r="J155" s="187">
        <f t="shared" si="10"/>
        <v>0</v>
      </c>
      <c r="K155" s="185" t="s">
        <v>125</v>
      </c>
      <c r="L155" s="37"/>
      <c r="M155" s="189"/>
      <c r="N155" s="190" t="s">
        <v>43</v>
      </c>
      <c r="O155" s="72"/>
      <c r="P155" s="191">
        <f t="shared" si="11"/>
        <v>0</v>
      </c>
      <c r="Q155" s="191">
        <v>0</v>
      </c>
      <c r="R155" s="191">
        <f t="shared" si="12"/>
        <v>0</v>
      </c>
      <c r="S155" s="191">
        <v>0</v>
      </c>
      <c r="T155" s="192">
        <f t="shared" si="1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93" t="s">
        <v>121</v>
      </c>
      <c r="AT155" s="193" t="s">
        <v>117</v>
      </c>
      <c r="AU155" s="193" t="s">
        <v>86</v>
      </c>
      <c r="AY155" s="16" t="s">
        <v>116</v>
      </c>
      <c r="BE155" s="194">
        <f t="shared" si="14"/>
        <v>0</v>
      </c>
      <c r="BF155" s="194">
        <f t="shared" si="15"/>
        <v>0</v>
      </c>
      <c r="BG155" s="194">
        <f t="shared" si="16"/>
        <v>0</v>
      </c>
      <c r="BH155" s="194">
        <f t="shared" si="17"/>
        <v>0</v>
      </c>
      <c r="BI155" s="194">
        <f t="shared" si="18"/>
        <v>0</v>
      </c>
      <c r="BJ155" s="16" t="s">
        <v>86</v>
      </c>
      <c r="BK155" s="194">
        <f t="shared" si="19"/>
        <v>0</v>
      </c>
      <c r="BL155" s="16" t="s">
        <v>121</v>
      </c>
      <c r="BM155" s="193" t="s">
        <v>247</v>
      </c>
    </row>
    <row r="156" spans="1:65" s="38" customFormat="1" ht="24.2" customHeight="1">
      <c r="A156" s="32"/>
      <c r="B156" s="33"/>
      <c r="C156" s="183" t="s">
        <v>248</v>
      </c>
      <c r="D156" s="183" t="s">
        <v>117</v>
      </c>
      <c r="E156" s="184" t="s">
        <v>249</v>
      </c>
      <c r="F156" s="185" t="s">
        <v>250</v>
      </c>
      <c r="G156" s="186" t="s">
        <v>246</v>
      </c>
      <c r="H156" s="187">
        <v>2</v>
      </c>
      <c r="I156" s="188"/>
      <c r="J156" s="187">
        <f t="shared" si="10"/>
        <v>0</v>
      </c>
      <c r="K156" s="185" t="s">
        <v>125</v>
      </c>
      <c r="L156" s="37"/>
      <c r="M156" s="189"/>
      <c r="N156" s="190" t="s">
        <v>43</v>
      </c>
      <c r="O156" s="72"/>
      <c r="P156" s="191">
        <f t="shared" si="11"/>
        <v>0</v>
      </c>
      <c r="Q156" s="191">
        <v>2.2563399999999998</v>
      </c>
      <c r="R156" s="191">
        <f t="shared" si="12"/>
        <v>4.5126799999999996</v>
      </c>
      <c r="S156" s="191">
        <v>0</v>
      </c>
      <c r="T156" s="192">
        <f t="shared" si="1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93" t="s">
        <v>121</v>
      </c>
      <c r="AT156" s="193" t="s">
        <v>117</v>
      </c>
      <c r="AU156" s="193" t="s">
        <v>86</v>
      </c>
      <c r="AY156" s="16" t="s">
        <v>116</v>
      </c>
      <c r="BE156" s="194">
        <f t="shared" si="14"/>
        <v>0</v>
      </c>
      <c r="BF156" s="194">
        <f t="shared" si="15"/>
        <v>0</v>
      </c>
      <c r="BG156" s="194">
        <f t="shared" si="16"/>
        <v>0</v>
      </c>
      <c r="BH156" s="194">
        <f t="shared" si="17"/>
        <v>0</v>
      </c>
      <c r="BI156" s="194">
        <f t="shared" si="18"/>
        <v>0</v>
      </c>
      <c r="BJ156" s="16" t="s">
        <v>86</v>
      </c>
      <c r="BK156" s="194">
        <f t="shared" si="19"/>
        <v>0</v>
      </c>
      <c r="BL156" s="16" t="s">
        <v>121</v>
      </c>
      <c r="BM156" s="193" t="s">
        <v>251</v>
      </c>
    </row>
    <row r="157" spans="1:65" s="38" customFormat="1" ht="33" customHeight="1">
      <c r="A157" s="32"/>
      <c r="B157" s="33"/>
      <c r="C157" s="183" t="s">
        <v>232</v>
      </c>
      <c r="D157" s="183" t="s">
        <v>117</v>
      </c>
      <c r="E157" s="184" t="s">
        <v>252</v>
      </c>
      <c r="F157" s="185" t="s">
        <v>253</v>
      </c>
      <c r="G157" s="186" t="s">
        <v>124</v>
      </c>
      <c r="H157" s="187">
        <v>8</v>
      </c>
      <c r="I157" s="188"/>
      <c r="J157" s="187">
        <f t="shared" si="10"/>
        <v>0</v>
      </c>
      <c r="K157" s="185" t="s">
        <v>125</v>
      </c>
      <c r="L157" s="37"/>
      <c r="M157" s="189"/>
      <c r="N157" s="190" t="s">
        <v>43</v>
      </c>
      <c r="O157" s="72"/>
      <c r="P157" s="191">
        <f t="shared" si="11"/>
        <v>0</v>
      </c>
      <c r="Q157" s="191">
        <v>0</v>
      </c>
      <c r="R157" s="191">
        <f t="shared" si="12"/>
        <v>0</v>
      </c>
      <c r="S157" s="191">
        <v>0</v>
      </c>
      <c r="T157" s="192">
        <f t="shared" si="1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93" t="s">
        <v>121</v>
      </c>
      <c r="AT157" s="193" t="s">
        <v>117</v>
      </c>
      <c r="AU157" s="193" t="s">
        <v>86</v>
      </c>
      <c r="AY157" s="16" t="s">
        <v>116</v>
      </c>
      <c r="BE157" s="194">
        <f t="shared" si="14"/>
        <v>0</v>
      </c>
      <c r="BF157" s="194">
        <f t="shared" si="15"/>
        <v>0</v>
      </c>
      <c r="BG157" s="194">
        <f t="shared" si="16"/>
        <v>0</v>
      </c>
      <c r="BH157" s="194">
        <f t="shared" si="17"/>
        <v>0</v>
      </c>
      <c r="BI157" s="194">
        <f t="shared" si="18"/>
        <v>0</v>
      </c>
      <c r="BJ157" s="16" t="s">
        <v>86</v>
      </c>
      <c r="BK157" s="194">
        <f t="shared" si="19"/>
        <v>0</v>
      </c>
      <c r="BL157" s="16" t="s">
        <v>121</v>
      </c>
      <c r="BM157" s="193" t="s">
        <v>254</v>
      </c>
    </row>
    <row r="158" spans="1:65" s="38" customFormat="1" ht="24.2" customHeight="1">
      <c r="A158" s="32"/>
      <c r="B158" s="33"/>
      <c r="C158" s="195" t="s">
        <v>255</v>
      </c>
      <c r="D158" s="195" t="s">
        <v>128</v>
      </c>
      <c r="E158" s="196" t="s">
        <v>256</v>
      </c>
      <c r="F158" s="197" t="s">
        <v>257</v>
      </c>
      <c r="G158" s="198" t="s">
        <v>124</v>
      </c>
      <c r="H158" s="199">
        <v>8</v>
      </c>
      <c r="I158" s="200"/>
      <c r="J158" s="199">
        <f t="shared" si="10"/>
        <v>0</v>
      </c>
      <c r="K158" s="197" t="s">
        <v>125</v>
      </c>
      <c r="L158" s="201"/>
      <c r="M158" s="202"/>
      <c r="N158" s="203" t="s">
        <v>43</v>
      </c>
      <c r="O158" s="72"/>
      <c r="P158" s="191">
        <f t="shared" si="11"/>
        <v>0</v>
      </c>
      <c r="Q158" s="191">
        <v>1.9000000000000001E-4</v>
      </c>
      <c r="R158" s="191">
        <f t="shared" si="12"/>
        <v>1.5200000000000001E-3</v>
      </c>
      <c r="S158" s="191">
        <v>0</v>
      </c>
      <c r="T158" s="192">
        <f t="shared" si="1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93" t="s">
        <v>163</v>
      </c>
      <c r="AT158" s="193" t="s">
        <v>128</v>
      </c>
      <c r="AU158" s="193" t="s">
        <v>86</v>
      </c>
      <c r="AY158" s="16" t="s">
        <v>116</v>
      </c>
      <c r="BE158" s="194">
        <f t="shared" si="14"/>
        <v>0</v>
      </c>
      <c r="BF158" s="194">
        <f t="shared" si="15"/>
        <v>0</v>
      </c>
      <c r="BG158" s="194">
        <f t="shared" si="16"/>
        <v>0</v>
      </c>
      <c r="BH158" s="194">
        <f t="shared" si="17"/>
        <v>0</v>
      </c>
      <c r="BI158" s="194">
        <f t="shared" si="18"/>
        <v>0</v>
      </c>
      <c r="BJ158" s="16" t="s">
        <v>86</v>
      </c>
      <c r="BK158" s="194">
        <f t="shared" si="19"/>
        <v>0</v>
      </c>
      <c r="BL158" s="16" t="s">
        <v>121</v>
      </c>
      <c r="BM158" s="193" t="s">
        <v>258</v>
      </c>
    </row>
    <row r="159" spans="1:65" s="38" customFormat="1" ht="33" customHeight="1">
      <c r="A159" s="32"/>
      <c r="B159" s="33"/>
      <c r="C159" s="183" t="s">
        <v>236</v>
      </c>
      <c r="D159" s="183" t="s">
        <v>117</v>
      </c>
      <c r="E159" s="184" t="s">
        <v>259</v>
      </c>
      <c r="F159" s="185" t="s">
        <v>260</v>
      </c>
      <c r="G159" s="186" t="s">
        <v>124</v>
      </c>
      <c r="H159" s="187">
        <v>2</v>
      </c>
      <c r="I159" s="188"/>
      <c r="J159" s="187">
        <f t="shared" si="10"/>
        <v>0</v>
      </c>
      <c r="K159" s="185" t="s">
        <v>125</v>
      </c>
      <c r="L159" s="37"/>
      <c r="M159" s="189"/>
      <c r="N159" s="190" t="s">
        <v>43</v>
      </c>
      <c r="O159" s="72"/>
      <c r="P159" s="191">
        <f t="shared" si="11"/>
        <v>0</v>
      </c>
      <c r="Q159" s="191">
        <v>2.0000000000000002E-5</v>
      </c>
      <c r="R159" s="191">
        <f t="shared" si="12"/>
        <v>4.0000000000000003E-5</v>
      </c>
      <c r="S159" s="191">
        <v>0</v>
      </c>
      <c r="T159" s="192">
        <f t="shared" si="1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93" t="s">
        <v>121</v>
      </c>
      <c r="AT159" s="193" t="s">
        <v>117</v>
      </c>
      <c r="AU159" s="193" t="s">
        <v>86</v>
      </c>
      <c r="AY159" s="16" t="s">
        <v>116</v>
      </c>
      <c r="BE159" s="194">
        <f t="shared" si="14"/>
        <v>0</v>
      </c>
      <c r="BF159" s="194">
        <f t="shared" si="15"/>
        <v>0</v>
      </c>
      <c r="BG159" s="194">
        <f t="shared" si="16"/>
        <v>0</v>
      </c>
      <c r="BH159" s="194">
        <f t="shared" si="17"/>
        <v>0</v>
      </c>
      <c r="BI159" s="194">
        <f t="shared" si="18"/>
        <v>0</v>
      </c>
      <c r="BJ159" s="16" t="s">
        <v>86</v>
      </c>
      <c r="BK159" s="194">
        <f t="shared" si="19"/>
        <v>0</v>
      </c>
      <c r="BL159" s="16" t="s">
        <v>121</v>
      </c>
      <c r="BM159" s="193" t="s">
        <v>121</v>
      </c>
    </row>
    <row r="160" spans="1:65" s="38" customFormat="1" ht="16.5" customHeight="1">
      <c r="A160" s="32"/>
      <c r="B160" s="33"/>
      <c r="C160" s="195" t="s">
        <v>261</v>
      </c>
      <c r="D160" s="195" t="s">
        <v>128</v>
      </c>
      <c r="E160" s="196" t="s">
        <v>262</v>
      </c>
      <c r="F160" s="197" t="s">
        <v>263</v>
      </c>
      <c r="G160" s="198" t="s">
        <v>124</v>
      </c>
      <c r="H160" s="199">
        <v>2</v>
      </c>
      <c r="I160" s="200"/>
      <c r="J160" s="199">
        <f t="shared" si="10"/>
        <v>0</v>
      </c>
      <c r="K160" s="197" t="s">
        <v>125</v>
      </c>
      <c r="L160" s="201"/>
      <c r="M160" s="202"/>
      <c r="N160" s="203" t="s">
        <v>43</v>
      </c>
      <c r="O160" s="72"/>
      <c r="P160" s="191">
        <f t="shared" si="11"/>
        <v>0</v>
      </c>
      <c r="Q160" s="191">
        <v>8.1399999999999997E-3</v>
      </c>
      <c r="R160" s="191">
        <f t="shared" si="12"/>
        <v>1.6279999999999999E-2</v>
      </c>
      <c r="S160" s="191">
        <v>0</v>
      </c>
      <c r="T160" s="192">
        <f t="shared" si="1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93" t="s">
        <v>163</v>
      </c>
      <c r="AT160" s="193" t="s">
        <v>128</v>
      </c>
      <c r="AU160" s="193" t="s">
        <v>86</v>
      </c>
      <c r="AY160" s="16" t="s">
        <v>116</v>
      </c>
      <c r="BE160" s="194">
        <f t="shared" si="14"/>
        <v>0</v>
      </c>
      <c r="BF160" s="194">
        <f t="shared" si="15"/>
        <v>0</v>
      </c>
      <c r="BG160" s="194">
        <f t="shared" si="16"/>
        <v>0</v>
      </c>
      <c r="BH160" s="194">
        <f t="shared" si="17"/>
        <v>0</v>
      </c>
      <c r="BI160" s="194">
        <f t="shared" si="18"/>
        <v>0</v>
      </c>
      <c r="BJ160" s="16" t="s">
        <v>86</v>
      </c>
      <c r="BK160" s="194">
        <f t="shared" si="19"/>
        <v>0</v>
      </c>
      <c r="BL160" s="16" t="s">
        <v>121</v>
      </c>
      <c r="BM160" s="193" t="s">
        <v>264</v>
      </c>
    </row>
    <row r="161" spans="1:65" s="38" customFormat="1" ht="33" customHeight="1">
      <c r="A161" s="32"/>
      <c r="B161" s="33"/>
      <c r="C161" s="183" t="s">
        <v>265</v>
      </c>
      <c r="D161" s="183" t="s">
        <v>117</v>
      </c>
      <c r="E161" s="184" t="s">
        <v>266</v>
      </c>
      <c r="F161" s="185" t="s">
        <v>253</v>
      </c>
      <c r="G161" s="186" t="s">
        <v>124</v>
      </c>
      <c r="H161" s="187">
        <v>70</v>
      </c>
      <c r="I161" s="188"/>
      <c r="J161" s="187">
        <f t="shared" si="10"/>
        <v>0</v>
      </c>
      <c r="K161" s="185" t="s">
        <v>125</v>
      </c>
      <c r="L161" s="37"/>
      <c r="M161" s="189"/>
      <c r="N161" s="190" t="s">
        <v>43</v>
      </c>
      <c r="O161" s="72"/>
      <c r="P161" s="191">
        <f t="shared" si="11"/>
        <v>0</v>
      </c>
      <c r="Q161" s="191">
        <v>0</v>
      </c>
      <c r="R161" s="191">
        <f t="shared" si="12"/>
        <v>0</v>
      </c>
      <c r="S161" s="191">
        <v>0</v>
      </c>
      <c r="T161" s="192">
        <f t="shared" si="1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93" t="s">
        <v>121</v>
      </c>
      <c r="AT161" s="193" t="s">
        <v>117</v>
      </c>
      <c r="AU161" s="193" t="s">
        <v>86</v>
      </c>
      <c r="AY161" s="16" t="s">
        <v>116</v>
      </c>
      <c r="BE161" s="194">
        <f t="shared" si="14"/>
        <v>0</v>
      </c>
      <c r="BF161" s="194">
        <f t="shared" si="15"/>
        <v>0</v>
      </c>
      <c r="BG161" s="194">
        <f t="shared" si="16"/>
        <v>0</v>
      </c>
      <c r="BH161" s="194">
        <f t="shared" si="17"/>
        <v>0</v>
      </c>
      <c r="BI161" s="194">
        <f t="shared" si="18"/>
        <v>0</v>
      </c>
      <c r="BJ161" s="16" t="s">
        <v>86</v>
      </c>
      <c r="BK161" s="194">
        <f t="shared" si="19"/>
        <v>0</v>
      </c>
      <c r="BL161" s="16" t="s">
        <v>121</v>
      </c>
      <c r="BM161" s="193" t="s">
        <v>267</v>
      </c>
    </row>
    <row r="162" spans="1:65" s="38" customFormat="1" ht="24.2" customHeight="1">
      <c r="A162" s="32"/>
      <c r="B162" s="33"/>
      <c r="C162" s="195" t="s">
        <v>268</v>
      </c>
      <c r="D162" s="195" t="s">
        <v>128</v>
      </c>
      <c r="E162" s="196" t="s">
        <v>269</v>
      </c>
      <c r="F162" s="197" t="s">
        <v>270</v>
      </c>
      <c r="G162" s="198" t="s">
        <v>124</v>
      </c>
      <c r="H162" s="199">
        <v>70</v>
      </c>
      <c r="I162" s="200"/>
      <c r="J162" s="199">
        <f t="shared" si="10"/>
        <v>0</v>
      </c>
      <c r="K162" s="197" t="s">
        <v>125</v>
      </c>
      <c r="L162" s="201"/>
      <c r="M162" s="202"/>
      <c r="N162" s="203" t="s">
        <v>43</v>
      </c>
      <c r="O162" s="72"/>
      <c r="P162" s="191">
        <f t="shared" si="11"/>
        <v>0</v>
      </c>
      <c r="Q162" s="191">
        <v>2.5999999999999998E-4</v>
      </c>
      <c r="R162" s="191">
        <f t="shared" si="12"/>
        <v>1.8199999999999997E-2</v>
      </c>
      <c r="S162" s="191">
        <v>0</v>
      </c>
      <c r="T162" s="192">
        <f t="shared" si="1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93" t="s">
        <v>163</v>
      </c>
      <c r="AT162" s="193" t="s">
        <v>128</v>
      </c>
      <c r="AU162" s="193" t="s">
        <v>86</v>
      </c>
      <c r="AY162" s="16" t="s">
        <v>116</v>
      </c>
      <c r="BE162" s="194">
        <f t="shared" si="14"/>
        <v>0</v>
      </c>
      <c r="BF162" s="194">
        <f t="shared" si="15"/>
        <v>0</v>
      </c>
      <c r="BG162" s="194">
        <f t="shared" si="16"/>
        <v>0</v>
      </c>
      <c r="BH162" s="194">
        <f t="shared" si="17"/>
        <v>0</v>
      </c>
      <c r="BI162" s="194">
        <f t="shared" si="18"/>
        <v>0</v>
      </c>
      <c r="BJ162" s="16" t="s">
        <v>86</v>
      </c>
      <c r="BK162" s="194">
        <f t="shared" si="19"/>
        <v>0</v>
      </c>
      <c r="BL162" s="16" t="s">
        <v>121</v>
      </c>
      <c r="BM162" s="193" t="s">
        <v>271</v>
      </c>
    </row>
    <row r="163" spans="1:65" s="38" customFormat="1" ht="16.5" customHeight="1">
      <c r="A163" s="32"/>
      <c r="B163" s="33"/>
      <c r="C163" s="183" t="s">
        <v>272</v>
      </c>
      <c r="D163" s="183" t="s">
        <v>117</v>
      </c>
      <c r="E163" s="184" t="s">
        <v>273</v>
      </c>
      <c r="F163" s="185" t="s">
        <v>274</v>
      </c>
      <c r="G163" s="186" t="s">
        <v>124</v>
      </c>
      <c r="H163" s="187">
        <v>70</v>
      </c>
      <c r="I163" s="188"/>
      <c r="J163" s="187">
        <f t="shared" si="10"/>
        <v>0</v>
      </c>
      <c r="K163" s="185" t="s">
        <v>125</v>
      </c>
      <c r="L163" s="37"/>
      <c r="M163" s="189"/>
      <c r="N163" s="190" t="s">
        <v>43</v>
      </c>
      <c r="O163" s="72"/>
      <c r="P163" s="191">
        <f t="shared" si="11"/>
        <v>0</v>
      </c>
      <c r="Q163" s="191">
        <v>9.0000000000000006E-5</v>
      </c>
      <c r="R163" s="191">
        <f t="shared" si="12"/>
        <v>6.3E-3</v>
      </c>
      <c r="S163" s="191">
        <v>0</v>
      </c>
      <c r="T163" s="192">
        <f t="shared" si="1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93" t="s">
        <v>126</v>
      </c>
      <c r="AT163" s="193" t="s">
        <v>117</v>
      </c>
      <c r="AU163" s="193" t="s">
        <v>86</v>
      </c>
      <c r="AY163" s="16" t="s">
        <v>116</v>
      </c>
      <c r="BE163" s="194">
        <f t="shared" si="14"/>
        <v>0</v>
      </c>
      <c r="BF163" s="194">
        <f t="shared" si="15"/>
        <v>0</v>
      </c>
      <c r="BG163" s="194">
        <f t="shared" si="16"/>
        <v>0</v>
      </c>
      <c r="BH163" s="194">
        <f t="shared" si="17"/>
        <v>0</v>
      </c>
      <c r="BI163" s="194">
        <f t="shared" si="18"/>
        <v>0</v>
      </c>
      <c r="BJ163" s="16" t="s">
        <v>86</v>
      </c>
      <c r="BK163" s="194">
        <f t="shared" si="19"/>
        <v>0</v>
      </c>
      <c r="BL163" s="16" t="s">
        <v>126</v>
      </c>
      <c r="BM163" s="193" t="s">
        <v>275</v>
      </c>
    </row>
    <row r="164" spans="1:65" s="38" customFormat="1" ht="16.5" customHeight="1">
      <c r="A164" s="32"/>
      <c r="B164" s="33"/>
      <c r="C164" s="195" t="s">
        <v>276</v>
      </c>
      <c r="D164" s="195" t="s">
        <v>128</v>
      </c>
      <c r="E164" s="196" t="s">
        <v>277</v>
      </c>
      <c r="F164" s="197" t="s">
        <v>278</v>
      </c>
      <c r="G164" s="198" t="s">
        <v>124</v>
      </c>
      <c r="H164" s="199">
        <v>70</v>
      </c>
      <c r="I164" s="200"/>
      <c r="J164" s="199">
        <f t="shared" si="10"/>
        <v>0</v>
      </c>
      <c r="K164" s="197" t="s">
        <v>125</v>
      </c>
      <c r="L164" s="201"/>
      <c r="M164" s="202"/>
      <c r="N164" s="203" t="s">
        <v>43</v>
      </c>
      <c r="O164" s="72"/>
      <c r="P164" s="191">
        <f t="shared" si="11"/>
        <v>0</v>
      </c>
      <c r="Q164" s="191">
        <v>7.7999999999999999E-4</v>
      </c>
      <c r="R164" s="191">
        <f t="shared" si="12"/>
        <v>5.4599999999999996E-2</v>
      </c>
      <c r="S164" s="191">
        <v>0</v>
      </c>
      <c r="T164" s="192">
        <f t="shared" si="1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93" t="s">
        <v>132</v>
      </c>
      <c r="AT164" s="193" t="s">
        <v>128</v>
      </c>
      <c r="AU164" s="193" t="s">
        <v>86</v>
      </c>
      <c r="AY164" s="16" t="s">
        <v>116</v>
      </c>
      <c r="BE164" s="194">
        <f t="shared" si="14"/>
        <v>0</v>
      </c>
      <c r="BF164" s="194">
        <f t="shared" si="15"/>
        <v>0</v>
      </c>
      <c r="BG164" s="194">
        <f t="shared" si="16"/>
        <v>0</v>
      </c>
      <c r="BH164" s="194">
        <f t="shared" si="17"/>
        <v>0</v>
      </c>
      <c r="BI164" s="194">
        <f t="shared" si="18"/>
        <v>0</v>
      </c>
      <c r="BJ164" s="16" t="s">
        <v>86</v>
      </c>
      <c r="BK164" s="194">
        <f t="shared" si="19"/>
        <v>0</v>
      </c>
      <c r="BL164" s="16" t="s">
        <v>126</v>
      </c>
      <c r="BM164" s="193" t="s">
        <v>279</v>
      </c>
    </row>
    <row r="165" spans="1:65" s="38" customFormat="1" ht="16.5" customHeight="1">
      <c r="A165" s="32"/>
      <c r="B165" s="33"/>
      <c r="C165" s="183" t="s">
        <v>280</v>
      </c>
      <c r="D165" s="183" t="s">
        <v>117</v>
      </c>
      <c r="E165" s="184" t="s">
        <v>281</v>
      </c>
      <c r="F165" s="185" t="s">
        <v>282</v>
      </c>
      <c r="G165" s="186" t="s">
        <v>120</v>
      </c>
      <c r="H165" s="187">
        <v>1</v>
      </c>
      <c r="I165" s="188"/>
      <c r="J165" s="187">
        <f t="shared" si="10"/>
        <v>0</v>
      </c>
      <c r="K165" s="185"/>
      <c r="L165" s="37"/>
      <c r="M165" s="189"/>
      <c r="N165" s="190" t="s">
        <v>43</v>
      </c>
      <c r="O165" s="72"/>
      <c r="P165" s="191">
        <f t="shared" si="11"/>
        <v>0</v>
      </c>
      <c r="Q165" s="191">
        <v>0</v>
      </c>
      <c r="R165" s="191">
        <f t="shared" si="12"/>
        <v>0</v>
      </c>
      <c r="S165" s="191">
        <v>0</v>
      </c>
      <c r="T165" s="192">
        <f t="shared" si="1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93" t="s">
        <v>126</v>
      </c>
      <c r="AT165" s="193" t="s">
        <v>117</v>
      </c>
      <c r="AU165" s="193" t="s">
        <v>86</v>
      </c>
      <c r="AY165" s="16" t="s">
        <v>116</v>
      </c>
      <c r="BE165" s="194">
        <f t="shared" si="14"/>
        <v>0</v>
      </c>
      <c r="BF165" s="194">
        <f t="shared" si="15"/>
        <v>0</v>
      </c>
      <c r="BG165" s="194">
        <f t="shared" si="16"/>
        <v>0</v>
      </c>
      <c r="BH165" s="194">
        <f t="shared" si="17"/>
        <v>0</v>
      </c>
      <c r="BI165" s="194">
        <f t="shared" si="18"/>
        <v>0</v>
      </c>
      <c r="BJ165" s="16" t="s">
        <v>86</v>
      </c>
      <c r="BK165" s="194">
        <f t="shared" si="19"/>
        <v>0</v>
      </c>
      <c r="BL165" s="16" t="s">
        <v>126</v>
      </c>
      <c r="BM165" s="193" t="s">
        <v>283</v>
      </c>
    </row>
    <row r="166" spans="1:65" s="38" customFormat="1" ht="16.5" customHeight="1">
      <c r="A166" s="32"/>
      <c r="B166" s="33"/>
      <c r="C166" s="195" t="s">
        <v>284</v>
      </c>
      <c r="D166" s="195" t="s">
        <v>128</v>
      </c>
      <c r="E166" s="196" t="s">
        <v>285</v>
      </c>
      <c r="F166" s="197" t="s">
        <v>286</v>
      </c>
      <c r="G166" s="198" t="s">
        <v>120</v>
      </c>
      <c r="H166" s="199">
        <v>1</v>
      </c>
      <c r="I166" s="200"/>
      <c r="J166" s="199">
        <f t="shared" si="10"/>
        <v>0</v>
      </c>
      <c r="K166" s="197"/>
      <c r="L166" s="201"/>
      <c r="M166" s="202"/>
      <c r="N166" s="203" t="s">
        <v>43</v>
      </c>
      <c r="O166" s="72"/>
      <c r="P166" s="191">
        <f t="shared" si="11"/>
        <v>0</v>
      </c>
      <c r="Q166" s="191">
        <v>0</v>
      </c>
      <c r="R166" s="191">
        <f t="shared" si="12"/>
        <v>0</v>
      </c>
      <c r="S166" s="191">
        <v>0</v>
      </c>
      <c r="T166" s="192">
        <f t="shared" si="1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93" t="s">
        <v>132</v>
      </c>
      <c r="AT166" s="193" t="s">
        <v>128</v>
      </c>
      <c r="AU166" s="193" t="s">
        <v>86</v>
      </c>
      <c r="AY166" s="16" t="s">
        <v>116</v>
      </c>
      <c r="BE166" s="194">
        <f t="shared" si="14"/>
        <v>0</v>
      </c>
      <c r="BF166" s="194">
        <f t="shared" si="15"/>
        <v>0</v>
      </c>
      <c r="BG166" s="194">
        <f t="shared" si="16"/>
        <v>0</v>
      </c>
      <c r="BH166" s="194">
        <f t="shared" si="17"/>
        <v>0</v>
      </c>
      <c r="BI166" s="194">
        <f t="shared" si="18"/>
        <v>0</v>
      </c>
      <c r="BJ166" s="16" t="s">
        <v>86</v>
      </c>
      <c r="BK166" s="194">
        <f t="shared" si="19"/>
        <v>0</v>
      </c>
      <c r="BL166" s="16" t="s">
        <v>126</v>
      </c>
      <c r="BM166" s="193" t="s">
        <v>287</v>
      </c>
    </row>
    <row r="167" spans="1:65" s="38" customFormat="1" ht="24.2" customHeight="1">
      <c r="A167" s="32"/>
      <c r="B167" s="33"/>
      <c r="C167" s="183" t="s">
        <v>288</v>
      </c>
      <c r="D167" s="183" t="s">
        <v>117</v>
      </c>
      <c r="E167" s="184" t="s">
        <v>289</v>
      </c>
      <c r="F167" s="185" t="s">
        <v>290</v>
      </c>
      <c r="G167" s="186" t="s">
        <v>124</v>
      </c>
      <c r="H167" s="187">
        <v>70</v>
      </c>
      <c r="I167" s="188"/>
      <c r="J167" s="187">
        <f t="shared" si="10"/>
        <v>0</v>
      </c>
      <c r="K167" s="185" t="s">
        <v>125</v>
      </c>
      <c r="L167" s="37"/>
      <c r="M167" s="189"/>
      <c r="N167" s="190" t="s">
        <v>43</v>
      </c>
      <c r="O167" s="72"/>
      <c r="P167" s="191">
        <f t="shared" si="11"/>
        <v>0</v>
      </c>
      <c r="Q167" s="191">
        <v>0</v>
      </c>
      <c r="R167" s="191">
        <f t="shared" si="12"/>
        <v>0</v>
      </c>
      <c r="S167" s="191">
        <v>0</v>
      </c>
      <c r="T167" s="192">
        <f t="shared" si="1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93" t="s">
        <v>121</v>
      </c>
      <c r="AT167" s="193" t="s">
        <v>117</v>
      </c>
      <c r="AU167" s="193" t="s">
        <v>86</v>
      </c>
      <c r="AY167" s="16" t="s">
        <v>116</v>
      </c>
      <c r="BE167" s="194">
        <f t="shared" si="14"/>
        <v>0</v>
      </c>
      <c r="BF167" s="194">
        <f t="shared" si="15"/>
        <v>0</v>
      </c>
      <c r="BG167" s="194">
        <f t="shared" si="16"/>
        <v>0</v>
      </c>
      <c r="BH167" s="194">
        <f t="shared" si="17"/>
        <v>0</v>
      </c>
      <c r="BI167" s="194">
        <f t="shared" si="18"/>
        <v>0</v>
      </c>
      <c r="BJ167" s="16" t="s">
        <v>86</v>
      </c>
      <c r="BK167" s="194">
        <f t="shared" si="19"/>
        <v>0</v>
      </c>
      <c r="BL167" s="16" t="s">
        <v>121</v>
      </c>
      <c r="BM167" s="193" t="s">
        <v>291</v>
      </c>
    </row>
    <row r="168" spans="1:65" s="168" customFormat="1" ht="25.9" customHeight="1">
      <c r="B168" s="169"/>
      <c r="C168" s="170"/>
      <c r="D168" s="171" t="s">
        <v>77</v>
      </c>
      <c r="E168" s="172" t="s">
        <v>292</v>
      </c>
      <c r="F168" s="172" t="s">
        <v>293</v>
      </c>
      <c r="G168" s="170"/>
      <c r="H168" s="170"/>
      <c r="I168" s="173"/>
      <c r="J168" s="174">
        <f>BK168</f>
        <v>0</v>
      </c>
      <c r="K168" s="170"/>
      <c r="L168" s="175"/>
      <c r="M168" s="176"/>
      <c r="N168" s="177"/>
      <c r="O168" s="177"/>
      <c r="P168" s="178">
        <f>SUM(P169:P176)</f>
        <v>0</v>
      </c>
      <c r="Q168" s="177"/>
      <c r="R168" s="178">
        <f>SUM(R169:R176)</f>
        <v>0</v>
      </c>
      <c r="S168" s="177"/>
      <c r="T168" s="179">
        <f>SUM(T169:T176)</f>
        <v>0</v>
      </c>
      <c r="AR168" s="180" t="s">
        <v>137</v>
      </c>
      <c r="AT168" s="181" t="s">
        <v>77</v>
      </c>
      <c r="AU168" s="181" t="s">
        <v>78</v>
      </c>
      <c r="AY168" s="180" t="s">
        <v>116</v>
      </c>
      <c r="BK168" s="182">
        <f>SUM(BK169:BK176)</f>
        <v>0</v>
      </c>
    </row>
    <row r="169" spans="1:65" s="38" customFormat="1" ht="16.5" customHeight="1">
      <c r="A169" s="32"/>
      <c r="B169" s="33"/>
      <c r="C169" s="195" t="s">
        <v>294</v>
      </c>
      <c r="D169" s="195" t="s">
        <v>128</v>
      </c>
      <c r="E169" s="196" t="s">
        <v>295</v>
      </c>
      <c r="F169" s="197" t="s">
        <v>296</v>
      </c>
      <c r="G169" s="198" t="s">
        <v>297</v>
      </c>
      <c r="H169" s="200"/>
      <c r="I169" s="200"/>
      <c r="J169" s="199">
        <f t="shared" ref="J169:J176" si="20">ROUND(I169*H169,2)</f>
        <v>0</v>
      </c>
      <c r="K169" s="197"/>
      <c r="L169" s="201"/>
      <c r="M169" s="202"/>
      <c r="N169" s="203" t="s">
        <v>43</v>
      </c>
      <c r="O169" s="72"/>
      <c r="P169" s="191">
        <f t="shared" ref="P169:P176" si="21">O169*H169</f>
        <v>0</v>
      </c>
      <c r="Q169" s="191">
        <v>0</v>
      </c>
      <c r="R169" s="191">
        <f t="shared" ref="R169:R176" si="22">Q169*H169</f>
        <v>0</v>
      </c>
      <c r="S169" s="191">
        <v>0</v>
      </c>
      <c r="T169" s="192">
        <f t="shared" ref="T169:T176" si="23"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93" t="s">
        <v>132</v>
      </c>
      <c r="AT169" s="193" t="s">
        <v>128</v>
      </c>
      <c r="AU169" s="193" t="s">
        <v>86</v>
      </c>
      <c r="AY169" s="16" t="s">
        <v>116</v>
      </c>
      <c r="BE169" s="194">
        <f t="shared" ref="BE169:BE176" si="24">IF(N169="základní",J169,0)</f>
        <v>0</v>
      </c>
      <c r="BF169" s="194">
        <f t="shared" ref="BF169:BF176" si="25">IF(N169="snížená",J169,0)</f>
        <v>0</v>
      </c>
      <c r="BG169" s="194">
        <f t="shared" ref="BG169:BG176" si="26">IF(N169="zákl. přenesená",J169,0)</f>
        <v>0</v>
      </c>
      <c r="BH169" s="194">
        <f t="shared" ref="BH169:BH176" si="27">IF(N169="sníž. přenesená",J169,0)</f>
        <v>0</v>
      </c>
      <c r="BI169" s="194">
        <f t="shared" ref="BI169:BI176" si="28">IF(N169="nulová",J169,0)</f>
        <v>0</v>
      </c>
      <c r="BJ169" s="16" t="s">
        <v>86</v>
      </c>
      <c r="BK169" s="194">
        <f t="shared" ref="BK169:BK176" si="29">ROUND(I169*H169,2)</f>
        <v>0</v>
      </c>
      <c r="BL169" s="16" t="s">
        <v>126</v>
      </c>
      <c r="BM169" s="193" t="s">
        <v>298</v>
      </c>
    </row>
    <row r="170" spans="1:65" s="38" customFormat="1" ht="16.5" customHeight="1">
      <c r="A170" s="32"/>
      <c r="B170" s="33"/>
      <c r="C170" s="183" t="s">
        <v>239</v>
      </c>
      <c r="D170" s="183" t="s">
        <v>117</v>
      </c>
      <c r="E170" s="184" t="s">
        <v>299</v>
      </c>
      <c r="F170" s="185" t="s">
        <v>300</v>
      </c>
      <c r="G170" s="186" t="s">
        <v>120</v>
      </c>
      <c r="H170" s="187">
        <v>1</v>
      </c>
      <c r="I170" s="188"/>
      <c r="J170" s="187">
        <f t="shared" si="20"/>
        <v>0</v>
      </c>
      <c r="K170" s="185" t="s">
        <v>125</v>
      </c>
      <c r="L170" s="37"/>
      <c r="M170" s="189"/>
      <c r="N170" s="190" t="s">
        <v>43</v>
      </c>
      <c r="O170" s="72"/>
      <c r="P170" s="191">
        <f t="shared" si="21"/>
        <v>0</v>
      </c>
      <c r="Q170" s="191">
        <v>0</v>
      </c>
      <c r="R170" s="191">
        <f t="shared" si="22"/>
        <v>0</v>
      </c>
      <c r="S170" s="191">
        <v>0</v>
      </c>
      <c r="T170" s="192">
        <f t="shared" si="23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93" t="s">
        <v>301</v>
      </c>
      <c r="AT170" s="193" t="s">
        <v>117</v>
      </c>
      <c r="AU170" s="193" t="s">
        <v>86</v>
      </c>
      <c r="AY170" s="16" t="s">
        <v>116</v>
      </c>
      <c r="BE170" s="194">
        <f t="shared" si="24"/>
        <v>0</v>
      </c>
      <c r="BF170" s="194">
        <f t="shared" si="25"/>
        <v>0</v>
      </c>
      <c r="BG170" s="194">
        <f t="shared" si="26"/>
        <v>0</v>
      </c>
      <c r="BH170" s="194">
        <f t="shared" si="27"/>
        <v>0</v>
      </c>
      <c r="BI170" s="194">
        <f t="shared" si="28"/>
        <v>0</v>
      </c>
      <c r="BJ170" s="16" t="s">
        <v>86</v>
      </c>
      <c r="BK170" s="194">
        <f t="shared" si="29"/>
        <v>0</v>
      </c>
      <c r="BL170" s="16" t="s">
        <v>301</v>
      </c>
      <c r="BM170" s="193" t="s">
        <v>302</v>
      </c>
    </row>
    <row r="171" spans="1:65" s="38" customFormat="1" ht="16.5" customHeight="1">
      <c r="A171" s="32"/>
      <c r="B171" s="33"/>
      <c r="C171" s="183" t="s">
        <v>303</v>
      </c>
      <c r="D171" s="183" t="s">
        <v>117</v>
      </c>
      <c r="E171" s="184" t="s">
        <v>304</v>
      </c>
      <c r="F171" s="185" t="s">
        <v>305</v>
      </c>
      <c r="G171" s="186" t="s">
        <v>297</v>
      </c>
      <c r="H171" s="188"/>
      <c r="I171" s="188"/>
      <c r="J171" s="187">
        <f t="shared" si="20"/>
        <v>0</v>
      </c>
      <c r="K171" s="185" t="s">
        <v>125</v>
      </c>
      <c r="L171" s="37"/>
      <c r="M171" s="189"/>
      <c r="N171" s="190" t="s">
        <v>43</v>
      </c>
      <c r="O171" s="72"/>
      <c r="P171" s="191">
        <f t="shared" si="21"/>
        <v>0</v>
      </c>
      <c r="Q171" s="191">
        <v>0</v>
      </c>
      <c r="R171" s="191">
        <f t="shared" si="22"/>
        <v>0</v>
      </c>
      <c r="S171" s="191">
        <v>0</v>
      </c>
      <c r="T171" s="192">
        <f t="shared" si="23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93" t="s">
        <v>301</v>
      </c>
      <c r="AT171" s="193" t="s">
        <v>117</v>
      </c>
      <c r="AU171" s="193" t="s">
        <v>86</v>
      </c>
      <c r="AY171" s="16" t="s">
        <v>116</v>
      </c>
      <c r="BE171" s="194">
        <f t="shared" si="24"/>
        <v>0</v>
      </c>
      <c r="BF171" s="194">
        <f t="shared" si="25"/>
        <v>0</v>
      </c>
      <c r="BG171" s="194">
        <f t="shared" si="26"/>
        <v>0</v>
      </c>
      <c r="BH171" s="194">
        <f t="shared" si="27"/>
        <v>0</v>
      </c>
      <c r="BI171" s="194">
        <f t="shared" si="28"/>
        <v>0</v>
      </c>
      <c r="BJ171" s="16" t="s">
        <v>86</v>
      </c>
      <c r="BK171" s="194">
        <f t="shared" si="29"/>
        <v>0</v>
      </c>
      <c r="BL171" s="16" t="s">
        <v>301</v>
      </c>
      <c r="BM171" s="193" t="s">
        <v>306</v>
      </c>
    </row>
    <row r="172" spans="1:65" s="38" customFormat="1" ht="16.5" customHeight="1">
      <c r="A172" s="32"/>
      <c r="B172" s="33"/>
      <c r="C172" s="183" t="s">
        <v>247</v>
      </c>
      <c r="D172" s="183" t="s">
        <v>117</v>
      </c>
      <c r="E172" s="184" t="s">
        <v>307</v>
      </c>
      <c r="F172" s="185" t="s">
        <v>308</v>
      </c>
      <c r="G172" s="186" t="s">
        <v>297</v>
      </c>
      <c r="H172" s="188"/>
      <c r="I172" s="188"/>
      <c r="J172" s="187">
        <f t="shared" si="20"/>
        <v>0</v>
      </c>
      <c r="K172" s="185" t="s">
        <v>125</v>
      </c>
      <c r="L172" s="37"/>
      <c r="M172" s="189"/>
      <c r="N172" s="190" t="s">
        <v>43</v>
      </c>
      <c r="O172" s="72"/>
      <c r="P172" s="191">
        <f t="shared" si="21"/>
        <v>0</v>
      </c>
      <c r="Q172" s="191">
        <v>0</v>
      </c>
      <c r="R172" s="191">
        <f t="shared" si="22"/>
        <v>0</v>
      </c>
      <c r="S172" s="191">
        <v>0</v>
      </c>
      <c r="T172" s="192">
        <f t="shared" si="23"/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93" t="s">
        <v>301</v>
      </c>
      <c r="AT172" s="193" t="s">
        <v>117</v>
      </c>
      <c r="AU172" s="193" t="s">
        <v>86</v>
      </c>
      <c r="AY172" s="16" t="s">
        <v>116</v>
      </c>
      <c r="BE172" s="194">
        <f t="shared" si="24"/>
        <v>0</v>
      </c>
      <c r="BF172" s="194">
        <f t="shared" si="25"/>
        <v>0</v>
      </c>
      <c r="BG172" s="194">
        <f t="shared" si="26"/>
        <v>0</v>
      </c>
      <c r="BH172" s="194">
        <f t="shared" si="27"/>
        <v>0</v>
      </c>
      <c r="BI172" s="194">
        <f t="shared" si="28"/>
        <v>0</v>
      </c>
      <c r="BJ172" s="16" t="s">
        <v>86</v>
      </c>
      <c r="BK172" s="194">
        <f t="shared" si="29"/>
        <v>0</v>
      </c>
      <c r="BL172" s="16" t="s">
        <v>301</v>
      </c>
      <c r="BM172" s="193" t="s">
        <v>309</v>
      </c>
    </row>
    <row r="173" spans="1:65" s="38" customFormat="1" ht="16.5" customHeight="1">
      <c r="A173" s="32"/>
      <c r="B173" s="33"/>
      <c r="C173" s="183" t="s">
        <v>310</v>
      </c>
      <c r="D173" s="183" t="s">
        <v>117</v>
      </c>
      <c r="E173" s="184" t="s">
        <v>311</v>
      </c>
      <c r="F173" s="185" t="s">
        <v>312</v>
      </c>
      <c r="G173" s="186" t="s">
        <v>297</v>
      </c>
      <c r="H173" s="188"/>
      <c r="I173" s="188"/>
      <c r="J173" s="187">
        <f t="shared" si="20"/>
        <v>0</v>
      </c>
      <c r="K173" s="185" t="s">
        <v>125</v>
      </c>
      <c r="L173" s="37"/>
      <c r="M173" s="189"/>
      <c r="N173" s="190" t="s">
        <v>43</v>
      </c>
      <c r="O173" s="72"/>
      <c r="P173" s="191">
        <f t="shared" si="21"/>
        <v>0</v>
      </c>
      <c r="Q173" s="191">
        <v>0</v>
      </c>
      <c r="R173" s="191">
        <f t="shared" si="22"/>
        <v>0</v>
      </c>
      <c r="S173" s="191">
        <v>0</v>
      </c>
      <c r="T173" s="192">
        <f t="shared" si="23"/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93" t="s">
        <v>301</v>
      </c>
      <c r="AT173" s="193" t="s">
        <v>117</v>
      </c>
      <c r="AU173" s="193" t="s">
        <v>86</v>
      </c>
      <c r="AY173" s="16" t="s">
        <v>116</v>
      </c>
      <c r="BE173" s="194">
        <f t="shared" si="24"/>
        <v>0</v>
      </c>
      <c r="BF173" s="194">
        <f t="shared" si="25"/>
        <v>0</v>
      </c>
      <c r="BG173" s="194">
        <f t="shared" si="26"/>
        <v>0</v>
      </c>
      <c r="BH173" s="194">
        <f t="shared" si="27"/>
        <v>0</v>
      </c>
      <c r="BI173" s="194">
        <f t="shared" si="28"/>
        <v>0</v>
      </c>
      <c r="BJ173" s="16" t="s">
        <v>86</v>
      </c>
      <c r="BK173" s="194">
        <f t="shared" si="29"/>
        <v>0</v>
      </c>
      <c r="BL173" s="16" t="s">
        <v>301</v>
      </c>
      <c r="BM173" s="193" t="s">
        <v>313</v>
      </c>
    </row>
    <row r="174" spans="1:65" s="38" customFormat="1" ht="16.5" customHeight="1">
      <c r="A174" s="32"/>
      <c r="B174" s="33"/>
      <c r="C174" s="183" t="s">
        <v>243</v>
      </c>
      <c r="D174" s="183" t="s">
        <v>117</v>
      </c>
      <c r="E174" s="184" t="s">
        <v>314</v>
      </c>
      <c r="F174" s="185" t="s">
        <v>315</v>
      </c>
      <c r="G174" s="186" t="s">
        <v>297</v>
      </c>
      <c r="H174" s="188"/>
      <c r="I174" s="188"/>
      <c r="J174" s="187">
        <f t="shared" si="20"/>
        <v>0</v>
      </c>
      <c r="K174" s="185"/>
      <c r="L174" s="37"/>
      <c r="M174" s="189"/>
      <c r="N174" s="190" t="s">
        <v>43</v>
      </c>
      <c r="O174" s="72"/>
      <c r="P174" s="191">
        <f t="shared" si="21"/>
        <v>0</v>
      </c>
      <c r="Q174" s="191">
        <v>0</v>
      </c>
      <c r="R174" s="191">
        <f t="shared" si="22"/>
        <v>0</v>
      </c>
      <c r="S174" s="191">
        <v>0</v>
      </c>
      <c r="T174" s="192">
        <f t="shared" si="23"/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93" t="s">
        <v>126</v>
      </c>
      <c r="AT174" s="193" t="s">
        <v>117</v>
      </c>
      <c r="AU174" s="193" t="s">
        <v>86</v>
      </c>
      <c r="AY174" s="16" t="s">
        <v>116</v>
      </c>
      <c r="BE174" s="194">
        <f t="shared" si="24"/>
        <v>0</v>
      </c>
      <c r="BF174" s="194">
        <f t="shared" si="25"/>
        <v>0</v>
      </c>
      <c r="BG174" s="194">
        <f t="shared" si="26"/>
        <v>0</v>
      </c>
      <c r="BH174" s="194">
        <f t="shared" si="27"/>
        <v>0</v>
      </c>
      <c r="BI174" s="194">
        <f t="shared" si="28"/>
        <v>0</v>
      </c>
      <c r="BJ174" s="16" t="s">
        <v>86</v>
      </c>
      <c r="BK174" s="194">
        <f t="shared" si="29"/>
        <v>0</v>
      </c>
      <c r="BL174" s="16" t="s">
        <v>126</v>
      </c>
      <c r="BM174" s="193" t="s">
        <v>316</v>
      </c>
    </row>
    <row r="175" spans="1:65" s="38" customFormat="1" ht="16.5" customHeight="1">
      <c r="A175" s="32"/>
      <c r="B175" s="33"/>
      <c r="C175" s="183" t="s">
        <v>317</v>
      </c>
      <c r="D175" s="183" t="s">
        <v>117</v>
      </c>
      <c r="E175" s="184" t="s">
        <v>318</v>
      </c>
      <c r="F175" s="185" t="s">
        <v>319</v>
      </c>
      <c r="G175" s="186" t="s">
        <v>297</v>
      </c>
      <c r="H175" s="188"/>
      <c r="I175" s="188"/>
      <c r="J175" s="187">
        <f t="shared" si="20"/>
        <v>0</v>
      </c>
      <c r="K175" s="185"/>
      <c r="L175" s="37"/>
      <c r="M175" s="189"/>
      <c r="N175" s="190" t="s">
        <v>43</v>
      </c>
      <c r="O175" s="72"/>
      <c r="P175" s="191">
        <f t="shared" si="21"/>
        <v>0</v>
      </c>
      <c r="Q175" s="191">
        <v>0</v>
      </c>
      <c r="R175" s="191">
        <f t="shared" si="22"/>
        <v>0</v>
      </c>
      <c r="S175" s="191">
        <v>0</v>
      </c>
      <c r="T175" s="192">
        <f t="shared" si="23"/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93" t="s">
        <v>126</v>
      </c>
      <c r="AT175" s="193" t="s">
        <v>117</v>
      </c>
      <c r="AU175" s="193" t="s">
        <v>86</v>
      </c>
      <c r="AY175" s="16" t="s">
        <v>116</v>
      </c>
      <c r="BE175" s="194">
        <f t="shared" si="24"/>
        <v>0</v>
      </c>
      <c r="BF175" s="194">
        <f t="shared" si="25"/>
        <v>0</v>
      </c>
      <c r="BG175" s="194">
        <f t="shared" si="26"/>
        <v>0</v>
      </c>
      <c r="BH175" s="194">
        <f t="shared" si="27"/>
        <v>0</v>
      </c>
      <c r="BI175" s="194">
        <f t="shared" si="28"/>
        <v>0</v>
      </c>
      <c r="BJ175" s="16" t="s">
        <v>86</v>
      </c>
      <c r="BK175" s="194">
        <f t="shared" si="29"/>
        <v>0</v>
      </c>
      <c r="BL175" s="16" t="s">
        <v>126</v>
      </c>
      <c r="BM175" s="193" t="s">
        <v>320</v>
      </c>
    </row>
    <row r="176" spans="1:65" s="38" customFormat="1" ht="24.2" customHeight="1">
      <c r="A176" s="32"/>
      <c r="B176" s="33"/>
      <c r="C176" s="183" t="s">
        <v>267</v>
      </c>
      <c r="D176" s="183" t="s">
        <v>117</v>
      </c>
      <c r="E176" s="184" t="s">
        <v>321</v>
      </c>
      <c r="F176" s="185" t="s">
        <v>322</v>
      </c>
      <c r="G176" s="186" t="s">
        <v>120</v>
      </c>
      <c r="H176" s="187">
        <v>1</v>
      </c>
      <c r="I176" s="188"/>
      <c r="J176" s="187">
        <f t="shared" si="20"/>
        <v>0</v>
      </c>
      <c r="K176" s="185"/>
      <c r="L176" s="37"/>
      <c r="M176" s="204"/>
      <c r="N176" s="205" t="s">
        <v>43</v>
      </c>
      <c r="O176" s="206"/>
      <c r="P176" s="207">
        <f t="shared" si="21"/>
        <v>0</v>
      </c>
      <c r="Q176" s="207">
        <v>0</v>
      </c>
      <c r="R176" s="207">
        <f t="shared" si="22"/>
        <v>0</v>
      </c>
      <c r="S176" s="207">
        <v>0</v>
      </c>
      <c r="T176" s="208">
        <f t="shared" si="23"/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93" t="s">
        <v>126</v>
      </c>
      <c r="AT176" s="193" t="s">
        <v>117</v>
      </c>
      <c r="AU176" s="193" t="s">
        <v>86</v>
      </c>
      <c r="AY176" s="16" t="s">
        <v>116</v>
      </c>
      <c r="BE176" s="194">
        <f t="shared" si="24"/>
        <v>0</v>
      </c>
      <c r="BF176" s="194">
        <f t="shared" si="25"/>
        <v>0</v>
      </c>
      <c r="BG176" s="194">
        <f t="shared" si="26"/>
        <v>0</v>
      </c>
      <c r="BH176" s="194">
        <f t="shared" si="27"/>
        <v>0</v>
      </c>
      <c r="BI176" s="194">
        <f t="shared" si="28"/>
        <v>0</v>
      </c>
      <c r="BJ176" s="16" t="s">
        <v>86</v>
      </c>
      <c r="BK176" s="194">
        <f t="shared" si="29"/>
        <v>0</v>
      </c>
      <c r="BL176" s="16" t="s">
        <v>126</v>
      </c>
      <c r="BM176" s="193" t="s">
        <v>323</v>
      </c>
    </row>
    <row r="177" spans="1:31" s="38" customFormat="1" ht="6.95" customHeight="1">
      <c r="A177" s="32"/>
      <c r="B177" s="54"/>
      <c r="C177" s="55"/>
      <c r="D177" s="55"/>
      <c r="E177" s="55"/>
      <c r="F177" s="55"/>
      <c r="G177" s="55"/>
      <c r="H177" s="55"/>
      <c r="I177" s="55"/>
      <c r="J177" s="55"/>
      <c r="K177" s="55"/>
      <c r="L177" s="37"/>
      <c r="M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</row>
  </sheetData>
  <sheetProtection algorithmName="SHA-512" hashValue="f6c7Hc0anhgumt4sgoP9qBoTEO4RwD5z2NBAISn8L24m8CckcVUrE+9i/gs95ThHYZ1093LeDMszUZJIL6bLyA==" saltValue="Ud1jjNapsYMGJWmLYzrJAuPnqLXcWpdILxDOU0obJBS8sULLUkiCSXTtTN6wKJAjn1m6hoRrDCQW8dtHKgoQ+g==" spinCount="100000" sheet="1" objects="1" scenarios="1" formatColumns="0" formatRows="0" autoFilter="0"/>
  <autoFilter ref="C118:K176"/>
  <mergeCells count="9">
    <mergeCell ref="E85:H85"/>
    <mergeCell ref="E87:H87"/>
    <mergeCell ref="E109:H109"/>
    <mergeCell ref="E111:H111"/>
    <mergeCell ref="L2:V2"/>
    <mergeCell ref="E7:H7"/>
    <mergeCell ref="E9:H9"/>
    <mergeCell ref="E18:H18"/>
    <mergeCell ref="E27:H27"/>
  </mergeCells>
  <pageMargins left="0.39374999999999999" right="0.39374999999999999" top="0.39374999999999999" bottom="0.39374999999999999" header="0.51180555555555496" footer="0"/>
  <pageSetup paperSize="9" firstPageNumber="0" fitToHeight="100" orientation="portrait" horizontalDpi="300" verticalDpi="300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D1.4 - Elektroinstalace</vt:lpstr>
      <vt:lpstr>'D1.4 - Elektroinstalace'!Názvy_tisku</vt:lpstr>
      <vt:lpstr>'Rekapitulace stavby'!Názvy_tisku</vt:lpstr>
      <vt:lpstr>'D1.4 - Elektroinstalace'!Oblast_tisku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DESKTOP-SSUDDLJ\Adminn</dc:creator>
  <dc:description/>
  <cp:lastModifiedBy>Pech Jan Bc.</cp:lastModifiedBy>
  <cp:revision>0</cp:revision>
  <dcterms:created xsi:type="dcterms:W3CDTF">2021-09-01T20:47:05Z</dcterms:created>
  <dcterms:modified xsi:type="dcterms:W3CDTF">2021-11-26T07:45:32Z</dcterms:modified>
  <dc:language>cs-CZ</dc:language>
</cp:coreProperties>
</file>