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4408" yWindow="65416" windowWidth="15636" windowHeight="11760" activeTab="0"/>
  </bookViews>
  <sheets>
    <sheet name="rozpočet" sheetId="2" r:id="rId1"/>
    <sheet name="List3" sheetId="3" r:id="rId2"/>
  </sheets>
  <definedNames>
    <definedName name="_xlnm.Print_Area" localSheetId="0">'rozpočet'!$A$1:$G$450</definedName>
    <definedName name="_xlnm.Print_Titles" localSheetId="0">'rozpočet'!$34:$34</definedName>
  </definedNames>
  <calcPr calcId="124519"/>
</workbook>
</file>

<file path=xl/sharedStrings.xml><?xml version="1.0" encoding="utf-8"?>
<sst xmlns="http://schemas.openxmlformats.org/spreadsheetml/2006/main" count="1171" uniqueCount="413">
  <si>
    <t>ks</t>
  </si>
  <si>
    <t>p.č.</t>
  </si>
  <si>
    <t>kod položky</t>
  </si>
  <si>
    <t>položka</t>
  </si>
  <si>
    <t>m.j.</t>
  </si>
  <si>
    <t>počet</t>
  </si>
  <si>
    <t>jed.cena</t>
  </si>
  <si>
    <t>celkem</t>
  </si>
  <si>
    <t>nákl.obv.opat.</t>
  </si>
  <si>
    <t>Cena celkem bez DPH</t>
  </si>
  <si>
    <t>Cena celkem vč. DPH</t>
  </si>
  <si>
    <t>184 10-2115</t>
  </si>
  <si>
    <t>specifikace</t>
  </si>
  <si>
    <r>
      <t xml:space="preserve">Výsadba dřeviny s balem </t>
    </r>
    <r>
      <rPr>
        <sz val="9"/>
        <color indexed="8"/>
        <rFont val="Arial"/>
        <family val="2"/>
      </rPr>
      <t>do předem vyhloubené jamky se zalitím, přes 500 do 600 mm</t>
    </r>
  </si>
  <si>
    <t>DPH 21%</t>
  </si>
  <si>
    <t>kg</t>
  </si>
  <si>
    <r>
      <t>m</t>
    </r>
    <r>
      <rPr>
        <vertAlign val="superscript"/>
        <sz val="9"/>
        <rFont val="Arial"/>
        <family val="2"/>
      </rPr>
      <t>2</t>
    </r>
  </si>
  <si>
    <t>Hloubení jamek pro vysazování rostlin bez výměny půdy, přes 0,40 do 1,00 m3</t>
  </si>
  <si>
    <t>18580-4312</t>
  </si>
  <si>
    <t>PŘÍPRAVNÉ PRÁCE</t>
  </si>
  <si>
    <t>Kč/100bm</t>
  </si>
  <si>
    <t>Přípravné práce celkem:</t>
  </si>
  <si>
    <t>Výsadba stromů a keřů celkem:</t>
  </si>
  <si>
    <t>Kč/ha</t>
  </si>
  <si>
    <t>kontrolní součet</t>
  </si>
  <si>
    <t>celková rekapitulace</t>
  </si>
  <si>
    <t>přípravné práce</t>
  </si>
  <si>
    <t>CELKEM bez DPH</t>
  </si>
  <si>
    <t>CELKEM s DPH</t>
  </si>
  <si>
    <t>Náklady spojené s rozvozem vody</t>
  </si>
  <si>
    <t>Dřevěné příčky  ke spojení kůlů (3 ks/strom)</t>
  </si>
  <si>
    <t>Úvazkový popruh, hřeby</t>
  </si>
  <si>
    <t>Dřevěný kotvící kůl délka 3m, průměr 8cm, impregnovaný</t>
  </si>
  <si>
    <t>183 10-1121</t>
  </si>
  <si>
    <t>Ukotvení dřeviny třemi a více kůly průměru do 100 mm, délky přes 2 m do 3m</t>
  </si>
  <si>
    <t>184 21-5133</t>
  </si>
  <si>
    <t>184 21-5412</t>
  </si>
  <si>
    <t>Řez stromů výchovný před 2m do 4m</t>
  </si>
  <si>
    <t>184 80-6112</t>
  </si>
  <si>
    <t>Zhotovení závlahové mísy u solitérních dřevin, o průměru mísy přes 0,5 do 1m</t>
  </si>
  <si>
    <t>kontrolní součet/1ks</t>
  </si>
  <si>
    <r>
      <t xml:space="preserve">Zálivka rostlin v plochách </t>
    </r>
    <r>
      <rPr>
        <sz val="9"/>
        <rFont val="Calibri"/>
        <family val="2"/>
      </rPr>
      <t>(10l/m²)</t>
    </r>
  </si>
  <si>
    <t>Borka mulčovací (15-40 mm frakce)</t>
  </si>
  <si>
    <r>
      <t>Kč/m</t>
    </r>
    <r>
      <rPr>
        <vertAlign val="superscript"/>
        <sz val="9"/>
        <rFont val="Arial"/>
        <family val="2"/>
      </rPr>
      <t>2</t>
    </r>
  </si>
  <si>
    <t>Založení travo-bylinného porostu výsevem  - osetí, zavláčení, zaválcování</t>
  </si>
  <si>
    <t>Dokončovací péče + první seč s odstraněním pokosené hmoty, odvoz a likvidace posečené hmoty</t>
  </si>
  <si>
    <t>výsadba alejového stromu s balem, ok 12-14</t>
  </si>
  <si>
    <t>výsadba alejového stromu s balem, ok 14-16</t>
  </si>
  <si>
    <t>součástí všech položek je doprava a přesun na lokalitě (kap. obnova cesty samostatně přesuny hmot na staveništi)</t>
  </si>
  <si>
    <t>Štěpkování (objem štěpky po štěpkování), vyřezání větví, kmenů a uložení</t>
  </si>
  <si>
    <r>
      <t>m</t>
    </r>
    <r>
      <rPr>
        <sz val="9"/>
        <rFont val="Calibri"/>
        <family val="2"/>
      </rPr>
      <t>³</t>
    </r>
  </si>
  <si>
    <t>Řez solitérních keřů do průměru koruny 1,5-3m</t>
  </si>
  <si>
    <t>NEUZNATELNÉ NÁKLADY</t>
  </si>
  <si>
    <t>Neuznatelné náklady cena celkem bez DPH</t>
  </si>
  <si>
    <t>Neuznatelné náklady cena celkem vč. DPH</t>
  </si>
  <si>
    <t>neuznatelné náklady</t>
  </si>
  <si>
    <t>Příprava půdy pro sadovické úpravy (chemické odplevelení 2x, úprava terénu, rozrušení půdy - kultivátorování, obdělání půdy - vláčení, válení, hrabání), vč. odstranění ruderálního porostu</t>
  </si>
  <si>
    <r>
      <t>Řez stromů prováděný lezeckou technikou - Zdravotní řez - plocha stromu do 50m</t>
    </r>
    <r>
      <rPr>
        <sz val="9"/>
        <rFont val="Calibri"/>
        <family val="2"/>
      </rPr>
      <t xml:space="preserve">² </t>
    </r>
  </si>
  <si>
    <r>
      <t>Řez stromů prováděný lezeckou technikou - Zdravotní řez - plocha stromu 51-100m</t>
    </r>
    <r>
      <rPr>
        <sz val="9"/>
        <rFont val="Calibri"/>
        <family val="2"/>
      </rPr>
      <t xml:space="preserve">² </t>
    </r>
  </si>
  <si>
    <r>
      <t>Řez stromů prováděný lezeckou technikou - Zdravotní řez - plocha stromu 101-200m</t>
    </r>
    <r>
      <rPr>
        <sz val="9"/>
        <rFont val="Calibri"/>
        <family val="2"/>
      </rPr>
      <t xml:space="preserve">² </t>
    </r>
  </si>
  <si>
    <r>
      <t>Řez stromů prováděný lezeckou technikou - Zdravotní řez - plocha stromu 201-300m</t>
    </r>
    <r>
      <rPr>
        <sz val="9"/>
        <rFont val="Calibri"/>
        <family val="2"/>
      </rPr>
      <t xml:space="preserve">² </t>
    </r>
  </si>
  <si>
    <r>
      <t>Řez stromů prováděný lezeckou technikou - Zdravotní řez - plocha stromu 301-400m</t>
    </r>
    <r>
      <rPr>
        <sz val="9"/>
        <rFont val="Calibri"/>
        <family val="2"/>
      </rPr>
      <t xml:space="preserve">² </t>
    </r>
  </si>
  <si>
    <t>Instalace chráničky kmene proti poškození strunovou sekačkou</t>
  </si>
  <si>
    <t>Zhotovení obalu kmene v jedné vrstvě - rákosová rohož</t>
  </si>
  <si>
    <t xml:space="preserve">Rákosová rohož jedna vrstva rákosové rohože s dutým stéblem, výška 160 cm </t>
  </si>
  <si>
    <t>Náklady na sazenici (OK 12-14 cm s balem) - Acer cempestre Vk 3xp 12-14</t>
  </si>
  <si>
    <t>t</t>
  </si>
  <si>
    <r>
      <t>m</t>
    </r>
    <r>
      <rPr>
        <vertAlign val="superscript"/>
        <sz val="9"/>
        <rFont val="Arial"/>
        <family val="2"/>
      </rPr>
      <t>3</t>
    </r>
  </si>
  <si>
    <r>
      <t>přepočtové koeficienty - 1,8t</t>
    </r>
    <r>
      <rPr>
        <sz val="8"/>
        <rFont val="Calibri"/>
        <family val="2"/>
      </rPr>
      <t xml:space="preserve"> </t>
    </r>
    <r>
      <rPr>
        <sz val="8"/>
        <rFont val="Arial"/>
        <family val="2"/>
      </rPr>
      <t>štěrku=1m³, 1,4t ornice =1m³</t>
    </r>
  </si>
  <si>
    <t>183 21-1312</t>
  </si>
  <si>
    <t>183 21-1313</t>
  </si>
  <si>
    <t>Výsadba cibulí  do připravené půdy se zalitím</t>
  </si>
  <si>
    <t>Mulčování záhonů mulčovací borkou, tl. do 100mm</t>
  </si>
  <si>
    <t>184 91-1421</t>
  </si>
  <si>
    <t>Mulčovací borka (15-40 mm frakce)  + doprava</t>
  </si>
  <si>
    <t>Náklady na sazenici - Hedera helix - K9</t>
  </si>
  <si>
    <t>ZALOŽENÍ ZÁHONŮ PŮDOPOKRYVNÝCH DŘEVIN</t>
  </si>
  <si>
    <t>Výsadba rostin do připravené půdy se zalitím - břečťan</t>
  </si>
  <si>
    <t>založení záhonů půdopokryvných dřevin</t>
  </si>
  <si>
    <t>Opatření pro posílení biodiverzity a entomologických biotopů celkem:</t>
  </si>
  <si>
    <t>OPATŘENÍ PRO POSÍLENÍ BIODIVERZITY A ENTOMOLOGICKÝCH BIOTOPŮ</t>
  </si>
  <si>
    <t>DEMOLICE A BOURACÍ PRÁCE</t>
  </si>
  <si>
    <t>Demolice a bourací práce celkem:</t>
  </si>
  <si>
    <t>MOBILIÁŘ A VYBAVENÍ</t>
  </si>
  <si>
    <t>Mobiliář a vybavení celkem:</t>
  </si>
  <si>
    <t>Informační tabule u loggeru, vč. materiálu</t>
  </si>
  <si>
    <t>Informační tabule u loggeru MONTÁŽ</t>
  </si>
  <si>
    <t xml:space="preserve">Odstranění stávající lavičky, doprava a uskladnění v technickém dvoře investora (vzdálenost od parku asi 4km), odstranění betonové patky, vč. skládkování </t>
  </si>
  <si>
    <t xml:space="preserve">Odstranění stávajícího odpadkového koše, doprava a uskladnění v technickém dvoře investora (vzdálenost od parku asi 4km), odstranění betonové patky, vč. skládkování </t>
  </si>
  <si>
    <t>kpl</t>
  </si>
  <si>
    <t>181951102</t>
  </si>
  <si>
    <t>564932111_1</t>
  </si>
  <si>
    <t>564841111</t>
  </si>
  <si>
    <t>919726202</t>
  </si>
  <si>
    <t>564851111</t>
  </si>
  <si>
    <t>338171113_1</t>
  </si>
  <si>
    <t>kus</t>
  </si>
  <si>
    <t>900101001_1</t>
  </si>
  <si>
    <t>m</t>
  </si>
  <si>
    <t>167101101</t>
  </si>
  <si>
    <t>162301101</t>
  </si>
  <si>
    <t>162701105</t>
  </si>
  <si>
    <t>Vodorovné přemístění do 10000 m výkopku/sypaniny z horniny tř. 1 až 4</t>
  </si>
  <si>
    <t>162701109</t>
  </si>
  <si>
    <t>Příplatek k vodorovnému přemístění výkopku/sypaniny z horniny tř. 1 až 4 ZKD 1000 m přes 10000 m</t>
  </si>
  <si>
    <t>171201211</t>
  </si>
  <si>
    <t>Poplatek za uložení odpadu ze sypaniny na skládce (skládkovné)</t>
  </si>
  <si>
    <t>m3</t>
  </si>
  <si>
    <t>bm</t>
  </si>
  <si>
    <t>916241213</t>
  </si>
  <si>
    <t>Finálně bude výměra lemu z ocelové pásoviny a lemu z kostky fakturována dle skutečně provedených prací. Ty závisí na množství výkopem vyzvednutého původního kamenného obrubníku. Odhad je 30bm.</t>
  </si>
  <si>
    <t>122202202</t>
  </si>
  <si>
    <t>Vyjmutí stávajícího obrubníku, očistění použitelných kusů, deponování</t>
  </si>
  <si>
    <t>KÁCENÍ AKÁTŮ / Kácení postupné, s přetažením - průměr kmene na řez.ploše pařezu 21-30cm</t>
  </si>
  <si>
    <t xml:space="preserve">KÁCENÍ AKÁTŮ / Kácení postupné, s přetažením - průměr kmene na řez.ploše pařezu 31-40cm </t>
  </si>
  <si>
    <t xml:space="preserve">KÁCENÍ AKÁTŮ / Kácení postupné, s přetažením - průměr kmene na řez.ploše pařezu 41-50cm </t>
  </si>
  <si>
    <t xml:space="preserve">KÁCENÍ AKÁTŮ / Kácení postupné, s přetažením - průměr kmene na řez.ploše pařezu 51-60cm </t>
  </si>
  <si>
    <t xml:space="preserve">KÁCENÍ AKÁTŮ / Kácení postupné, s přetažením - průměr kmene na řez.ploše pařezu 61-70cm </t>
  </si>
  <si>
    <t xml:space="preserve">KÁCENÍ AKÁTŮ / Kácení postupné, s přetažením - průměr kmene na řez.ploše pařezu 71-80cm </t>
  </si>
  <si>
    <t xml:space="preserve">KÁCENÍ AKÁTŮ / Kácení postupné, s přetažením - průměr kmene na řez.ploše pařezu nad 100cm </t>
  </si>
  <si>
    <t>KÁCENÍ V MÍSTECH S NAVRŽENOU VÝSADBOU / Kácení postupné, s přetažením - průměr kmene na řez.ploše pařezu 21-30cm</t>
  </si>
  <si>
    <t xml:space="preserve">KÁCENÍ V MÍSTECH S NAVRŽENOU VÝSADBOU / Kácení postupné, s přetažením - průměr kmene na řez.ploše pařezu 31-40cm </t>
  </si>
  <si>
    <t xml:space="preserve">KÁCENÍ V MÍSTECH S NAVRŽENOU VÝSADBOU / Kácení postupné, s přetažením - průměr kmene na řez.ploše pařezu 41-50cm </t>
  </si>
  <si>
    <t xml:space="preserve">KÁCENÍ V MÍSTECH S NAVRŽENOU VÝSADBOU / Kácení postupné, s přetažením - průměr kmene na řez.ploše pařezu 51-60cm </t>
  </si>
  <si>
    <t xml:space="preserve">KÁCENÍ V MÍSTECH S NAVRŽENOU VÝSADBOU / Kácení postupné, s přetažením - průměr kmene na řez.ploše pařezu 61-70cm </t>
  </si>
  <si>
    <t xml:space="preserve">KÁCENÍ V MÍSTECH S NAVRŽENOU VÝSADBOU / Kácení postupné, s přetažením - průměr kmene na řez.ploše pařezu 71-80cm </t>
  </si>
  <si>
    <t xml:space="preserve">KÁCENÍ V MÍSTECH S NAVRŽENOU VÝSADBOU / Kácení postupné, s přetažením - průměr kmene na řez.ploše pařezu nad 100cm </t>
  </si>
  <si>
    <t xml:space="preserve">KÁCENÍ V MÍSTECH S NAVRŽENOU VÝSADBOU / Kácení postupné, s přetažením - průměr kmene na řez.ploše pařezu 81-90cm </t>
  </si>
  <si>
    <t xml:space="preserve">KÁCENÍ V MÍSTECH S NAVRŽENOU VÝSADBOU / Kácení postupné, s přetažením - průměr kmene na řez.ploše pařezu 91-100cm </t>
  </si>
  <si>
    <t xml:space="preserve">KÁCENÍ V MÍSTECH BEZ NAVRŽENÉ VÝSADBY / Kácení volné - průměr kmene na řez.ploše pařezu 11-20cm </t>
  </si>
  <si>
    <t xml:space="preserve">KÁCENÍ V MÍSTECH BEZ NAVRŽENÉ VÝSADBY / Kácení volné - průměr kmene na řez.ploše pařezu 31-40cm </t>
  </si>
  <si>
    <t>KÁCENÍ V MÍSTECH BEZ NAVRŽENÉ VÝSADBY / Kácení postupné, s přetažením - průměr kmene na řez.ploše pařezu 11-20cm</t>
  </si>
  <si>
    <t>KÁCENÍ V MÍSTECH BEZ NAVRŽENÉ VÝSADBY / Kácení postupné, s přetažením - průměr kmene na řez.ploše pařezu 21-30cm</t>
  </si>
  <si>
    <t xml:space="preserve">KÁCENÍ V MÍSTECH BEZ NAVRŽENÉ VÝSADBY / Kácení postupné, s přetažením - průměr kmene na řez.ploše pařezu 31-40cm </t>
  </si>
  <si>
    <t xml:space="preserve">KÁCENÍ V MÍSTECH BEZ NAVRŽENÉ VÝSADBY / Kácení postupné, s přetažením - průměr kmene na řez.ploše pařezu 41-50cm </t>
  </si>
  <si>
    <t xml:space="preserve">KÁCENÍ V MÍSTECH BEZ NAVRŽENÉ VÝSADBY / Kácení postupné, s přetažením - průměr kmene na řez.ploše pařezu 51-60cm </t>
  </si>
  <si>
    <t xml:space="preserve">KÁCENÍ V MÍSTECH BEZ NAVRŽENÉ VÝSADBY / Kácení postupné, s přetažením - průměr kmene na řez.ploše pařezu 61-70cm </t>
  </si>
  <si>
    <t xml:space="preserve">KÁCENÍ V MÍSTECH BEZ NAVRŽENÉ VÝSADBY / Kácení postupné, s přetažením - průměr kmene na řez.ploše pařezu 71-80cm </t>
  </si>
  <si>
    <t xml:space="preserve">KÁCENÍ V MÍSTECH BEZ NAVRŽENÉ VÝSADBY / Kácení postupné, s přetažením - průměr kmene na řez.ploše pařezu 91-100cm </t>
  </si>
  <si>
    <t xml:space="preserve">KÁCENÍ V MÍSTECH BEZ NAVRŽENÉ VÝSADBY / Kácení postupné, s přetažením - průměr kmene na řez.ploše pařezu nad 100cm </t>
  </si>
  <si>
    <t>KÁCENÍ KOMPOZIČNÍ / Kácení postupné, s přetažením - průměr kmene na řez.ploše pařezu 21-30cm</t>
  </si>
  <si>
    <t xml:space="preserve">KÁCENÍ KOMPOZIČNÍ / Kácení postupné, s přetažením - průměr kmene na řez.ploše pařezu 31-40cm </t>
  </si>
  <si>
    <t xml:space="preserve">KÁCENÍ KOMPOZIČNÍ / Kácení postupné, s přetažením - průměr kmene na řez.ploše pařezu 51-60cm </t>
  </si>
  <si>
    <t xml:space="preserve">KÁCENÍ V EXTRAVILÁNU / Kácení postupné, s přetažením - průměr kmene na řez.ploše pařezu 31-40cm </t>
  </si>
  <si>
    <t xml:space="preserve">KÁCENÍ V EXTRAVILÁNU / Kácení postupné, s přetažením - průměr kmene na řez.ploše pařezu 41-50cm </t>
  </si>
  <si>
    <t>MZK - Podklad ze štěrkodrtě ŠD tl 120 mm, vč. materiálu a pokládky</t>
  </si>
  <si>
    <t>MZK - Geotextilie pro vyztužení, separaci a filtraci tkaná z PP podélná pevnost v tahu do 50 kN/m, vč. materiálu a pokládky</t>
  </si>
  <si>
    <t>MZK - Podklad ze štěrkodrtě ŠD tl 150 mm, vč. materiálu a pokládky</t>
  </si>
  <si>
    <t>LEM Z OCELOVÉ PÁSOVINY MZK - Ruční vrty pro kotvení obrub  do 500 mm</t>
  </si>
  <si>
    <t>LEM Z OCELOVÉ PÁSOVINY MZK - Nakládání výkopku z hornin tř. 1 až 4 do 100 m3</t>
  </si>
  <si>
    <t>LEM Z OCELOVÉ PÁSOVINY MZK - Vodorovné přemístění do 500 m výkopku/sypaniny z horniny tř. 1 až 4</t>
  </si>
  <si>
    <t>LEM Z OCELOVÉ PÁSOVINY MZK - Poplatek za uložení odpadu ze sypaniny na skládce (skládkovné)</t>
  </si>
  <si>
    <t>LEM Z OCELOVÉ PÁSOVINY MZK - Zřízení ztraceného bednění z novodurových trubek, průměr 150 mm, délka 500 mm - se zabetonováním betonem C 15/20 - dodávka a osazení</t>
  </si>
  <si>
    <t>LEM Z OCELOVÉ PÁSOVINY MZK - Obruba - ocelová pásovina 100x10 mm - s navařenými trny z ocelové tyče průřezu T 500/50/50/6mm v rozestupu 1m - dodávka a osazení</t>
  </si>
  <si>
    <t>LEM Z OCELOVÉ PÁSOVINY MZK - Osazení obrubníku kamenného stojatého do lože z betonu prostého, vč. materiálu a pokládky (použití původních kamenných obrub)</t>
  </si>
  <si>
    <t>564762111_1</t>
  </si>
  <si>
    <t>596911111</t>
  </si>
  <si>
    <t>181 01</t>
  </si>
  <si>
    <t>183901143_1</t>
  </si>
  <si>
    <t>10364101_1</t>
  </si>
  <si>
    <t>180402111</t>
  </si>
  <si>
    <t>181 20</t>
  </si>
  <si>
    <t>m²</t>
  </si>
  <si>
    <r>
      <t>m</t>
    </r>
    <r>
      <rPr>
        <vertAlign val="superscript"/>
        <sz val="8"/>
        <rFont val="Arial"/>
        <family val="2"/>
      </rPr>
      <t>3</t>
    </r>
  </si>
  <si>
    <t>KAMENNÁ DLAŽBA POD LAVICE - Plošný výkop do hloubky 0,3m (přesun ornice, a uložení - ornice bude použita na zavezení děr po odstraněných pařezech)</t>
  </si>
  <si>
    <t>KAMENNÁ DLAŽBA POD LAVICE - Úprava pláně v hornině tř. 1 až 4 se zhutněním</t>
  </si>
  <si>
    <t>KAMENNÁ DLAŽBA POD LAVICE - Podklad ze štěrku frakce 0-30 tl 200 mm (cena vč. materiálu)</t>
  </si>
  <si>
    <t>KAMENNÁ DLAŽBA POD LAVICE - Kladení šlapáků v rovině a svahu do 1:5</t>
  </si>
  <si>
    <t>KAMENNÁ DLAŽBA POD LAVICE - Ploché kameny o průměrné velikosti 400 x400x100 mm - dodávka včetně dopravy</t>
  </si>
  <si>
    <t>KAMENNÁ DLAŽBA POD LAVICE - Zasypání spár ornicí</t>
  </si>
  <si>
    <t>KAMENNÁ DLAŽBA POD LAVICE - Katrovaná  ornice - dodávka</t>
  </si>
  <si>
    <t>KAMENNÁ DLAŽBA POD LAVICE - Založení parkového trávníku výsevem v rovině a ve svahu do 1:5</t>
  </si>
  <si>
    <t>KAMENNÁ DLAŽBA POD LAVICE V MZK  - Zasypání směsí pro MZK</t>
  </si>
  <si>
    <t>KAMENNÁ DLAŽBA POD LAVICE V MZK  -  Podklad z mechanicky zpevněného kameniva MZK tl 100 mm, vč. materiálu  a pokládky, hutnění</t>
  </si>
  <si>
    <t>MZK - Geotextilie pro vyztužení, separaci a filtraci tkaná z PP podélná pevnost v tahu do 50 kN/m, vč. materiálu a pokládky  (i v ploše pod kamennou dlažbu)</t>
  </si>
  <si>
    <r>
      <t>Řez stromů prováděný lezeckou technikou - Zdravotní řez - plocha stromu 401-500m</t>
    </r>
    <r>
      <rPr>
        <sz val="9"/>
        <rFont val="Calibri"/>
        <family val="2"/>
      </rPr>
      <t xml:space="preserve">² </t>
    </r>
  </si>
  <si>
    <r>
      <t>Řez stromů prováděný lezeckou technikou - Zdravotní řez - plocha stromu 501-600m</t>
    </r>
    <r>
      <rPr>
        <sz val="9"/>
        <rFont val="Calibri"/>
        <family val="2"/>
      </rPr>
      <t xml:space="preserve">² </t>
    </r>
  </si>
  <si>
    <r>
      <t>Řez stromů prováděný lezeckou technikou - Lokální redukce směrem k překážce, z důvodu stabilizace  - plocha stromu do 50m</t>
    </r>
    <r>
      <rPr>
        <sz val="9"/>
        <rFont val="Calibri"/>
        <family val="2"/>
      </rPr>
      <t xml:space="preserve">² </t>
    </r>
  </si>
  <si>
    <r>
      <t>Řez stromů prováděný lezeckou technikou - Lokální redukce směrem k překážce, z důvodu stabilizace - plocha stromu 301-400m</t>
    </r>
    <r>
      <rPr>
        <sz val="9"/>
        <rFont val="Calibri"/>
        <family val="2"/>
      </rPr>
      <t xml:space="preserve">² </t>
    </r>
  </si>
  <si>
    <t>Odstranění výmladků jako jedinný zásah u dřeviny</t>
  </si>
  <si>
    <r>
      <t>Řez stromů prováděný lezeckou technikou - Obvodová redukce - plocha stromu 101-200m</t>
    </r>
    <r>
      <rPr>
        <sz val="9"/>
        <rFont val="Calibri"/>
        <family val="2"/>
      </rPr>
      <t xml:space="preserve">² </t>
    </r>
  </si>
  <si>
    <r>
      <t>Řez stromů prováděný lezeckou technikou - Obvodová redukce - plocha stromu 201-300m</t>
    </r>
    <r>
      <rPr>
        <sz val="9"/>
        <rFont val="Calibri"/>
        <family val="2"/>
      </rPr>
      <t xml:space="preserve">² </t>
    </r>
  </si>
  <si>
    <r>
      <t>Řez stromů prováděný lezeckou technikou - Obvodová redukce - plocha stromu 301-400m</t>
    </r>
    <r>
      <rPr>
        <sz val="9"/>
        <rFont val="Calibri"/>
        <family val="2"/>
      </rPr>
      <t xml:space="preserve">² </t>
    </r>
  </si>
  <si>
    <r>
      <t>Řez stromů prováděný lezeckou technikou - Obvodová redukce - plocha stromu 401-500m</t>
    </r>
    <r>
      <rPr>
        <sz val="9"/>
        <rFont val="Calibri"/>
        <family val="2"/>
      </rPr>
      <t xml:space="preserve">² </t>
    </r>
  </si>
  <si>
    <t>Řez stromů - Výchovný - stromy do 4m výšky</t>
  </si>
  <si>
    <t>Řez stromů - Výchovný - stromy 4-6m výšky</t>
  </si>
  <si>
    <t>Řez stromů - Výchovný - stromy nad 6m výšky</t>
  </si>
  <si>
    <t xml:space="preserve">Příplatek: Řez stromů prováděný lezeckou technikou -  Lokální redukce směrem k překážce, z důvodu stabilizace - plocha stromu 201-300m² </t>
  </si>
  <si>
    <t xml:space="preserve">Příplatek: Řez stromů prováděný lezeckou technikou -  Lokální redukce směrem k překážce, z důvodu stabilizace - plocha stromu 51-100m² </t>
  </si>
  <si>
    <t xml:space="preserve">Příplatek: Řez stromů prováděný lezeckou technikou -  Lokální redukce směrem k překážce, z důvodu stabilizace - plocha stromu 101-200m² </t>
  </si>
  <si>
    <t xml:space="preserve">Příplatek: Řez stromů prováděný lezeckou technikou -  Lokální redukce směrem k překážce, z důvodu stabilizace - plocha stromu 301-400m² </t>
  </si>
  <si>
    <t xml:space="preserve">Příplatek: Řez stromů prováděný lezeckou technikou -  Lokální redukce směrem k překážce, z důvodu stabilizace - plocha stromu 401-500m² </t>
  </si>
  <si>
    <t xml:space="preserve">Příplatek: Řez stromů prováděný lezeckou technikou -  Lokální redukce směrem k překážce, z důvodu stabilizace - plocha stromu 501-600m² </t>
  </si>
  <si>
    <t xml:space="preserve">Příplatek: Odstranění výmladků </t>
  </si>
  <si>
    <t>Dynamická vazba vč. materiálu a instalace</t>
  </si>
  <si>
    <t>Odstranení stávajícího kotvení, vč. Skládkování materiálu</t>
  </si>
  <si>
    <t>Oprava kotvení stávajících dřevin - Ukotvení dřeviny třemi a více kůly průměru do 100 mm, délky přes 2 m do 3m</t>
  </si>
  <si>
    <t>Oprava kotvení stávajících dřevin - Dřevěný kotvící kůl délka 3m, průměr 8cm, impregnovaný</t>
  </si>
  <si>
    <t>Oprava kotvení stávajících dřevin - Dřevěné příčky  ke spojení kůlů (3 ks/strom)</t>
  </si>
  <si>
    <r>
      <t>Řez stromů prováděný lezeckou technikou - Zdravotní řez - plocha stromu 101-200m</t>
    </r>
    <r>
      <rPr>
        <sz val="9"/>
        <rFont val="Calibri"/>
        <family val="2"/>
      </rPr>
      <t>² (STROMY V EXTRAVILÁNU - kino 33)</t>
    </r>
  </si>
  <si>
    <r>
      <t xml:space="preserve">Příplatek: Řez stromů prováděný lezeckou technikou -  Lokální redukce směrem k překážce, z důvodu stabilizace - plocha stromu 301-400m² </t>
    </r>
    <r>
      <rPr>
        <sz val="8"/>
        <rFont val="Arial"/>
        <family val="2"/>
      </rPr>
      <t>(STROMY V EXTRAVILÁNU - kino 34)</t>
    </r>
  </si>
  <si>
    <t>Příplatek: Řez stromů prováděný lezeckou technikou -  Lokální redukce směrem k překážce, z důvodu stabilizace - plocha stromu 101-200m² (STROMY V EXTRAVILÁNU - kino 33, 22)</t>
  </si>
  <si>
    <t>Náklady na sazenici (OK 12-14 cm s balem) - Acer pseudoplatanus ´Aureo Variegatum´ Vk 3xp 12-14</t>
  </si>
  <si>
    <t>Náklady na sazenici (OK 12-14 cm s balem) - Aesculus flava Vk 3xp 12-14</t>
  </si>
  <si>
    <t>Náklady na sazenici (OK 12-14 cm s balem) - Fagus sylvatica Vk 3xp 12-14</t>
  </si>
  <si>
    <t>Náklady na sazenici (OK 12-14 cm s balem) - Prunus avium ´Plena´  Vk 3xp 12-14</t>
  </si>
  <si>
    <t>Náklady na sazenici (OK 12-14 cm s balem) - Prunus avium Vk 3xp 12-14</t>
  </si>
  <si>
    <t>Náklady na sazenici (OK 12-14 cm s balem) - Pyrus salicifolia Vk 3xp 12-14</t>
  </si>
  <si>
    <t>Náklady na sazenici (OK 12-14 cm s balem) - Qurcus alba Vk 3xp 12-14</t>
  </si>
  <si>
    <t>Náklady na sazenici (OK 12-14 cm s balem) - Quercus petraea Vk 3xp 12-14</t>
  </si>
  <si>
    <t>Náklady na sazenici (OK 14-16 cm s balem) - Acer pseudoplatanus ´Atropurpureum´ Vk 3xp 14-16</t>
  </si>
  <si>
    <t>Náklady na sazenici (OK 14-16 cm s balem) - Aesculus hippocastanum Vk 3xp 14-16</t>
  </si>
  <si>
    <t>Náklady na sazenici (OK 14-16 cm s balem) - Fagus sylvatica ´Atropurpurea´Vk 3xp 14-16</t>
  </si>
  <si>
    <t>Náklady na sazenici (OK 14-16 cm s balem) - Liquidambar styraciflua Vk 3xp 14-16</t>
  </si>
  <si>
    <t>Náklady na sazenici (OK 14-16 cm s balem) - Liriodendron tulipifera Vk 3xp 14-16</t>
  </si>
  <si>
    <t>Náklady na sazenici (OK 14-16 cm s balem) - Tilia americana Vk 3xp 14-16</t>
  </si>
  <si>
    <t>Náklady na sazenici (SOLITÉRA) - Acer pseudoplatanus Solitéra 250-300, Vk 3xp (bal)</t>
  </si>
  <si>
    <t>Náklady na sazenici (SOLITÉRA) - Cercidiphyllum japonicum Solitéra 250-300, Vk 3xp (bal)</t>
  </si>
  <si>
    <t>Náklady na sazenici (SOLITÉRA) - Fagus sylvatica ´Pendula´ Solitéra 250-300, Vk 3xp (bal)</t>
  </si>
  <si>
    <t>Náklady na sazenici (SOLITÉRA) - Abies cephalonica Solitera, Vk 3xp  100-125 (bal)</t>
  </si>
  <si>
    <t>Náklady na sazenici (SOLITÉRA) - Pinus nigra  (nigra) Solitera, Vk 3xp  125-150 (bal)</t>
  </si>
  <si>
    <t>Náklady na sazenici (SOLITÉRA) - Pinus peuce Solitera, Vk 3xp  125-150 (bal)</t>
  </si>
  <si>
    <t>Náklady na sazenici (SOLITÉRA) - Pinus strobus Solitera, Vk 3xp  125-150 (bal)</t>
  </si>
  <si>
    <t>Náklady na sazenici (SOLITÉRA) - Tsuga canadensis Solitera, Vk 3xp  125-150 (bal)</t>
  </si>
  <si>
    <t>VÝSADBA STROMŮ A KEŘŮ V EXTRAVILÁNU</t>
  </si>
  <si>
    <t>VÝSADBA STROMŮ A KEŘŮ</t>
  </si>
  <si>
    <t>Náklady na sazenici (SOLITÉRA) - Prunus padus Solitéra 250-300, Vk 3xp (bal)</t>
  </si>
  <si>
    <t>výsadba solitérního listnatého stromu 250-300</t>
  </si>
  <si>
    <t>Ukotvení dřeviny dvěma  kůly průměru do 100 mm, délky přes 2 m do 3m</t>
  </si>
  <si>
    <t>184 21-5123</t>
  </si>
  <si>
    <t>Dřevěná příčka  ke spojení kůlů (1 ks/strom)</t>
  </si>
  <si>
    <t xml:space="preserve">Zhotovení obalu kmene a části větví ve dvou vrstvách z juty </t>
  </si>
  <si>
    <t>184 50-1121</t>
  </si>
  <si>
    <t>Juta pro obal kmene a části větví ve dvou vrstvách</t>
  </si>
  <si>
    <t>Náklady na sazenici (OK 12-14 cm s balem) - Acer campestre Vk 3xp 12-14</t>
  </si>
  <si>
    <t>Bambusová tyč (délka 4m, průměr 3cm)</t>
  </si>
  <si>
    <t>Vyvázání stromu/terminálu k bambusové tyči (Cercidiphyllum japonicum 1ks, Fagus sylvatica ´Pendula´ 2ks)</t>
  </si>
  <si>
    <t>Ukotvení dřeviny jedním kůlem průměru do 100 mm, délky přes 2 m do 3m</t>
  </si>
  <si>
    <t>184 21-5113</t>
  </si>
  <si>
    <t>Zřízení ochranné ohrádky ze čtyř kůlů s příčkami</t>
  </si>
  <si>
    <t>Dřevěný kotvící kůl délka 1m, průměr 8cm, impregnovaný (ochranná ohrádka)</t>
  </si>
  <si>
    <t>Dřevěná příčka  ke spojení kůlů délka 1m  (ochranná ohrádka)</t>
  </si>
  <si>
    <t xml:space="preserve">výsadba solitérního jehličnanu </t>
  </si>
  <si>
    <t>Řez solitérních keřů do průměru koruny přes 3m</t>
  </si>
  <si>
    <t>Náklady na sazenici (ko 5l, min velikost 80-100 cm, 3 výhony) - Aesculus parviflora</t>
  </si>
  <si>
    <t>Náklady na sazenici (ko 5l, min velikost 80-100 cm, 3 výhony) - Azalea mollis ´Daviesii´</t>
  </si>
  <si>
    <t>Náklady na sazenici (ko 5l, min velikost 80-100 cm, 3 výhony) - Azalea luteum</t>
  </si>
  <si>
    <t>Náklady na sazenici (ko 5l, min velikost 120-150 cm, 3 výhony) - Acer japonicum</t>
  </si>
  <si>
    <t>Náklady na sazenici (ko 5l, min velikost 80-100 cm, 3 výhony) - Cornus sanguinea</t>
  </si>
  <si>
    <t>Náklady na sazenici (ko 5l, min velikost 80-100 cm, 3 výhony) - Euonymus europaeus</t>
  </si>
  <si>
    <t>Náklady na sazenici (ko 5l, min velikost 120-150 cm, 3 výhony) - Halesia carolina</t>
  </si>
  <si>
    <t>Náklady na sazenici (ko 5l, min velikost 80-100 cm, 3 výhony) - Hamamelis japonica</t>
  </si>
  <si>
    <t>Náklady na sazenici (ko 5l, min velikost 80-100 cm, 3 výhony) - Hamamelis virginiana</t>
  </si>
  <si>
    <t>Náklady na sazenici (ko 5l, min velikost 80-100 cm, 3 výhony) - Rhododendron ´Cunnningha´s White´</t>
  </si>
  <si>
    <t>Náklady na sazenici (ko 5l, min velikost 80-100 cm, 3 výhony) - Viburnum opulus</t>
  </si>
  <si>
    <t>Náklady na sazenici (ko 5l, min velikost 80-100 cm, 3 výhony) - Corylus avellana</t>
  </si>
  <si>
    <t>Náklady na sazenici (ko 5l, min velikost 80-100 cm, 3 výhony) - Exochorda racemosa</t>
  </si>
  <si>
    <t>Náklady na sazenici (ko 5l, min velikost 80-100 cm, 3 výhony) -Taxus baccata</t>
  </si>
  <si>
    <t>Náklady na sazenici (ko 5l, min velikost 60-80 cm, 3 výhony) - Taxus baccata ´Nissens Präsident´</t>
  </si>
  <si>
    <t>Přesazení magnolie (inventarizační položka k85) vč. zálivky, borkování, borky</t>
  </si>
  <si>
    <t>Plošné zamulčování porostů keřů bez podrostu břečťanu -Mulčování záhonů mulčovací borkou, tl. do 100mm</t>
  </si>
  <si>
    <t>Plošné zamulčování porostů keřů bez podrostu břečťanu -Mulčovací borka (15-40 mm frakce)  + doprava</t>
  </si>
  <si>
    <t>Plošné zamulčování přemulčování stávjících porostů k28, k30 - Mulčování záhonů mulčovací borkou, tl. do 100mm</t>
  </si>
  <si>
    <t>Plošné zamulčování přemulčování stávjících porostů k28, k30 - Mulčovací borka (15-40 mm frakce)  + doprava</t>
  </si>
  <si>
    <t>VÝSADBA CIBULOVIN</t>
  </si>
  <si>
    <t>Výsadba cibulovin celkem:</t>
  </si>
  <si>
    <t xml:space="preserve">V rámci veškerých prací v parku nebude použita těžká technika. Maximální přípustná jest mechanizace do 3,5t a to jen na cestách (zhotovitel je povinen cesty svým konáním nepoškodit. Pokud dojde k poškození cest či jiných povrchů dojde nákladem zhotovitele k uvedení do původního stavu nebo do stavu lepšího po dohodě s investorem). Technika se nebude pohybovat v kořenových prostorech a prostorách trávníků. Zhutnění kořenových prostor je v tomto případě vzhledem ke stávajícím porostů nevratné a bude přísně sankcionováno. </t>
  </si>
  <si>
    <t>Náklady na sazenici (OK 12-14 cm s balem) - Acer platanoides ´Globosum´ Vk 3xp 12-14,  výška nasazení koruny 2-2,2m</t>
  </si>
  <si>
    <t>KAMENNÁ DLAŽBA POD LAVICE - lokální srovnání terénu pod podestami, HTÚ</t>
  </si>
  <si>
    <t>jemný štěrkopísek - podsyp</t>
  </si>
  <si>
    <t>Čisté terénní úpravy, modelace (rozrušení půdy do 15cm, obdělání půdy, odstranění kamenů větších 3cm a organických zbytků, urovnání povrchu, hrabání)</t>
  </si>
  <si>
    <t>Doplnění substrátu o mocnosti 5cm</t>
  </si>
  <si>
    <t>Pěstební substrát (Katrovaná zemina s kompostem zbavená plevelů, cizích příměsí a hrud větších než 2 cm smíchaná s pískem v poměru 3:2)</t>
  </si>
  <si>
    <t>Urovnání povrchu, hrabání, odstranění kamenů větších 3cm a organických zbytků</t>
  </si>
  <si>
    <t>příprava půdy s modelací</t>
  </si>
  <si>
    <r>
      <t>kontrolní součet/m</t>
    </r>
    <r>
      <rPr>
        <sz val="9"/>
        <color indexed="8"/>
        <rFont val="Calibri"/>
        <family val="2"/>
      </rPr>
      <t>²</t>
    </r>
  </si>
  <si>
    <t>ROZVOJOVÁ PÉČE O VÝSADBY V EXTRAVILÁNU</t>
  </si>
  <si>
    <t>Rozvojová péče o výsadby v extravilánu celkem:</t>
  </si>
  <si>
    <t>Narcissus ´Dutch Master´ - I. jakost</t>
  </si>
  <si>
    <t>Narcissus ´Segovia´ - I. jakost</t>
  </si>
  <si>
    <t>Scilla siberica - I. jakost</t>
  </si>
  <si>
    <t>Osivo - travo-bylinná směs namíchaná na zakázku - Agrostis UNI 5 KORZO (30kg)</t>
  </si>
  <si>
    <t>založení travo-bylinného porostu výsevem (vč. ceny osiva) - PARTEROVÝ TRÁVNÍK</t>
  </si>
  <si>
    <t>ZALOŽENÍ TRÁVNÍKU V PLOŠE PO ODSTRANĚNÝCH POROSTECH A PAŘEZECH</t>
  </si>
  <si>
    <t>Založení trávníku v ploše po odstraněných porostech a pařezech celkem:</t>
  </si>
  <si>
    <t>založení travníhoo porostu výsevem (vč. ceny osiva) - zatravnění - TRÁVNÍK V PLOŠE PO ODSTRANĚNÝCH POROSTEH A PAŘEZECH</t>
  </si>
  <si>
    <t>Odfrézování pařezů do hloubky 20cm se zasypáním jámy a zhutněním upraveného terénu, stávající pařezy v intenzivně navštěvované žásti parku viz PD</t>
  </si>
  <si>
    <t>ZPEVNĚNÉ PLOCHY - UZNATELNÉ do výše 10% z ceny realizace zeleně</t>
  </si>
  <si>
    <t>Zpevněné plochy uznatelné celkem:</t>
  </si>
  <si>
    <t>Zpevněné plochy neuznatelné celkem:</t>
  </si>
  <si>
    <t>Osivo - travo-bylinná směs namíchaná na zakázku - Agrostis UNI 5 KORZO (31kg)</t>
  </si>
  <si>
    <t>součástí všech položek je doprava a přesun na lokalitě</t>
  </si>
  <si>
    <t>PŘÍPRAVNÉ VEGETAČNÍ PRÁCE</t>
  </si>
  <si>
    <t>Přípravné vegetační práce celkem:</t>
  </si>
  <si>
    <t>přípravné vegetační práce</t>
  </si>
  <si>
    <t>opatření pro posílení biodiverzity a entomologických biotopů</t>
  </si>
  <si>
    <t>zpevněné plochy uznatelné</t>
  </si>
  <si>
    <t>mobiliář a vybavení</t>
  </si>
  <si>
    <t>výsadba stromů a keřů</t>
  </si>
  <si>
    <t>Založení záhonů půdopokrvných dřevin celkem:</t>
  </si>
  <si>
    <t>výsadba cibulovin</t>
  </si>
  <si>
    <t xml:space="preserve">založení trávníku v ploše po odstraněných porostech a pařezech </t>
  </si>
  <si>
    <t>demolice a bourací práce</t>
  </si>
  <si>
    <t>zpevněné plochy neuznatelné</t>
  </si>
  <si>
    <t>Výsadba stromů a keřů v extravilánu celkem:</t>
  </si>
  <si>
    <t>výsadba stromů a keřů v extravilánu</t>
  </si>
  <si>
    <t>rozvojová péče o výsadby v extravilánu</t>
  </si>
  <si>
    <t>uznatelné náklady</t>
  </si>
  <si>
    <t>Odfrézování pařezů do hloubky 20cm se zasypáním jámy a zhutněním upraveného terénu, všechny pařezy u stromů kácených v rámci projektu - NEUZNATELNÉ KÁCENÍ</t>
  </si>
  <si>
    <t>Odfrézování pařezů do hloubky 20cm se zasypáním jámy a zhutněním upraveného terénu, všechny pařezy u stromů kácených v rámci projektu - UZNATELNÉ KÁCENÍ</t>
  </si>
  <si>
    <r>
      <t>Řez stromů prováděný lezeckou technikou - Zdravotní řez - plocha stromu 301-400m</t>
    </r>
    <r>
      <rPr>
        <sz val="9"/>
        <rFont val="Calibri"/>
        <family val="2"/>
      </rPr>
      <t>² (STROMY V EXTRAVILÁNU - kino 34, PARK - 467)</t>
    </r>
  </si>
  <si>
    <r>
      <t>Řez stromů prováděný lezeckou technikou - Bezpečnostní řez - plocha stromu 51-100m</t>
    </r>
    <r>
      <rPr>
        <sz val="9"/>
        <rFont val="Calibri"/>
        <family val="2"/>
      </rPr>
      <t>² - BEZ KOMBINACE S JINÝM TYPEM ŘEZU</t>
    </r>
  </si>
  <si>
    <r>
      <t>Řez stromů prováděný lezeckou technikou - Bezpečnostní řez - plocha stromu 101-200m</t>
    </r>
    <r>
      <rPr>
        <sz val="9"/>
        <rFont val="Calibri"/>
        <family val="2"/>
      </rPr>
      <t>²  - BEZ KOMBINACE S JINÝM TYPEM ŘEZU</t>
    </r>
  </si>
  <si>
    <r>
      <t>Řez stromů prováděný lezeckou technikou - Bezpečnostní řez - plocha stromu 201-300m</t>
    </r>
    <r>
      <rPr>
        <sz val="9"/>
        <rFont val="Calibri"/>
        <family val="2"/>
      </rPr>
      <t>²  - BEZ KOMBINACE S JINÝM TYPEM ŘEZU</t>
    </r>
  </si>
  <si>
    <r>
      <t>Řez stromů prováděný lezeckou technikou - Bezpečnostní řez - plocha stromu 301-400m</t>
    </r>
    <r>
      <rPr>
        <sz val="9"/>
        <rFont val="Calibri"/>
        <family val="2"/>
      </rPr>
      <t>²  - BEZ KOMBINACE S JINÝM TYPEM ŘEZU</t>
    </r>
  </si>
  <si>
    <r>
      <t>Řez stromů prováděný lezeckou technikou - Bezpečnostní řez - plocha stromu 51-100m</t>
    </r>
    <r>
      <rPr>
        <sz val="9"/>
        <rFont val="Calibri"/>
        <family val="2"/>
      </rPr>
      <t>² - V KOMBINACI S JINÝM TYPEM ŘEZU</t>
    </r>
  </si>
  <si>
    <r>
      <t>Řez stromů prováděný lezeckou technikou - Bezpečnostní řez - plocha stromu 101-200m</t>
    </r>
    <r>
      <rPr>
        <sz val="9"/>
        <rFont val="Calibri"/>
        <family val="2"/>
      </rPr>
      <t>² - V KOMBINACI S JINÝM TYPEM ŘEZU</t>
    </r>
  </si>
  <si>
    <r>
      <t>Řez stromů prováděný lezeckou technikou - Bezpečnostní řez - plocha stromu 201-300m</t>
    </r>
    <r>
      <rPr>
        <sz val="9"/>
        <rFont val="Calibri"/>
        <family val="2"/>
      </rPr>
      <t>² - V KOMBINACI S JINÝM TYPEM ŘEZU</t>
    </r>
  </si>
  <si>
    <r>
      <t>Řez stromů prováděný lezeckou technikou - Bezpečnostní řez - plocha stromu 301-400m</t>
    </r>
    <r>
      <rPr>
        <sz val="9"/>
        <rFont val="Calibri"/>
        <family val="2"/>
      </rPr>
      <t>² - V KOMBINACI S JINÝM TYPEM ŘEZU</t>
    </r>
  </si>
  <si>
    <r>
      <t>Řez stromů prováděný lezeckou technikou - Bezpečnostní řez - plocha stromu 401-500m</t>
    </r>
    <r>
      <rPr>
        <sz val="9"/>
        <rFont val="Calibri"/>
        <family val="2"/>
      </rPr>
      <t>² - V KOMBINACI S JINÝM TYPEM ŘEZU</t>
    </r>
  </si>
  <si>
    <r>
      <t>Řez stromů prováděný lezeckou technikou - Bezpečnostní řez - plocha stromu 501-600m</t>
    </r>
    <r>
      <rPr>
        <sz val="9"/>
        <rFont val="Calibri"/>
        <family val="2"/>
      </rPr>
      <t>² - V KOMBINACI S JINÝM TYPEM ŘEZU</t>
    </r>
  </si>
  <si>
    <r>
      <t>Řez stromů prováděný lezeckou technikou - Bezpečnostní řez - plocha stromu 101-200m</t>
    </r>
    <r>
      <rPr>
        <sz val="9"/>
        <rFont val="Calibri"/>
        <family val="2"/>
      </rPr>
      <t>²  - BEZ KOMBINACE S JINÝM TYPEM ŘEZU - Robinia pseudoacacia S372</t>
    </r>
  </si>
  <si>
    <r>
      <t>Řez stromů prováděný lezeckou technikou - Bezpečnostní řez - plocha stromu 201-300m</t>
    </r>
    <r>
      <rPr>
        <sz val="9"/>
        <rFont val="Calibri"/>
        <family val="2"/>
      </rPr>
      <t>²  - BEZ KOMBINACE S JINÝM TYPEM ŘEZU - EXTRAVILÁN - kino 42)</t>
    </r>
  </si>
  <si>
    <r>
      <t>Řez stromů prováděný lezeckou technikou - Bezpečnostní řez - plocha stromu 101-200m</t>
    </r>
    <r>
      <rPr>
        <sz val="9"/>
        <rFont val="Calibri"/>
        <family val="2"/>
      </rPr>
      <t>² - V KOMBINACI S JINÝM TYPEM ŘEZU, EXTRAVILÁN - kino 22</t>
    </r>
  </si>
  <si>
    <r>
      <t>Řez stromů prováděný lezeckou technikou - Bezpečnostní řez - plocha stromu 201-300m</t>
    </r>
    <r>
      <rPr>
        <sz val="9"/>
        <rFont val="Calibri"/>
        <family val="2"/>
      </rPr>
      <t>² - V KOMBINACI S JINÝM TYPEM ŘEZU, EXTRAVILÁN - park 468</t>
    </r>
  </si>
  <si>
    <r>
      <t>Řez stromů prováděný lezeckou technikou - Bezpečnostní řez - plocha stromu 301-400m</t>
    </r>
    <r>
      <rPr>
        <sz val="9"/>
        <rFont val="Calibri"/>
        <family val="2"/>
      </rPr>
      <t>² - V KOMBINACI S JINÝM TYPEM ŘEZU, EXTRAVILÁN - park 737</t>
    </r>
  </si>
  <si>
    <t>Příplatek: Řez stromů prováděný lezeckou technikou -Řez bezpečnostní - plocha stromu 101-200m² - PŘÍPLATEK K JINÉMU TYPU ŘEZU</t>
  </si>
  <si>
    <t>Příplatek: Řez stromů prováděný lezeckou technikou -Řez bezpečnostní - plocha stromu 201-300m² - PŘÍPLATEK K JINÉMU TYPU ŘEZU</t>
  </si>
  <si>
    <t>Příplatek: Řez stromů prováděný lezeckou technikou -Řez bezpečnostní - plocha stromu 301-400m² - PŘÍPLATEK K JINÉMU TYPU ŘEZU</t>
  </si>
  <si>
    <t>Logger -  skupina kmenů či silnějších větví, zapuštěny minimálně 1/3 své délky. Předpokládaný rozsah 8m2, bude použito min. 5m3 materiálu. Přesný tvar a rozsah loggeru budou upřesněn na místě za účasti AD. Přesun hmot</t>
  </si>
  <si>
    <t>Hromady (hráze) z rozřezaných větví a kmenů - úhledně vyskládané hráze dřeva s preferencí tlejících kusů.</t>
  </si>
  <si>
    <t>Uložení klád v místě kácení (in situ) -  uložení dřevní hmoty, zejména torza kmene. Kmen je třeba zajistit proti pohybu například, částečným zapuštěním ve vodorovné poloze nebo dřevěnými kůly vytvořených ze vzniklé dřevní hmoty.</t>
  </si>
  <si>
    <t>Budky pro drobné ptáky (špaček, sýkorka) + instalace</t>
  </si>
  <si>
    <t>Ochranná opatření u ponechávaných dřevin v průběhu stavby (ochrana kmenů stromů: případné zřízení bednění v případě ohrožení dřeviny (bude určeno na místě za účasti AD), ochrana koruny - vyvázání větví pro průjezd techniky, ochrana kořenového prostoru v rámci manimulace, ochrana kořenů v místě výkopů - vlhčení, zálivka, ošetření, překrytí kořenů), platí pro celou plochu řešeného území v průběhu celé stavby. Viz PD samostatná kapitola - předpokládaný počet zasažených/ošetřovaných dřevin 35ks. Ochrana kořenových prostor platí pro všechny dřeviny v řešeném území.</t>
  </si>
  <si>
    <t>Odkopávky a prokopávky nezapažené pro silnice objemu do 1000 m3 v hornině tř. 3 - DEMOLICE STÁVAJÍCÍHO CHODNÍKU</t>
  </si>
  <si>
    <t>MZK - Úprava pláně v hornině tř. 1 až 4 se zhutněním (i v ploše pod kamennou dlažbu v rámci cesty)</t>
  </si>
  <si>
    <t>Odkopávky a prokopávky nezapažené pro silnice objemu do 1000 m3 v hornině tř. 3 - PLOCHY NAD RÁMEC DEMOLICE STÁVAJÍCÍHO CHODNÍKU</t>
  </si>
  <si>
    <t>ZALOŽENÍ PARTEROVÉHO TRÁVNÍKU S TERÉNNÍ MODELACÍ</t>
  </si>
  <si>
    <t>Založení parterového trávníku s terénní modelací celkem:</t>
  </si>
  <si>
    <t>založení parterového trávníku s terénní modelací</t>
  </si>
  <si>
    <t>Ornice - doplnění do míst výkopů, mimo plochy zakládaného chodníku</t>
  </si>
  <si>
    <t>Rozprostření a urovnání ornice v rovině do plochy 500m2, tl. Vrstvy přes 300-400mm</t>
  </si>
  <si>
    <t>m2</t>
  </si>
  <si>
    <t xml:space="preserve">ZPEVNĚNÉ PLOCHY - NEUZNATELNÉ </t>
  </si>
  <si>
    <t>MOBILIÁŘ A VYBAVENÍ - NEUZNATELNÉ</t>
  </si>
  <si>
    <t>Mobiliář a vybavení -neuznatelné celkem:</t>
  </si>
  <si>
    <t>mobiliář a vybavení - neuznatelné</t>
  </si>
  <si>
    <t>Náklady na sazenici (OK 14-16 cm s balem) - Acer pseudoplatanus Vk 3xp 14-16</t>
  </si>
  <si>
    <t xml:space="preserve">Náklady na sazenici (OK 14-16 cm s balem) - Acer pseudoplatanus Vk 3xp 14-16 - PARK </t>
  </si>
  <si>
    <t>Náklady na sazenici (OK 12-14 cm s balem) - Acer pseudoplatanus Vk 3xp 12-14 - KINO</t>
  </si>
  <si>
    <t>Náklady na sazenici (OK 12-14 cm s balem) - Acer platanoides Vk 3xp 12-14</t>
  </si>
  <si>
    <t>Náklady na sazenici (OK 12-14 cm s balem) - Fraxinus excelsior Vk 3xp 12-14</t>
  </si>
  <si>
    <t>ROZVOJOVÁ PÉČE O VÝSADBY V INTRAVILÁNU</t>
  </si>
  <si>
    <t>Rozvojová péče o výsadby v intravilánu celkem:</t>
  </si>
  <si>
    <t>rozvojová péče o výsadby v intravilánu</t>
  </si>
  <si>
    <t>Náklady na sazenici (OK 12-14 cm s balem) -Carpinus betulus Vk 3xp 12-14</t>
  </si>
  <si>
    <t>Náklady na sazenici (OK 14-16 cm s balem) - Tilia platyphyllos Vk 3xp 14-16</t>
  </si>
  <si>
    <t xml:space="preserve">KÁCENÍ V MÍSTECH BEZ NAVRŽENÉ VÝSADBY / Kácení volné - průměr kmene na řez.ploše pařezu 41-50cm </t>
  </si>
  <si>
    <t xml:space="preserve">KÁCENÍ V MÍSTECH BEZ NAVRŽENÉ VÝSADBY / Kácení volné - průměr kmene na řez.ploše pařezu 51-60cm </t>
  </si>
  <si>
    <t>Převoz dřevní hmoty a štěpky na místo určené investorem (veškerá dřevní hmota náleží investorovi a bude zhotovitelem složena na místo ním určené na území města Bílina, dřevní hmota sběrný dvůr (asi 4km od parku), štěpka kompostárna (asi 5km od parku). (odhad 600 m3 bude fakturováno podle skutečně provedené práce) - jedná se o veškerou dřevní hmotu vniklou zásahy v parku (uznatelné i neuznatelné výdaje)</t>
  </si>
  <si>
    <t>Probírky dřevin, odstranění nevhodných dřevin výšky nad 1m,  do 10 cm průměru kmene na řezné ploše pařezu (vč. odstranění hmoty/štěpkování a pařezu, a ošetření porostů) - plocha zásahu = skutečná výměra probírek vypočítáných z procent zásahu a pokryvnosti a 5ks stromu (20m2)s průměrem kmene na řez. ploše pařezu do 10cm (lokálně mohou mít průměry kácených dřevin 15-20cm na pařezu) - KÁCENÍ BEZ NÁHRADNÍCH VÝSADEB</t>
  </si>
  <si>
    <t>Probírky dřevin, odstranění nevhodných dřevin výšky nad 1m,  do 10 cm průměru kmene na řezné ploše pařezu (vč. odstranění hmoty/štěpkování a pařezu, a ošetření porostů) - plocha zásahu = skutečná výměra probírek vypočítáných z procent zásahu (lokálně mohou mít průměry kácených dřevin 15-20cm na pařezu -zejména v porostech k66 a k44)</t>
  </si>
  <si>
    <t>Probírky dřevin, odstranění nevhodných dřevin výšky nad 1m,  do 10 cm průměru kmene na řezné ploše pařezu (vč. odstranění hmoty/štěpkování a pařezu, a ošetření porostů) - plocha zásahu = skutečná výměra probírek vypočítáných z procent zásahu a pokryvnosti a pokryvnosti a 1ks stromu (4m2)s průměrem kmene na řez. ploše pařezu do 10cm(lokálně mohou mít průměry kácených dřevin 15-20cm na pařezu) - KOMPOZIČNÍ KÁCENÍ</t>
  </si>
  <si>
    <t>Ochrana dřeviny proti okusu hospodářskou zvěří (vč. Materiálu: trojnožka instalována v rámci kotvení bude pobita čtyřmi řadami prken, které jsou po celé ploše podbité králičím pletivem. Ochrana musí dosahovat až k nasazení koruny, respektive 10cm pod výšku jejího nasazení (tedy cca do 1,7m), 1,5m pletiva, prkna 12x 0,5m - výška prkna 12cm)</t>
  </si>
  <si>
    <t>Výsadba solitérnního kontejnerovaného keře (ko 5l, min velikost 80-100 cm, 3 výhony), vč. Vykopání jamky,výchovného řezu, zálivky, borkování, borky</t>
  </si>
  <si>
    <t>Výsadba solitérnního kontejnerovaného keře (ko 5l, min velikost 120-150 cm, 3 výhony), vč. Vykopání jamky,výchovného řezu, zálivky, borkování, borky</t>
  </si>
  <si>
    <t>Výsadba solitérnního kontejnerovaného jehličnatého keře (ko 5l, min velikost 60-80 cm, 3 výhony), vč. Vykopání jamky,výchovného řezu, zálivky, borkování, borky</t>
  </si>
  <si>
    <t>Výsadba solitérnního kontejnerovaného jehličnatého keře (ko 5l, min velikost 80-100 cm, 3 výhony),vč. Vykopání jamky,výchovného řezu, zálivky, borkování, borky</t>
  </si>
  <si>
    <t>Výsadba solitérního kontejnerovaného keře (ko 5l, min velikost 80-100 cm, 3 výhony), vč. Vykopání jamky,výchovného řezu, zálivky, borkování, borky</t>
  </si>
  <si>
    <t>Geodetické práce - vytyčení zpevněných ploch bude přebráno AD</t>
  </si>
  <si>
    <t>Geodetické práce - vytyčení mobiliáře, bude přebráno AD</t>
  </si>
  <si>
    <t>Geodetické práce - vytyčení výsadeb a sítí jejich správci (udržování vytyčení v průběhu celé stavby), bude přebráno AD</t>
  </si>
  <si>
    <t>MOBILNÍ ZAVLAŽOVACÍ VAKY S POSTUPNÝM UVOLŇOVÁNÍM ZÁLIVKY -  uznatelný podíl z ceny</t>
  </si>
  <si>
    <t>Mobilní zavlažovací vaky s postupným uvolňováním zálivky celkem:</t>
  </si>
  <si>
    <t>Mobilní zavlažovací vak s postupným uvolňováním pro zálivku ve zhoršených podmínkách (výsušná oblast, náročný terén pro zálivku) - uznatelný podíl z ceny do 300Kč na pořízení a instalaci vaku na 1strom  (vak o objemu 62litrů vody)</t>
  </si>
  <si>
    <t>MOBILINÍ ZAVLAŽOVACÍ VAKY S POSTUPNÝM UVOLŇOVÁNÍM ZÁLIVKY -  neuznatelný podíl z ceny</t>
  </si>
  <si>
    <t>Mobilní zavlažovací vak s postupným uvolňováním pro zálivku ve zhoršených podmínkách (výsušná oblast, náročný terén pro zálivku) - neuznatelný podíl z ceny nad 300Kč na pořízení a instalaci vaku na 1strom  (vak o objemu 62litrů vody)</t>
  </si>
  <si>
    <t>MOBILINÍ ZAVLAŽOVACÍ VAKY S POSTUPNÝM UVOLŇOVÁNÍM ZÁLIVKY -  neuznatelné v extravilánu - celá cena</t>
  </si>
  <si>
    <t>mobilní zavlažovací vaky s postupným uvolňováním zálivky - uznatelný podíl z ceny</t>
  </si>
  <si>
    <t>mobilní zavlažovací vaky s postupným uvolňováním zálivky - neuznatelný podíl z ceny</t>
  </si>
  <si>
    <t>mobilní zavlažovací vaky s postupným uvolňováním zálivky - neuznatelé, v extravilánu</t>
  </si>
  <si>
    <r>
      <t>Řez stromů prováděný lezeckou technikou - Zdravotní řez - plocha stromu 201-300m</t>
    </r>
    <r>
      <rPr>
        <sz val="9"/>
        <rFont val="Calibri"/>
        <family val="2"/>
      </rPr>
      <t>²  (STROMY SE SNÍŽENOU PERSPEKTIVOU - park 228)</t>
    </r>
  </si>
  <si>
    <r>
      <t>Řez stromů prováděný lezeckou technikou - Obvodová redukce - plocha stromu 201-300m</t>
    </r>
    <r>
      <rPr>
        <sz val="9"/>
        <rFont val="Calibri"/>
        <family val="2"/>
      </rPr>
      <t>²   (STROMY SE SNÍŽENOU PERSPEKTIVOU - park 710)</t>
    </r>
  </si>
  <si>
    <r>
      <t>Řez stromů prováděný lezeckou technikou - Zdravotní řez - plocha stromu 401-500m</t>
    </r>
    <r>
      <rPr>
        <sz val="9"/>
        <rFont val="Calibri"/>
        <family val="2"/>
      </rPr>
      <t>²  (STROMY SE SNÍŽENOU PERSPEKTIVOU - park 711, 712)</t>
    </r>
  </si>
  <si>
    <r>
      <t xml:space="preserve">Příplatek: Řez stromů prováděný lezeckou technikou -  Lokální redukce směrem k překážce, z důvodu stabilizace - plocha stromu 201-300m² </t>
    </r>
    <r>
      <rPr>
        <sz val="8"/>
        <rFont val="Arial"/>
        <family val="2"/>
      </rPr>
      <t>(STROMY V EXTRAVILÁNU - park 468, STROMY SE SNÍŽENOU PERSPEKTIVOU - park 228)</t>
    </r>
  </si>
  <si>
    <t>Příplatek: Řez stromů prováděný lezeckou technikou -  Lokální redukce směrem k překážce, z důvodu stabilizace - plocha stromu 401-500m² (STROMY SE SNÍŽENOU PERSPEKTIVOU - park 711, 712)</t>
  </si>
  <si>
    <r>
      <t xml:space="preserve">REVITALIZACE LÁZEŇSKÉHO PARKU KYSELKA - </t>
    </r>
    <r>
      <rPr>
        <b/>
        <sz val="9"/>
        <color rgb="FFFF0000"/>
        <rFont val="Arial"/>
        <family val="2"/>
      </rPr>
      <t>aktualizace 14.10.2020_14.12.2021</t>
    </r>
  </si>
  <si>
    <r>
      <t>Ošetření následných kořenových výmladků po pokácených dřevinách arboricidem (postřik) nebo nátěrem neředěným totálním herbicidem</t>
    </r>
    <r>
      <rPr>
        <sz val="9"/>
        <rFont val="Arial CE"/>
        <family val="2"/>
      </rPr>
      <t>. Počítáno na pokácenou dřevinu ve třech opakováních, včetně přípravku</t>
    </r>
  </si>
  <si>
    <r>
      <t xml:space="preserve">Ošetření dřevin ochranným nátěrem na kmeny před škodami způsobenými teplotními vlivy </t>
    </r>
    <r>
      <rPr>
        <sz val="9"/>
        <rFont val="Arial"/>
        <family val="2"/>
      </rPr>
      <t xml:space="preserve"> - nátěr horních partíí větví (korun větví) arboristická práce v koruně stromu, (převislé buky i.č. 613 a 559) - provedeno s očištěním borky, základovým nátěrem a nátěrem</t>
    </r>
  </si>
  <si>
    <r>
      <t>Ochranný nátěr na kmeny před škodami způsobenými teplotními vlivy: Základový nátěr (2l),  samotný nátěr (</t>
    </r>
    <r>
      <rPr>
        <sz val="9"/>
        <rFont val="Arial"/>
        <family val="2"/>
      </rPr>
      <t xml:space="preserve">10kg) </t>
    </r>
  </si>
  <si>
    <r>
      <t>MZK - Podklad z mechanicky zpevněného kameniva MZK tl 90 mm, vč. materiálu  a pokládky (okrová barva</t>
    </r>
    <r>
      <rPr>
        <sz val="9"/>
        <color rgb="FFFF0000"/>
        <rFont val="Arial"/>
        <family val="2"/>
      </rPr>
      <t xml:space="preserve"> </t>
    </r>
    <r>
      <rPr>
        <sz val="9"/>
        <color indexed="8"/>
        <rFont val="Arial"/>
        <family val="2"/>
      </rPr>
      <t>- bude vyvzorkováno)</t>
    </r>
  </si>
  <si>
    <t>Lavička s područkami pro pohodlné vstávání o délce 1800mm. Konstrukce z alu slitiny ošetřené vypalovanou práškovou barvou v antracitové barvě. Sedadlo a opěrka ze smrkových latí/lamel – ošetření olejem (rostlinný olej  atesty EN 71.T.3 a DIN 53160 T.1+2 pro použití na dětské hračky) - speciální tónovaný olej s UV ochranou a s vylepšenou protiskluznou technologií – barevnost holubí šeď - základní barva 0123 šedá (doplňkově 0122 bílá). Dle PD</t>
  </si>
  <si>
    <t>Lavička s područkami MONTÁŽ do betonových patek dle pokynů výrobce, vč. materiálu</t>
  </si>
  <si>
    <t>Vyzorkování barevnosti oleje pro ošetření dřevěných částí (alespoň 5ks vzorových latí), rostlinný olej  atesty EN 71.T.3 a DIN 53160 T.1+2 pro použití na dětské hračky, základní barva 0123 šedá (doplňkově 0122 bílá).</t>
  </si>
  <si>
    <r>
      <t xml:space="preserve">Odpadkový koš  </t>
    </r>
    <r>
      <rPr>
        <sz val="9"/>
        <rFont val="Arial"/>
        <family val="2"/>
      </rPr>
      <t>MONTÁŽ do betonových patek dle pokynů výrobce, vč. materiálu</t>
    </r>
  </si>
  <si>
    <t>Odpadkový koš  o čtvercovém půdorysu s objemem 70l  se stříškou. Konstrukce z alu slitiny ošetřené vypalovanou práškovou barvou v antracitové barvě. Dřevěné opláštění ze smrkových latí/lamel – ošetření olejem (rostlinný olej  atesty EN 71.T.3 a DIN 53160 T.1+2 pro použití na dětské hračky) - speciální tónovaný olej s UV ochranou a s vylepšenou protiskluznou technologií – barevnost holubí šeď - základní barva 0123 šedá (doplňkově 0122 bílá). Dle PD</t>
  </si>
  <si>
    <r>
      <t>Chránička kmene proti poškození strunovou sekačkou (</t>
    </r>
    <r>
      <rPr>
        <sz val="9"/>
        <rFont val="Arial CE"/>
        <family val="2"/>
      </rPr>
      <t xml:space="preserve">chránička zelená) </t>
    </r>
  </si>
  <si>
    <t>Hnojivo - půdní kondicionér, (dávkování 1 kg/strom) - půdní kondicionér, obsahující kombinaci více jak 20 složek hydroabsorbentů, hnojiv a růstových prekurzorů. Hydroabsorbenty musí zajistit vodu a živiny po dobu 8 let</t>
  </si>
  <si>
    <t xml:space="preserve">Chránička kmene proti poškození strunovou sekačkou (chránička zelená - Polyethylénová (PE) perforovaná chránička k ochraně paty kmene stromku před poškozením strunovou sekačkou) </t>
  </si>
  <si>
    <t>Hnojivo - půdní kondicionér, (dávkování 1,5 kg/strom) - půdní kondicionér, obsahující kombinaci více jak 20 složek hydroabsorbentů, hnojiv a růstových prekurzorů. Hydroabsorbenty musí zajistit vodu a živiny po dobu 8 let</t>
  </si>
  <si>
    <t>Plošné zamulčování porostů keřů bez podrostu břečťanu - Přípravné práce 2x odplevelení (totální herbicid),  prokypření do 15cm, urovnání</t>
  </si>
  <si>
    <t>Příprvavné práce 2x odplevelení (totální herbicid), prokypření do 15cm, urovnání</t>
  </si>
  <si>
    <t xml:space="preserve">Odplevelení půdy 2x (totální herbicid) </t>
  </si>
  <si>
    <t>Plošné zamulčování přemulčování stávjících porostů k28, k30 - Přípravné práce 2x odplevelení (ref. Totální herbicid),  prokypření do 15cm, urovnání</t>
  </si>
  <si>
    <t xml:space="preserve">KAMENNÁ DLAŽBA POD LAVICE - Osivo - travo-bylinná směs namíchaná na zakázku 
Jílek vytrvalý 2n Lolium perenne 55%
Kostřava červená dlouze výběžkatá Festuca rubra rubra 15%
Kostřava červená krátce výběžkatá Festuca rubra trichophylla   5%
Kostřava červená trsnatá Festuca rubra commutata 10%
Lipnice luční Poa pratensis 15%
</t>
  </si>
  <si>
    <t>Dodávka náhradních latí/lavička- lať smrk 56x26 d.1800mm / lak rostlinný olej  atesty EN 71.T.3 a DIN 53160 T.1+2 pro použití na dětské hračky) - speciální tónovaný olej s UV ochranou a s vylepšenou protiskluznou technologií – barevnost holubí šeď - základní barva 0123 šedá (doplňkově 0122 bílá). Dle PD odstín dle vyvzorkování</t>
  </si>
  <si>
    <t>Dodávka náhradních latí/odpadkový koš -lať smrk 92x26 d.640mm / lak rostlinný olej  atesty EN 71.T.3 a DIN 53160 T.1+2 pro použití na dětské hračky) - speciální tónovaný olej s UV ochranou a s vylepšenou protiskluznou technologií – barevnost holubí šeď - základní barva 0123 šedá (doplňkově 0122 bílá). Dle PD odstín dle vyvzorkování</t>
  </si>
  <si>
    <t>Dodávka náhradních latí/odpadkový koš -lať smrk 117x26 d.640mm / lak rostlinný olej  atesty EN 71.T.3 a DIN 53160 T.1+2 pro použití na dětské hračky) - speciální tónovaný olej s UV ochranou a s vylepšenou protiskluznou technologií – barevnost holubí šeď - základní barva 0123 šedá (doplňkově 0122 bílá). Dle PD odstín dle vyvzorkování</t>
  </si>
  <si>
    <t>Dodávka náhradních latí/odpadkový koš -lať smrk 140x26 d.640mm / lak rostlinný olej  atesty EN 71.T.3 a DIN 53160 T.1+2 pro použití na dětské hračky) - speciální tónovaný olej s UV ochranou a s vylepšenou protiskluznou technologií – barevnost holubí šeď - základní barva 0123 šedá (doplňkově 0122 bílá). Dle PD odstín dle vyvzorkování</t>
  </si>
  <si>
    <t>Rozvojová péče ojednotlivé stromy (NEOVOCNÉ) se zálivkou - 2 ROKY
zálivka včetně dopravy vody 12x ročně
výchovný řez (včetně štěpkování větví a odstranění hmoty) 1x ročně
kontrola úvazků - popouštění či utahnutí 2x ročně, doplnění - 1x ročně výměna 10% kotvících materiálů
z celkového počtu pouţitého materiálu (kůly, příčky, úvazky - nový materiál) a odstranění ochranných a
kotvících prvků poškozených včetně skládkování
hnojení - 1x ročně ke kaţdému stromu aplikace 5ks tabletového hnojiva (hnojivo na okrasné dřeviny - NPK hnojivo obsahující močovinoformaldehyd. Hnojivo neobsahuje chloridy) tablety , zapustit do hloubky 10cm do půdy do závlahové mísy
kypření výsadbové mísy - 3x ročně
odplevelování závlahové mísy - 3x ročně
ochrana proti chorobám a škůdcům - 1x ročně v případě potřeby postřik proti houbovým chorobám či škůdcům
vedení deníku rozvojové péče o výsadby</t>
  </si>
  <si>
    <t>Rozvojová péče ojednotlivé SOLITÉRNÍ KEŘE se zálivkou - 2 ROKY
zálivka včetně dopravy vody 12x ročně
výchovný řez (včetně štěpkování větví a odstranění hmoty) 1x ročně
hnojení - 1x ročně ke každému keři aplikace 2ks tabletového hnojiva ref. Silvamix forte - tablety , zapustit do
hloubky 10cm do půdy do závlahové mísy
kypření výsadbové mísy - 3x ročně
odplevelování závlahové mísy - 3x ročně
ochrana proti chorobám a škůdcům - 1x ročně v případě potřeby postřik proti houbovým chorobám či škůdcům
vedení deníku rozvojové péče o výsadby</t>
  </si>
  <si>
    <t>Rozvojová péče ojednotlivé SOLITÉRNÍ KEŘE se zálivkou - 2 ROKY
zálivka včetně dopravy vody 12x ročně
výchovný řez (včetně štěpkování větví a odstranění hmoty) 1x ročně
hnojení - 1x ročně ke každému keři aplikace 2ks tabletového hnojiva (hnojivo na okrasné dřeviny - NPK hnojivo obsahující močovinoformaldehyd. Hnojivo neobsahuje chloridy) tablety , zapustit do
hloubky 10cm do půdy do závlahové mísy
kypření výsadbové mísy - 3x ročně
odplevelování závlahové mísy - 3x ročně
ochrana proti chorobám a škůdcům - 1x ročně v případě potřeby postřik proti houbovým chorobám či škůdcům
vedení deníku rozvojové péče o výsadby</t>
  </si>
  <si>
    <t>Rozvojová péče o SKUPINY KEŘŮ V ZÁPOJI se zálivkou - 2 ROKY
zálivka včetně dopravy vody 12x ročně
výchovný řez (včetně štěpkování větví a odstranění hmoty) 1x ročně
hnojení - 1x ročně ke každému keři aplikace 2ks tabletového hnojiva (hnojivo na okrasné dřeviny - NPK hnojivo obsahující močovinoformaldehyd. Hnojivo neobsahuje chloridy) tablety , zapustit do
hloubky 10cm do půdy do závlahové mísy
kypření výsadbové mísy - 3x ročně
odplevelování závlahové mísy - 3x ročně
ochrana proti chorobám a škůdcům - 1x ročně v případě potřeby postřik proti houbovým chorobám či škůdcům
vedení deníku rozvojové péče o výsadby</t>
  </si>
</sst>
</file>

<file path=xl/styles.xml><?xml version="1.0" encoding="utf-8"?>
<styleSheet xmlns="http://schemas.openxmlformats.org/spreadsheetml/2006/main">
  <numFmts count="4">
    <numFmt numFmtId="44" formatCode="_-* #,##0.00\ &quot;Kč&quot;_-;\-* #,##0.00\ &quot;Kč&quot;_-;_-* &quot;-&quot;??\ &quot;Kč&quot;_-;_-@_-"/>
    <numFmt numFmtId="164" formatCode="#,##0.00\ &quot;Kč&quot;"/>
    <numFmt numFmtId="165" formatCode="#,##0\ &quot;Kč&quot;"/>
    <numFmt numFmtId="166" formatCode="_(#,##0.00_);[Red]\-\ #,##0.00_);&quot;–&quot;??;_(@_)"/>
  </numFmts>
  <fonts count="21">
    <font>
      <sz val="11"/>
      <color theme="1"/>
      <name val="Calibri"/>
      <family val="2"/>
      <scheme val="minor"/>
    </font>
    <font>
      <sz val="10"/>
      <name val="Arial"/>
      <family val="2"/>
    </font>
    <font>
      <sz val="11"/>
      <color indexed="8"/>
      <name val="Calibri"/>
      <family val="2"/>
    </font>
    <font>
      <sz val="9"/>
      <color indexed="8"/>
      <name val="Myriad Pro"/>
      <family val="2"/>
    </font>
    <font>
      <sz val="8"/>
      <name val="Calibri"/>
      <family val="2"/>
    </font>
    <font>
      <sz val="9"/>
      <name val="Arial"/>
      <family val="2"/>
    </font>
    <font>
      <sz val="9"/>
      <color indexed="8"/>
      <name val="Arial"/>
      <family val="2"/>
    </font>
    <font>
      <b/>
      <sz val="9"/>
      <name val="Arial"/>
      <family val="2"/>
    </font>
    <font>
      <sz val="9"/>
      <name val="Arial CE"/>
      <family val="2"/>
    </font>
    <font>
      <b/>
      <i/>
      <sz val="9"/>
      <name val="Arial"/>
      <family val="2"/>
    </font>
    <font>
      <vertAlign val="superscript"/>
      <sz val="9"/>
      <name val="Arial"/>
      <family val="2"/>
    </font>
    <font>
      <sz val="9"/>
      <name val="Calibri"/>
      <family val="2"/>
    </font>
    <font>
      <b/>
      <sz val="9"/>
      <name val="Arial CE"/>
      <family val="2"/>
    </font>
    <font>
      <sz val="9"/>
      <name val="Verdana"/>
      <family val="2"/>
    </font>
    <font>
      <sz val="8"/>
      <name val="Arial"/>
      <family val="2"/>
    </font>
    <font>
      <b/>
      <sz val="9"/>
      <color indexed="8"/>
      <name val="Myriad Pro"/>
      <family val="2"/>
    </font>
    <font>
      <vertAlign val="superscript"/>
      <sz val="8"/>
      <name val="Arial"/>
      <family val="2"/>
    </font>
    <font>
      <sz val="8"/>
      <color rgb="FFFF0000"/>
      <name val="Arial"/>
      <family val="2"/>
    </font>
    <font>
      <sz val="9"/>
      <color indexed="8"/>
      <name val="Calibri"/>
      <family val="2"/>
    </font>
    <font>
      <b/>
      <sz val="9"/>
      <color rgb="FFFF0000"/>
      <name val="Arial"/>
      <family val="2"/>
    </font>
    <font>
      <sz val="9"/>
      <color rgb="FFFF0000"/>
      <name val="Arial"/>
      <family val="2"/>
    </font>
  </fonts>
  <fills count="10">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indexed="52"/>
        <bgColor indexed="64"/>
      </patternFill>
    </fill>
    <fill>
      <patternFill patternType="solid">
        <fgColor indexed="53"/>
        <bgColor indexed="64"/>
      </patternFill>
    </fill>
    <fill>
      <patternFill patternType="solid">
        <fgColor rgb="FFFFCC00"/>
        <bgColor indexed="64"/>
      </patternFill>
    </fill>
    <fill>
      <patternFill patternType="solid">
        <fgColor theme="7" tint="0.39998000860214233"/>
        <bgColor indexed="64"/>
      </patternFill>
    </fill>
    <fill>
      <patternFill patternType="solid">
        <fgColor theme="9" tint="-0.24997000396251678"/>
        <bgColor indexed="64"/>
      </patternFill>
    </fill>
  </fills>
  <borders count="12">
    <border>
      <left/>
      <right/>
      <top/>
      <bottom/>
      <diagonal/>
    </border>
    <border>
      <left style="hair"/>
      <right style="hair"/>
      <top style="hair"/>
      <bottom style="hair"/>
    </border>
    <border>
      <left style="hair"/>
      <right style="hair"/>
      <top/>
      <bottom style="hair"/>
    </border>
    <border>
      <left style="medium"/>
      <right/>
      <top style="medium"/>
      <bottom style="medium"/>
    </border>
    <border>
      <left/>
      <right/>
      <top style="medium"/>
      <bottom style="medium"/>
    </border>
    <border>
      <left style="hair"/>
      <right/>
      <top style="hair"/>
      <bottom style="hair"/>
    </border>
    <border>
      <left/>
      <right/>
      <top style="hair"/>
      <bottom style="hair"/>
    </border>
    <border>
      <left/>
      <right style="hair"/>
      <top style="hair"/>
      <bottom style="hair"/>
    </border>
    <border>
      <left/>
      <right style="medium"/>
      <top style="medium"/>
      <bottom style="medium"/>
    </border>
    <border>
      <left style="hair"/>
      <right/>
      <top/>
      <bottom style="hair"/>
    </border>
    <border>
      <left/>
      <right/>
      <top/>
      <bottom style="hair"/>
    </border>
    <border>
      <left/>
      <right style="hair"/>
      <top/>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2" fillId="0" borderId="0" applyFont="0" applyFill="0" applyBorder="0" applyAlignment="0" applyProtection="0"/>
  </cellStyleXfs>
  <cellXfs count="136">
    <xf numFmtId="0" fontId="0" fillId="0" borderId="0" xfId="0"/>
    <xf numFmtId="0" fontId="3" fillId="0" borderId="0" xfId="0" applyFont="1"/>
    <xf numFmtId="0" fontId="3" fillId="0" borderId="0" xfId="0" applyFont="1" applyFill="1"/>
    <xf numFmtId="0" fontId="5" fillId="0" borderId="1" xfId="0" applyFont="1" applyFill="1" applyBorder="1" applyAlignment="1">
      <alignment horizontal="center"/>
    </xf>
    <xf numFmtId="0" fontId="5" fillId="0" borderId="1" xfId="0" applyFont="1" applyFill="1" applyBorder="1" applyAlignment="1">
      <alignment/>
    </xf>
    <xf numFmtId="3" fontId="5" fillId="0" borderId="1" xfId="0" applyNumberFormat="1" applyFont="1" applyFill="1" applyBorder="1" applyAlignment="1">
      <alignment horizontal="center"/>
    </xf>
    <xf numFmtId="0" fontId="5" fillId="0" borderId="1" xfId="0" applyFont="1" applyFill="1" applyBorder="1" applyAlignment="1">
      <alignment wrapText="1"/>
    </xf>
    <xf numFmtId="0" fontId="5" fillId="0" borderId="1" xfId="0" applyFont="1" applyBorder="1" applyAlignment="1">
      <alignment horizontal="center"/>
    </xf>
    <xf numFmtId="0" fontId="8" fillId="0" borderId="1" xfId="0" applyFont="1" applyFill="1" applyBorder="1" applyAlignment="1">
      <alignment/>
    </xf>
    <xf numFmtId="0" fontId="8" fillId="0" borderId="1" xfId="0" applyFont="1" applyFill="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alignment/>
    </xf>
    <xf numFmtId="0" fontId="9" fillId="3" borderId="1" xfId="0" applyFont="1" applyFill="1" applyBorder="1" applyAlignment="1">
      <alignment horizontal="center"/>
    </xf>
    <xf numFmtId="0" fontId="9" fillId="3" borderId="1" xfId="0" applyFont="1" applyFill="1" applyBorder="1" applyAlignment="1">
      <alignment/>
    </xf>
    <xf numFmtId="0" fontId="5" fillId="3" borderId="1" xfId="0" applyFont="1" applyFill="1" applyBorder="1" applyAlignment="1">
      <alignment horizontal="center"/>
    </xf>
    <xf numFmtId="0" fontId="5" fillId="3" borderId="1" xfId="0" applyFont="1" applyFill="1" applyBorder="1" applyAlignment="1">
      <alignment/>
    </xf>
    <xf numFmtId="0" fontId="7" fillId="3" borderId="1" xfId="0" applyFont="1" applyFill="1" applyBorder="1" applyAlignment="1">
      <alignment horizontal="center"/>
    </xf>
    <xf numFmtId="0" fontId="7" fillId="3" borderId="1" xfId="0" applyFont="1" applyFill="1" applyBorder="1" applyAlignment="1">
      <alignment/>
    </xf>
    <xf numFmtId="3" fontId="5" fillId="3" borderId="1" xfId="0" applyNumberFormat="1" applyFont="1" applyFill="1" applyBorder="1" applyAlignment="1">
      <alignment horizontal="center"/>
    </xf>
    <xf numFmtId="0" fontId="7" fillId="3" borderId="1" xfId="0" applyFont="1" applyFill="1" applyBorder="1" applyAlignment="1">
      <alignment horizontal="left"/>
    </xf>
    <xf numFmtId="3" fontId="3" fillId="0" borderId="0" xfId="0" applyNumberFormat="1" applyFont="1"/>
    <xf numFmtId="3" fontId="3" fillId="0" borderId="0" xfId="0" applyNumberFormat="1" applyFont="1" applyFill="1"/>
    <xf numFmtId="0" fontId="5" fillId="2" borderId="2" xfId="0" applyFont="1" applyFill="1" applyBorder="1" applyAlignment="1">
      <alignment horizontal="center"/>
    </xf>
    <xf numFmtId="0" fontId="5" fillId="2" borderId="1" xfId="0" applyFont="1" applyFill="1" applyBorder="1" applyAlignment="1">
      <alignment horizontal="center"/>
    </xf>
    <xf numFmtId="0" fontId="7" fillId="0" borderId="1" xfId="0" applyFont="1" applyFill="1" applyBorder="1" applyAlignment="1">
      <alignment wrapText="1"/>
    </xf>
    <xf numFmtId="0" fontId="12" fillId="0" borderId="1" xfId="0" applyFont="1" applyFill="1" applyBorder="1" applyAlignment="1">
      <alignment/>
    </xf>
    <xf numFmtId="0" fontId="3" fillId="4" borderId="0" xfId="0" applyFont="1" applyFill="1"/>
    <xf numFmtId="0" fontId="5" fillId="4" borderId="1" xfId="0" applyFont="1" applyFill="1" applyBorder="1" applyAlignment="1">
      <alignment/>
    </xf>
    <xf numFmtId="0" fontId="13" fillId="0" borderId="0" xfId="0" applyFont="1" applyBorder="1"/>
    <xf numFmtId="0" fontId="5" fillId="5" borderId="0" xfId="0" applyFont="1" applyFill="1" applyBorder="1"/>
    <xf numFmtId="0" fontId="5" fillId="5" borderId="0" xfId="0" applyFont="1" applyFill="1" applyBorder="1" applyAlignment="1">
      <alignment horizontal="center"/>
    </xf>
    <xf numFmtId="164" fontId="5" fillId="5" borderId="0" xfId="0" applyNumberFormat="1" applyFont="1" applyFill="1" applyBorder="1"/>
    <xf numFmtId="0" fontId="7" fillId="6" borderId="3" xfId="0" applyFont="1" applyFill="1" applyBorder="1"/>
    <xf numFmtId="0" fontId="7" fillId="6" borderId="4" xfId="0" applyFont="1" applyFill="1" applyBorder="1" applyAlignment="1">
      <alignment horizontal="center"/>
    </xf>
    <xf numFmtId="164" fontId="7" fillId="6" borderId="4" xfId="0" applyNumberFormat="1" applyFont="1" applyFill="1" applyBorder="1"/>
    <xf numFmtId="0" fontId="7" fillId="4" borderId="0" xfId="0" applyFont="1" applyFill="1" applyBorder="1"/>
    <xf numFmtId="0" fontId="7" fillId="4" borderId="0" xfId="0" applyFont="1" applyFill="1" applyBorder="1" applyAlignment="1">
      <alignment horizontal="center"/>
    </xf>
    <xf numFmtId="164" fontId="7" fillId="4" borderId="0" xfId="0" applyNumberFormat="1" applyFont="1" applyFill="1" applyBorder="1"/>
    <xf numFmtId="164" fontId="7" fillId="4" borderId="0" xfId="0" applyNumberFormat="1" applyFont="1" applyFill="1" applyBorder="1" applyAlignment="1">
      <alignment horizontal="right"/>
    </xf>
    <xf numFmtId="3" fontId="5" fillId="0" borderId="0" xfId="0" applyNumberFormat="1" applyFont="1" applyBorder="1"/>
    <xf numFmtId="3" fontId="9" fillId="2" borderId="1" xfId="0" applyNumberFormat="1" applyFont="1" applyFill="1" applyBorder="1" applyAlignment="1">
      <alignment horizontal="center"/>
    </xf>
    <xf numFmtId="3" fontId="9" fillId="3" borderId="1" xfId="0" applyNumberFormat="1" applyFont="1" applyFill="1" applyBorder="1" applyAlignment="1">
      <alignment horizontal="center"/>
    </xf>
    <xf numFmtId="3" fontId="7" fillId="0" borderId="1" xfId="20" applyNumberFormat="1" applyFont="1" applyFill="1" applyBorder="1" applyAlignment="1">
      <alignment/>
    </xf>
    <xf numFmtId="3" fontId="5" fillId="3" borderId="1" xfId="20" applyNumberFormat="1" applyFont="1" applyFill="1" applyBorder="1" applyAlignment="1">
      <alignment/>
    </xf>
    <xf numFmtId="3" fontId="5" fillId="0" borderId="1" xfId="20" applyNumberFormat="1" applyFont="1" applyFill="1" applyBorder="1" applyAlignment="1">
      <alignment/>
    </xf>
    <xf numFmtId="0" fontId="3" fillId="0" borderId="5" xfId="0" applyFont="1" applyFill="1" applyBorder="1" applyAlignment="1">
      <alignment/>
    </xf>
    <xf numFmtId="0" fontId="3" fillId="0" borderId="6" xfId="0" applyFont="1" applyFill="1" applyBorder="1" applyAlignment="1">
      <alignment/>
    </xf>
    <xf numFmtId="0" fontId="8" fillId="0" borderId="1" xfId="0" applyFont="1" applyFill="1" applyBorder="1" applyAlignment="1">
      <alignment wrapText="1"/>
    </xf>
    <xf numFmtId="3" fontId="5" fillId="0" borderId="0" xfId="0" applyNumberFormat="1" applyFont="1" applyFill="1" applyBorder="1"/>
    <xf numFmtId="0" fontId="5" fillId="3" borderId="0" xfId="0" applyFont="1" applyFill="1" applyBorder="1" applyAlignment="1">
      <alignment horizontal="left"/>
    </xf>
    <xf numFmtId="0" fontId="5" fillId="0" borderId="5" xfId="0" applyFont="1" applyFill="1" applyBorder="1" applyAlignment="1">
      <alignment horizontal="center"/>
    </xf>
    <xf numFmtId="0" fontId="13" fillId="0" borderId="0" xfId="0" applyFont="1" applyFill="1" applyBorder="1"/>
    <xf numFmtId="165" fontId="3" fillId="0" borderId="0" xfId="0" applyNumberFormat="1" applyFont="1" applyFill="1"/>
    <xf numFmtId="0" fontId="5" fillId="0" borderId="6" xfId="0" applyFont="1" applyFill="1" applyBorder="1" applyAlignment="1">
      <alignment horizontal="center"/>
    </xf>
    <xf numFmtId="0" fontId="5" fillId="3" borderId="0" xfId="0" applyFont="1" applyFill="1" applyBorder="1" applyAlignment="1">
      <alignment horizontal="left"/>
    </xf>
    <xf numFmtId="3" fontId="5" fillId="0" borderId="1" xfId="20" applyNumberFormat="1" applyFont="1" applyFill="1" applyBorder="1" applyAlignment="1">
      <alignment horizontal="center"/>
    </xf>
    <xf numFmtId="0" fontId="15" fillId="0" borderId="0" xfId="0" applyFont="1" applyFill="1"/>
    <xf numFmtId="0" fontId="6" fillId="0" borderId="1" xfId="0" applyNumberFormat="1" applyFont="1" applyBorder="1" applyAlignment="1">
      <alignment horizontal="left" vertical="top" wrapText="1"/>
    </xf>
    <xf numFmtId="166" fontId="6" fillId="0" borderId="1" xfId="0" applyNumberFormat="1" applyFont="1" applyBorder="1" applyAlignment="1">
      <alignment horizontal="right" vertical="top"/>
    </xf>
    <xf numFmtId="49" fontId="6" fillId="0" borderId="1" xfId="0" applyNumberFormat="1" applyFont="1" applyBorder="1" applyAlignment="1">
      <alignment horizontal="center" vertical="top"/>
    </xf>
    <xf numFmtId="0" fontId="5" fillId="0" borderId="5" xfId="0" applyFont="1" applyFill="1" applyBorder="1" applyAlignment="1">
      <alignment wrapText="1"/>
    </xf>
    <xf numFmtId="3" fontId="5" fillId="0" borderId="7" xfId="0" applyNumberFormat="1" applyFont="1" applyFill="1" applyBorder="1" applyAlignment="1">
      <alignment horizontal="center"/>
    </xf>
    <xf numFmtId="0" fontId="3" fillId="0" borderId="0" xfId="0" applyFont="1" applyAlignment="1">
      <alignment wrapText="1"/>
    </xf>
    <xf numFmtId="0" fontId="12" fillId="0" borderId="1" xfId="0" applyFont="1" applyFill="1" applyBorder="1" applyAlignment="1">
      <alignment wrapText="1"/>
    </xf>
    <xf numFmtId="3" fontId="12" fillId="0" borderId="1" xfId="0" applyNumberFormat="1" applyFont="1" applyFill="1" applyBorder="1" applyAlignment="1">
      <alignment horizontal="right"/>
    </xf>
    <xf numFmtId="0" fontId="5" fillId="3" borderId="0" xfId="0" applyFont="1" applyFill="1" applyBorder="1" applyAlignment="1">
      <alignment horizontal="left"/>
    </xf>
    <xf numFmtId="0" fontId="5" fillId="3" borderId="0" xfId="0" applyFont="1" applyFill="1" applyBorder="1" applyAlignment="1">
      <alignment horizontal="left"/>
    </xf>
    <xf numFmtId="0" fontId="5" fillId="0" borderId="5" xfId="0" applyFont="1" applyFill="1" applyBorder="1"/>
    <xf numFmtId="0" fontId="5" fillId="3" borderId="0" xfId="0" applyFont="1" applyFill="1" applyBorder="1" applyAlignment="1">
      <alignment horizontal="left"/>
    </xf>
    <xf numFmtId="0"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vertical="top"/>
    </xf>
    <xf numFmtId="166" fontId="6" fillId="0" borderId="1" xfId="0" applyNumberFormat="1" applyFont="1" applyFill="1" applyBorder="1" applyAlignment="1">
      <alignment horizontal="right" vertical="top"/>
    </xf>
    <xf numFmtId="0" fontId="5" fillId="0" borderId="1" xfId="0" applyFont="1" applyBorder="1" applyAlignment="1">
      <alignment wrapText="1"/>
    </xf>
    <xf numFmtId="3" fontId="15" fillId="0" borderId="0" xfId="0" applyNumberFormat="1" applyFont="1" applyFill="1"/>
    <xf numFmtId="9" fontId="3" fillId="0" borderId="0" xfId="0" applyNumberFormat="1" applyFont="1" applyFill="1"/>
    <xf numFmtId="3" fontId="7" fillId="0" borderId="2" xfId="20" applyNumberFormat="1" applyFont="1" applyFill="1" applyBorder="1" applyAlignment="1">
      <alignment/>
    </xf>
    <xf numFmtId="2" fontId="5" fillId="3" borderId="1" xfId="20" applyNumberFormat="1" applyFont="1" applyFill="1" applyBorder="1" applyAlignment="1">
      <alignment/>
    </xf>
    <xf numFmtId="164" fontId="7" fillId="0" borderId="1" xfId="20" applyNumberFormat="1" applyFont="1" applyFill="1" applyBorder="1" applyAlignment="1">
      <alignment/>
    </xf>
    <xf numFmtId="164" fontId="5" fillId="3" borderId="1" xfId="20" applyNumberFormat="1" applyFont="1" applyFill="1" applyBorder="1" applyAlignment="1">
      <alignment/>
    </xf>
    <xf numFmtId="164" fontId="5" fillId="0" borderId="1" xfId="20" applyNumberFormat="1" applyFont="1" applyFill="1" applyBorder="1" applyAlignment="1">
      <alignment/>
    </xf>
    <xf numFmtId="164" fontId="7" fillId="0" borderId="1" xfId="20" applyNumberFormat="1" applyFont="1" applyBorder="1" applyAlignment="1">
      <alignment/>
    </xf>
    <xf numFmtId="166" fontId="6" fillId="0" borderId="1" xfId="0" applyNumberFormat="1" applyFont="1" applyBorder="1" applyAlignment="1">
      <alignment horizontal="center" vertical="top"/>
    </xf>
    <xf numFmtId="3" fontId="5" fillId="0" borderId="1" xfId="20" applyNumberFormat="1" applyFont="1" applyBorder="1" applyAlignment="1">
      <alignment horizontal="center"/>
    </xf>
    <xf numFmtId="164" fontId="7" fillId="2" borderId="2" xfId="20" applyNumberFormat="1" applyFont="1" applyFill="1" applyBorder="1" applyAlignment="1">
      <alignment/>
    </xf>
    <xf numFmtId="164" fontId="5" fillId="2" borderId="1" xfId="20" applyNumberFormat="1" applyFont="1" applyFill="1" applyBorder="1" applyAlignment="1">
      <alignment/>
    </xf>
    <xf numFmtId="164" fontId="7" fillId="2" borderId="1" xfId="20" applyNumberFormat="1" applyFont="1" applyFill="1" applyBorder="1" applyAlignment="1">
      <alignment/>
    </xf>
    <xf numFmtId="164" fontId="5" fillId="3" borderId="0" xfId="0" applyNumberFormat="1" applyFont="1" applyFill="1" applyBorder="1" applyAlignment="1">
      <alignment horizontal="right"/>
    </xf>
    <xf numFmtId="0" fontId="5" fillId="3" borderId="0" xfId="0" applyFont="1" applyFill="1" applyBorder="1" applyAlignment="1">
      <alignment horizontal="left"/>
    </xf>
    <xf numFmtId="164" fontId="5" fillId="3" borderId="0" xfId="0" applyNumberFormat="1" applyFont="1" applyFill="1" applyBorder="1" applyAlignment="1">
      <alignment horizontal="right"/>
    </xf>
    <xf numFmtId="0" fontId="5" fillId="0" borderId="5"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center"/>
    </xf>
    <xf numFmtId="4" fontId="5" fillId="0" borderId="1" xfId="0" applyNumberFormat="1" applyFont="1" applyBorder="1" applyAlignment="1">
      <alignment horizontal="center"/>
    </xf>
    <xf numFmtId="0" fontId="8" fillId="0" borderId="1" xfId="0" applyFont="1" applyFill="1" applyBorder="1" applyAlignment="1">
      <alignment horizontal="center" wrapText="1"/>
    </xf>
    <xf numFmtId="4" fontId="5" fillId="0" borderId="1" xfId="0" applyNumberFormat="1" applyFont="1" applyFill="1" applyBorder="1" applyAlignment="1">
      <alignment horizontal="center"/>
    </xf>
    <xf numFmtId="3" fontId="5" fillId="3" borderId="1" xfId="20" applyNumberFormat="1" applyFont="1" applyFill="1" applyBorder="1"/>
    <xf numFmtId="4" fontId="7" fillId="0" borderId="1" xfId="20" applyNumberFormat="1" applyFont="1" applyFill="1" applyBorder="1"/>
    <xf numFmtId="0" fontId="5" fillId="7" borderId="0" xfId="0" applyFont="1" applyFill="1" applyAlignment="1">
      <alignment horizontal="left"/>
    </xf>
    <xf numFmtId="164" fontId="3" fillId="0" borderId="0" xfId="0" applyNumberFormat="1" applyFont="1" applyFill="1"/>
    <xf numFmtId="3" fontId="3" fillId="0" borderId="0" xfId="0" applyNumberFormat="1" applyFont="1" applyFill="1" applyAlignment="1">
      <alignment horizontal="left"/>
    </xf>
    <xf numFmtId="0" fontId="3" fillId="8" borderId="0" xfId="0" applyFont="1" applyFill="1"/>
    <xf numFmtId="4" fontId="3" fillId="8" borderId="0" xfId="0" applyNumberFormat="1" applyFont="1" applyFill="1"/>
    <xf numFmtId="164" fontId="5" fillId="0" borderId="1" xfId="20" applyNumberFormat="1" applyFont="1" applyFill="1" applyBorder="1"/>
    <xf numFmtId="4" fontId="5" fillId="0" borderId="1" xfId="20" applyNumberFormat="1" applyFont="1" applyFill="1" applyBorder="1"/>
    <xf numFmtId="0" fontId="3" fillId="8" borderId="0" xfId="0" applyFont="1" applyFill="1" applyAlignment="1">
      <alignment wrapText="1"/>
    </xf>
    <xf numFmtId="164" fontId="5" fillId="5" borderId="0" xfId="0" applyNumberFormat="1" applyFont="1" applyFill="1" applyBorder="1" applyAlignment="1">
      <alignment horizontal="right"/>
    </xf>
    <xf numFmtId="0" fontId="14" fillId="0" borderId="5" xfId="0" applyFont="1" applyFill="1" applyBorder="1" applyAlignment="1">
      <alignment horizontal="left"/>
    </xf>
    <xf numFmtId="0" fontId="14" fillId="0" borderId="6" xfId="0" applyFont="1" applyFill="1" applyBorder="1" applyAlignment="1">
      <alignment horizontal="left"/>
    </xf>
    <xf numFmtId="0" fontId="14" fillId="0" borderId="7" xfId="0" applyFont="1" applyFill="1" applyBorder="1" applyAlignment="1">
      <alignment horizontal="left"/>
    </xf>
    <xf numFmtId="0" fontId="7" fillId="0" borderId="5" xfId="0" applyFont="1" applyFill="1" applyBorder="1" applyAlignment="1">
      <alignment horizontal="right"/>
    </xf>
    <xf numFmtId="0" fontId="7" fillId="0" borderId="6" xfId="0" applyFont="1" applyFill="1" applyBorder="1" applyAlignment="1">
      <alignment horizontal="right"/>
    </xf>
    <xf numFmtId="0" fontId="7" fillId="0" borderId="7" xfId="0" applyFont="1" applyFill="1" applyBorder="1" applyAlignment="1">
      <alignment horizontal="right"/>
    </xf>
    <xf numFmtId="164" fontId="7" fillId="6" borderId="4" xfId="0" applyNumberFormat="1" applyFont="1" applyFill="1" applyBorder="1" applyAlignment="1">
      <alignment horizontal="right"/>
    </xf>
    <xf numFmtId="164" fontId="7" fillId="6" borderId="8" xfId="0" applyNumberFormat="1" applyFont="1" applyFill="1" applyBorder="1" applyAlignment="1">
      <alignment horizontal="right"/>
    </xf>
    <xf numFmtId="0" fontId="3" fillId="0" borderId="5" xfId="0" applyFont="1" applyBorder="1" applyAlignment="1">
      <alignment horizontal="left"/>
    </xf>
    <xf numFmtId="0" fontId="3" fillId="0" borderId="7" xfId="0" applyFont="1" applyBorder="1" applyAlignment="1">
      <alignment horizontal="left"/>
    </xf>
    <xf numFmtId="0" fontId="17" fillId="0" borderId="5" xfId="0" applyFont="1" applyFill="1" applyBorder="1" applyAlignment="1">
      <alignment horizontal="left" wrapText="1"/>
    </xf>
    <xf numFmtId="0" fontId="14" fillId="0" borderId="6" xfId="0" applyFont="1" applyFill="1" applyBorder="1" applyAlignment="1">
      <alignment horizontal="left" wrapText="1"/>
    </xf>
    <xf numFmtId="0" fontId="14" fillId="0" borderId="7" xfId="0" applyFont="1" applyFill="1" applyBorder="1" applyAlignment="1">
      <alignment horizontal="left" wrapText="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7" fillId="0" borderId="0" xfId="0" applyFont="1" applyFill="1" applyBorder="1" applyAlignment="1">
      <alignment horizontal="left" wrapText="1"/>
    </xf>
    <xf numFmtId="0" fontId="7" fillId="0" borderId="0" xfId="0" applyFont="1" applyBorder="1" applyAlignment="1">
      <alignment horizontal="left"/>
    </xf>
    <xf numFmtId="0" fontId="5" fillId="3" borderId="0" xfId="0" applyFont="1" applyFill="1" applyBorder="1" applyAlignment="1">
      <alignment horizontal="left"/>
    </xf>
    <xf numFmtId="164" fontId="5" fillId="3" borderId="0" xfId="0" applyNumberFormat="1"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7" xfId="0" applyFont="1" applyFill="1" applyBorder="1" applyAlignment="1">
      <alignment horizontal="right"/>
    </xf>
    <xf numFmtId="0" fontId="7" fillId="9" borderId="5" xfId="0" applyFont="1" applyFill="1" applyBorder="1" applyAlignment="1">
      <alignment horizontal="left"/>
    </xf>
    <xf numFmtId="0" fontId="7" fillId="9" borderId="6" xfId="0" applyFont="1" applyFill="1" applyBorder="1" applyAlignment="1">
      <alignment horizontal="left"/>
    </xf>
    <xf numFmtId="0" fontId="7" fillId="9" borderId="7" xfId="0" applyFont="1" applyFill="1" applyBorder="1" applyAlignment="1">
      <alignment horizontal="left"/>
    </xf>
    <xf numFmtId="0" fontId="5" fillId="0" borderId="1" xfId="0" applyNumberFormat="1"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měny"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50"/>
  <sheetViews>
    <sheetView tabSelected="1" view="pageBreakPreview" zoomScale="80" zoomScaleSheetLayoutView="80" workbookViewId="0" topLeftCell="A418">
      <selection activeCell="J438" sqref="J438"/>
    </sheetView>
  </sheetViews>
  <sheetFormatPr defaultColWidth="9.140625" defaultRowHeight="15"/>
  <cols>
    <col min="1" max="1" width="4.00390625" style="1" customWidth="1"/>
    <col min="2" max="2" width="15.57421875" style="1" customWidth="1"/>
    <col min="3" max="3" width="84.28125" style="1" customWidth="1"/>
    <col min="4" max="4" width="9.140625" style="1" customWidth="1"/>
    <col min="5" max="5" width="12.28125" style="1" customWidth="1"/>
    <col min="6" max="6" width="9.8515625" style="20" bestFit="1" customWidth="1"/>
    <col min="7" max="7" width="16.00390625" style="20" customWidth="1"/>
    <col min="8" max="8" width="11.8515625" style="1" bestFit="1" customWidth="1"/>
    <col min="9" max="9" width="11.140625" style="1" customWidth="1"/>
    <col min="10" max="10" width="10.8515625" style="1" customWidth="1"/>
    <col min="11" max="11" width="25.28125" style="1" customWidth="1"/>
    <col min="12" max="12" width="28.421875" style="1" customWidth="1"/>
    <col min="13" max="16384" width="9.140625" style="1" customWidth="1"/>
  </cols>
  <sheetData>
    <row r="1" spans="1:7" ht="15">
      <c r="A1" s="125" t="s">
        <v>386</v>
      </c>
      <c r="B1" s="125"/>
      <c r="C1" s="125"/>
      <c r="D1" s="125"/>
      <c r="E1" s="125"/>
      <c r="F1" s="125"/>
      <c r="G1" s="125"/>
    </row>
    <row r="3" spans="1:9" s="28" customFormat="1" ht="15">
      <c r="A3" s="126" t="s">
        <v>25</v>
      </c>
      <c r="B3" s="126"/>
      <c r="C3" s="126"/>
      <c r="D3" s="126"/>
      <c r="E3" s="126"/>
      <c r="F3" s="39"/>
      <c r="G3" s="48"/>
      <c r="H3" s="51"/>
      <c r="I3" s="51"/>
    </row>
    <row r="4" spans="1:9" s="26" customFormat="1" ht="15">
      <c r="A4" s="126" t="s">
        <v>307</v>
      </c>
      <c r="B4" s="126"/>
      <c r="C4" s="126"/>
      <c r="D4" s="126"/>
      <c r="E4" s="126"/>
      <c r="F4" s="21"/>
      <c r="G4" s="21"/>
      <c r="H4" s="2"/>
      <c r="I4" s="52"/>
    </row>
    <row r="5" spans="1:9" s="28" customFormat="1" ht="11.4">
      <c r="A5" s="127" t="s">
        <v>294</v>
      </c>
      <c r="B5" s="127"/>
      <c r="C5" s="127"/>
      <c r="D5" s="128">
        <f>G97</f>
        <v>0</v>
      </c>
      <c r="E5" s="128"/>
      <c r="F5" s="48"/>
      <c r="G5" s="48"/>
      <c r="H5" s="51"/>
      <c r="I5" s="51"/>
    </row>
    <row r="6" spans="1:9" s="28" customFormat="1" ht="11.4">
      <c r="A6" s="65" t="s">
        <v>295</v>
      </c>
      <c r="B6" s="65"/>
      <c r="C6" s="65"/>
      <c r="D6" s="86"/>
      <c r="E6" s="86">
        <f>G103</f>
        <v>0</v>
      </c>
      <c r="F6" s="48"/>
      <c r="G6" s="48"/>
      <c r="H6" s="51"/>
      <c r="I6" s="51"/>
    </row>
    <row r="7" spans="1:9" s="28" customFormat="1" ht="11.4">
      <c r="A7" s="65" t="s">
        <v>296</v>
      </c>
      <c r="B7" s="65"/>
      <c r="C7" s="65"/>
      <c r="D7" s="86"/>
      <c r="E7" s="86">
        <f>G116</f>
        <v>0</v>
      </c>
      <c r="F7" s="48"/>
      <c r="G7" s="48"/>
      <c r="H7" s="51"/>
      <c r="I7" s="51"/>
    </row>
    <row r="8" spans="1:9" s="28" customFormat="1" ht="11.4">
      <c r="A8" s="65" t="s">
        <v>297</v>
      </c>
      <c r="B8" s="65"/>
      <c r="C8" s="65"/>
      <c r="D8" s="86"/>
      <c r="E8" s="86">
        <f>G126</f>
        <v>0</v>
      </c>
      <c r="F8" s="48"/>
      <c r="G8" s="48"/>
      <c r="H8" s="51"/>
      <c r="I8" s="51"/>
    </row>
    <row r="9" spans="1:9" ht="15">
      <c r="A9" s="127" t="s">
        <v>298</v>
      </c>
      <c r="B9" s="127"/>
      <c r="C9" s="127"/>
      <c r="D9" s="128">
        <f>G249</f>
        <v>0</v>
      </c>
      <c r="E9" s="128"/>
      <c r="F9" s="21"/>
      <c r="G9" s="21"/>
      <c r="H9" s="2"/>
      <c r="I9" s="2"/>
    </row>
    <row r="10" spans="1:9" ht="15">
      <c r="A10" s="97" t="s">
        <v>378</v>
      </c>
      <c r="B10" s="87"/>
      <c r="C10" s="87"/>
      <c r="D10" s="88"/>
      <c r="E10" s="88">
        <f>G252</f>
        <v>0</v>
      </c>
      <c r="F10" s="21"/>
      <c r="G10" s="21"/>
      <c r="H10" s="2"/>
      <c r="I10" s="2"/>
    </row>
    <row r="11" spans="1:9" ht="15">
      <c r="A11" s="54" t="s">
        <v>78</v>
      </c>
      <c r="B11" s="54"/>
      <c r="C11" s="54"/>
      <c r="D11" s="86"/>
      <c r="E11" s="86">
        <f>G259</f>
        <v>0</v>
      </c>
      <c r="F11" s="21"/>
      <c r="G11" s="21"/>
      <c r="H11" s="2"/>
      <c r="I11" s="2"/>
    </row>
    <row r="12" spans="1:9" ht="15">
      <c r="A12" s="65" t="s">
        <v>300</v>
      </c>
      <c r="B12" s="65"/>
      <c r="C12" s="65"/>
      <c r="D12" s="86"/>
      <c r="E12" s="86">
        <f>G266</f>
        <v>0</v>
      </c>
      <c r="F12" s="21"/>
      <c r="G12" s="21"/>
      <c r="H12" s="21"/>
      <c r="I12" s="2"/>
    </row>
    <row r="13" spans="1:9" ht="15">
      <c r="A13" s="127" t="s">
        <v>339</v>
      </c>
      <c r="B13" s="127"/>
      <c r="C13" s="127"/>
      <c r="D13" s="128">
        <f>G279</f>
        <v>0</v>
      </c>
      <c r="E13" s="128"/>
      <c r="F13" s="21"/>
      <c r="G13" s="21"/>
      <c r="H13" s="21"/>
      <c r="I13" s="2"/>
    </row>
    <row r="14" spans="1:9" ht="15">
      <c r="A14" s="29" t="s">
        <v>27</v>
      </c>
      <c r="B14" s="30"/>
      <c r="C14" s="31"/>
      <c r="D14" s="105">
        <f>SUM(D5:E13)</f>
        <v>0</v>
      </c>
      <c r="E14" s="105"/>
      <c r="F14" s="21"/>
      <c r="I14" s="2"/>
    </row>
    <row r="15" spans="1:9" ht="12.6" thickBot="1">
      <c r="A15" s="29" t="s">
        <v>14</v>
      </c>
      <c r="B15" s="30"/>
      <c r="C15" s="31"/>
      <c r="D15" s="105">
        <f>D14*0.21</f>
        <v>0</v>
      </c>
      <c r="E15" s="105"/>
      <c r="F15" s="21"/>
      <c r="G15" s="21"/>
      <c r="H15" s="2"/>
      <c r="I15" s="2"/>
    </row>
    <row r="16" spans="1:9" ht="12.6" thickBot="1">
      <c r="A16" s="32" t="s">
        <v>28</v>
      </c>
      <c r="B16" s="33"/>
      <c r="C16" s="34"/>
      <c r="D16" s="112">
        <f>SUM(D14:E15)</f>
        <v>0</v>
      </c>
      <c r="E16" s="113"/>
      <c r="F16" s="21"/>
      <c r="G16" s="21"/>
      <c r="H16" s="2"/>
      <c r="I16" s="2"/>
    </row>
    <row r="17" spans="1:9" s="26" customFormat="1" ht="15">
      <c r="A17" s="35"/>
      <c r="B17" s="36"/>
      <c r="C17" s="37"/>
      <c r="D17" s="38"/>
      <c r="E17" s="38"/>
      <c r="F17" s="21"/>
      <c r="G17" s="21"/>
      <c r="H17" s="2"/>
      <c r="I17" s="2"/>
    </row>
    <row r="18" spans="1:9" s="26" customFormat="1" ht="15">
      <c r="A18" s="126" t="s">
        <v>55</v>
      </c>
      <c r="B18" s="126"/>
      <c r="C18" s="126"/>
      <c r="D18" s="126"/>
      <c r="E18" s="126"/>
      <c r="F18" s="21"/>
      <c r="G18" s="21"/>
      <c r="H18" s="2"/>
      <c r="I18" s="52"/>
    </row>
    <row r="19" spans="1:9" s="26" customFormat="1" ht="15">
      <c r="A19" s="127" t="s">
        <v>26</v>
      </c>
      <c r="B19" s="127"/>
      <c r="C19" s="127"/>
      <c r="D19" s="128">
        <f>G343</f>
        <v>0</v>
      </c>
      <c r="E19" s="128"/>
      <c r="F19" s="21"/>
      <c r="G19" s="21"/>
      <c r="H19" s="52"/>
      <c r="I19" s="21"/>
    </row>
    <row r="20" spans="1:9" s="26" customFormat="1" ht="15">
      <c r="A20" s="65" t="s">
        <v>302</v>
      </c>
      <c r="B20" s="54"/>
      <c r="C20" s="54"/>
      <c r="D20" s="86"/>
      <c r="E20" s="86">
        <f>G360</f>
        <v>0</v>
      </c>
      <c r="F20" s="21"/>
      <c r="G20" s="21"/>
      <c r="H20" s="2"/>
      <c r="I20" s="2"/>
    </row>
    <row r="21" spans="1:9" s="26" customFormat="1" ht="15">
      <c r="A21" s="65" t="s">
        <v>303</v>
      </c>
      <c r="B21" s="54"/>
      <c r="C21" s="54"/>
      <c r="D21" s="86"/>
      <c r="E21" s="86">
        <f>G381</f>
        <v>0</v>
      </c>
      <c r="F21" s="21"/>
      <c r="G21" s="21"/>
      <c r="H21" s="2"/>
      <c r="I21" s="2"/>
    </row>
    <row r="22" spans="1:9" s="26" customFormat="1" ht="15">
      <c r="A22" s="65" t="s">
        <v>305</v>
      </c>
      <c r="B22" s="54"/>
      <c r="C22" s="54"/>
      <c r="D22" s="86"/>
      <c r="E22" s="86">
        <f>G421</f>
        <v>0</v>
      </c>
      <c r="F22" s="21"/>
      <c r="G22" s="21"/>
      <c r="H22" s="2"/>
      <c r="I22" s="2"/>
    </row>
    <row r="23" spans="1:9" s="26" customFormat="1" ht="15">
      <c r="A23" s="97" t="s">
        <v>379</v>
      </c>
      <c r="B23" s="87"/>
      <c r="C23" s="87"/>
      <c r="D23" s="88"/>
      <c r="E23" s="88">
        <f>G346</f>
        <v>0</v>
      </c>
      <c r="F23" s="21"/>
      <c r="G23" s="21"/>
      <c r="H23" s="2"/>
      <c r="I23" s="2"/>
    </row>
    <row r="24" spans="1:9" s="26" customFormat="1" ht="15">
      <c r="A24" s="97" t="s">
        <v>380</v>
      </c>
      <c r="B24" s="87"/>
      <c r="C24" s="87"/>
      <c r="D24" s="88"/>
      <c r="E24" s="88">
        <f>G349</f>
        <v>0</v>
      </c>
      <c r="F24" s="21"/>
      <c r="G24" s="21"/>
      <c r="H24" s="2"/>
      <c r="I24" s="2"/>
    </row>
    <row r="25" spans="1:9" s="26" customFormat="1" ht="15">
      <c r="A25" s="66" t="s">
        <v>346</v>
      </c>
      <c r="B25" s="66"/>
      <c r="C25" s="66"/>
      <c r="D25" s="86"/>
      <c r="E25" s="86">
        <f>G427</f>
        <v>0</v>
      </c>
      <c r="F25" s="21"/>
      <c r="G25" s="21"/>
      <c r="H25" s="2"/>
      <c r="I25" s="2"/>
    </row>
    <row r="26" spans="1:9" ht="15">
      <c r="A26" s="65" t="s">
        <v>301</v>
      </c>
      <c r="B26" s="49"/>
      <c r="C26" s="49"/>
      <c r="D26" s="86"/>
      <c r="E26" s="86">
        <f>G435</f>
        <v>0</v>
      </c>
      <c r="F26" s="21"/>
      <c r="G26" s="21"/>
      <c r="H26" s="2"/>
      <c r="I26" s="2"/>
    </row>
    <row r="27" spans="1:9" ht="15">
      <c r="A27" s="68" t="s">
        <v>354</v>
      </c>
      <c r="B27" s="65"/>
      <c r="C27" s="65"/>
      <c r="D27" s="86"/>
      <c r="E27" s="86">
        <f>G440</f>
        <v>0</v>
      </c>
      <c r="F27" s="21"/>
      <c r="G27" s="21"/>
      <c r="H27" s="2"/>
      <c r="I27" s="2"/>
    </row>
    <row r="28" spans="1:9" s="26" customFormat="1" ht="15">
      <c r="A28" s="65" t="s">
        <v>306</v>
      </c>
      <c r="B28" s="65"/>
      <c r="C28" s="65"/>
      <c r="D28" s="86"/>
      <c r="E28" s="86">
        <f>G444</f>
        <v>0</v>
      </c>
      <c r="F28" s="21"/>
      <c r="G28" s="21"/>
      <c r="H28" s="2"/>
      <c r="I28" s="2"/>
    </row>
    <row r="29" spans="1:9" s="26" customFormat="1" ht="15">
      <c r="A29" s="29" t="s">
        <v>27</v>
      </c>
      <c r="B29" s="30"/>
      <c r="C29" s="31"/>
      <c r="D29" s="105">
        <f>SUM(D19:E28)</f>
        <v>0</v>
      </c>
      <c r="E29" s="105"/>
      <c r="F29" s="21"/>
      <c r="G29" s="21"/>
      <c r="H29" s="2"/>
      <c r="I29" s="2"/>
    </row>
    <row r="30" spans="1:9" s="26" customFormat="1" ht="12.6" thickBot="1">
      <c r="A30" s="29" t="s">
        <v>14</v>
      </c>
      <c r="B30" s="30"/>
      <c r="C30" s="31"/>
      <c r="D30" s="105">
        <f>D29*0.21</f>
        <v>0</v>
      </c>
      <c r="E30" s="105"/>
      <c r="F30" s="21"/>
      <c r="G30" s="21"/>
      <c r="H30" s="2"/>
      <c r="I30" s="2"/>
    </row>
    <row r="31" spans="1:9" s="26" customFormat="1" ht="12.6" thickBot="1">
      <c r="A31" s="32" t="s">
        <v>28</v>
      </c>
      <c r="B31" s="33"/>
      <c r="C31" s="34"/>
      <c r="D31" s="112">
        <f>SUM(D29:E30)</f>
        <v>0</v>
      </c>
      <c r="E31" s="113"/>
      <c r="F31" s="21"/>
      <c r="G31" s="21"/>
      <c r="H31" s="98"/>
      <c r="I31" s="2"/>
    </row>
    <row r="32" spans="1:9" s="26" customFormat="1" ht="15">
      <c r="A32" s="35"/>
      <c r="B32" s="36"/>
      <c r="C32" s="37"/>
      <c r="D32" s="38"/>
      <c r="E32" s="38"/>
      <c r="F32" s="21"/>
      <c r="G32" s="21"/>
      <c r="H32" s="2"/>
      <c r="I32" s="2"/>
    </row>
    <row r="33" spans="1:9" s="26" customFormat="1" ht="15">
      <c r="A33" s="35"/>
      <c r="B33" s="36"/>
      <c r="C33" s="37"/>
      <c r="D33" s="38"/>
      <c r="E33" s="38"/>
      <c r="F33" s="21"/>
      <c r="G33" s="21"/>
      <c r="H33" s="2"/>
      <c r="I33" s="2"/>
    </row>
    <row r="34" spans="1:47" ht="15" customHeight="1">
      <c r="A34" s="10" t="s">
        <v>1</v>
      </c>
      <c r="B34" s="10" t="s">
        <v>2</v>
      </c>
      <c r="C34" s="11" t="s">
        <v>3</v>
      </c>
      <c r="D34" s="10" t="s">
        <v>4</v>
      </c>
      <c r="E34" s="10" t="s">
        <v>5</v>
      </c>
      <c r="F34" s="40" t="s">
        <v>6</v>
      </c>
      <c r="G34" s="40" t="s">
        <v>7</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7" ht="15">
      <c r="A35" s="14"/>
      <c r="B35" s="19" t="s">
        <v>292</v>
      </c>
      <c r="C35" s="19"/>
      <c r="D35" s="14"/>
      <c r="E35" s="14"/>
      <c r="F35" s="18"/>
      <c r="G35" s="43"/>
    </row>
    <row r="36" spans="1:7" s="2" customFormat="1" ht="69">
      <c r="A36" s="3">
        <v>1</v>
      </c>
      <c r="B36" s="3" t="s">
        <v>12</v>
      </c>
      <c r="C36" s="6" t="s">
        <v>333</v>
      </c>
      <c r="D36" s="3" t="s">
        <v>89</v>
      </c>
      <c r="E36" s="3">
        <v>1</v>
      </c>
      <c r="F36" s="5"/>
      <c r="G36" s="79">
        <f>E36*F36</f>
        <v>0</v>
      </c>
    </row>
    <row r="37" spans="1:7" s="2" customFormat="1" ht="58.2" customHeight="1">
      <c r="A37" s="3">
        <v>2</v>
      </c>
      <c r="B37" s="3" t="s">
        <v>8</v>
      </c>
      <c r="C37" s="6" t="s">
        <v>361</v>
      </c>
      <c r="D37" s="3" t="s">
        <v>23</v>
      </c>
      <c r="E37" s="3">
        <v>0.237</v>
      </c>
      <c r="F37" s="5"/>
      <c r="G37" s="79">
        <f aca="true" t="shared" si="0" ref="G37:G93">E37*F37</f>
        <v>0</v>
      </c>
    </row>
    <row r="38" spans="1:7" s="2" customFormat="1" ht="15">
      <c r="A38" s="3">
        <v>3</v>
      </c>
      <c r="B38" s="3" t="s">
        <v>8</v>
      </c>
      <c r="C38" s="8" t="s">
        <v>113</v>
      </c>
      <c r="D38" s="3" t="s">
        <v>0</v>
      </c>
      <c r="E38" s="3">
        <v>5</v>
      </c>
      <c r="F38" s="5"/>
      <c r="G38" s="79">
        <f t="shared" si="0"/>
        <v>0</v>
      </c>
    </row>
    <row r="39" spans="1:7" s="2" customFormat="1" ht="15">
      <c r="A39" s="3">
        <v>4</v>
      </c>
      <c r="B39" s="3" t="s">
        <v>8</v>
      </c>
      <c r="C39" s="8" t="s">
        <v>114</v>
      </c>
      <c r="D39" s="3" t="s">
        <v>0</v>
      </c>
      <c r="E39" s="3">
        <v>3</v>
      </c>
      <c r="F39" s="5"/>
      <c r="G39" s="79">
        <f t="shared" si="0"/>
        <v>0</v>
      </c>
    </row>
    <row r="40" spans="1:7" s="2" customFormat="1" ht="15">
      <c r="A40" s="3">
        <v>5</v>
      </c>
      <c r="B40" s="3" t="s">
        <v>8</v>
      </c>
      <c r="C40" s="8" t="s">
        <v>115</v>
      </c>
      <c r="D40" s="3" t="s">
        <v>0</v>
      </c>
      <c r="E40" s="3">
        <v>7</v>
      </c>
      <c r="F40" s="5"/>
      <c r="G40" s="79">
        <f t="shared" si="0"/>
        <v>0</v>
      </c>
    </row>
    <row r="41" spans="1:7" s="2" customFormat="1" ht="15">
      <c r="A41" s="3">
        <v>6</v>
      </c>
      <c r="B41" s="3" t="s">
        <v>8</v>
      </c>
      <c r="C41" s="8" t="s">
        <v>116</v>
      </c>
      <c r="D41" s="3" t="s">
        <v>0</v>
      </c>
      <c r="E41" s="3">
        <v>4</v>
      </c>
      <c r="F41" s="5"/>
      <c r="G41" s="79">
        <f t="shared" si="0"/>
        <v>0</v>
      </c>
    </row>
    <row r="42" spans="1:7" s="2" customFormat="1" ht="15">
      <c r="A42" s="3">
        <v>7</v>
      </c>
      <c r="B42" s="3" t="s">
        <v>8</v>
      </c>
      <c r="C42" s="8" t="s">
        <v>117</v>
      </c>
      <c r="D42" s="3" t="s">
        <v>0</v>
      </c>
      <c r="E42" s="3">
        <v>4</v>
      </c>
      <c r="F42" s="5"/>
      <c r="G42" s="79">
        <f t="shared" si="0"/>
        <v>0</v>
      </c>
    </row>
    <row r="43" spans="1:7" s="2" customFormat="1" ht="15">
      <c r="A43" s="3">
        <v>8</v>
      </c>
      <c r="B43" s="3" t="s">
        <v>8</v>
      </c>
      <c r="C43" s="8" t="s">
        <v>118</v>
      </c>
      <c r="D43" s="3" t="s">
        <v>0</v>
      </c>
      <c r="E43" s="3">
        <v>2</v>
      </c>
      <c r="F43" s="5"/>
      <c r="G43" s="79">
        <f t="shared" si="0"/>
        <v>0</v>
      </c>
    </row>
    <row r="44" spans="1:7" s="2" customFormat="1" ht="15">
      <c r="A44" s="3">
        <v>9</v>
      </c>
      <c r="B44" s="3" t="s">
        <v>8</v>
      </c>
      <c r="C44" s="8" t="s">
        <v>119</v>
      </c>
      <c r="D44" s="3" t="s">
        <v>0</v>
      </c>
      <c r="E44" s="3">
        <v>3</v>
      </c>
      <c r="F44" s="5"/>
      <c r="G44" s="79">
        <f t="shared" si="0"/>
        <v>0</v>
      </c>
    </row>
    <row r="45" spans="1:11" s="2" customFormat="1" ht="23.4">
      <c r="A45" s="3">
        <v>10</v>
      </c>
      <c r="B45" s="3" t="s">
        <v>12</v>
      </c>
      <c r="C45" s="47" t="s">
        <v>387</v>
      </c>
      <c r="D45" s="3" t="s">
        <v>0</v>
      </c>
      <c r="E45" s="3">
        <f>E38+E39+E40+E41+E42+E43+E44</f>
        <v>28</v>
      </c>
      <c r="F45" s="5"/>
      <c r="G45" s="79">
        <f t="shared" si="0"/>
        <v>0</v>
      </c>
      <c r="J45" s="100"/>
      <c r="K45" s="101"/>
    </row>
    <row r="46" spans="1:11" s="2" customFormat="1" ht="23.4">
      <c r="A46" s="3">
        <v>11</v>
      </c>
      <c r="B46" s="3" t="s">
        <v>8</v>
      </c>
      <c r="C46" s="47" t="s">
        <v>120</v>
      </c>
      <c r="D46" s="3" t="s">
        <v>0</v>
      </c>
      <c r="E46" s="3">
        <v>5</v>
      </c>
      <c r="F46" s="5"/>
      <c r="G46" s="79">
        <f t="shared" si="0"/>
        <v>0</v>
      </c>
      <c r="J46" s="100"/>
      <c r="K46" s="101"/>
    </row>
    <row r="47" spans="1:7" s="2" customFormat="1" ht="23.4">
      <c r="A47" s="3">
        <v>12</v>
      </c>
      <c r="B47" s="3" t="s">
        <v>8</v>
      </c>
      <c r="C47" s="47" t="s">
        <v>121</v>
      </c>
      <c r="D47" s="3" t="s">
        <v>0</v>
      </c>
      <c r="E47" s="3">
        <v>9</v>
      </c>
      <c r="F47" s="5"/>
      <c r="G47" s="79">
        <f t="shared" si="0"/>
        <v>0</v>
      </c>
    </row>
    <row r="48" spans="1:11" s="2" customFormat="1" ht="23.4">
      <c r="A48" s="3">
        <v>13</v>
      </c>
      <c r="B48" s="3" t="s">
        <v>8</v>
      </c>
      <c r="C48" s="47" t="s">
        <v>122</v>
      </c>
      <c r="D48" s="3" t="s">
        <v>0</v>
      </c>
      <c r="E48" s="3">
        <v>16</v>
      </c>
      <c r="F48" s="5"/>
      <c r="G48" s="79">
        <f t="shared" si="0"/>
        <v>0</v>
      </c>
      <c r="J48" s="104"/>
      <c r="K48" s="101"/>
    </row>
    <row r="49" spans="1:7" s="2" customFormat="1" ht="23.4">
      <c r="A49" s="3">
        <v>14</v>
      </c>
      <c r="B49" s="3" t="s">
        <v>8</v>
      </c>
      <c r="C49" s="47" t="s">
        <v>123</v>
      </c>
      <c r="D49" s="3" t="s">
        <v>0</v>
      </c>
      <c r="E49" s="3">
        <v>14</v>
      </c>
      <c r="F49" s="5"/>
      <c r="G49" s="79">
        <f t="shared" si="0"/>
        <v>0</v>
      </c>
    </row>
    <row r="50" spans="1:7" s="2" customFormat="1" ht="23.4">
      <c r="A50" s="3">
        <v>15</v>
      </c>
      <c r="B50" s="3" t="s">
        <v>8</v>
      </c>
      <c r="C50" s="47" t="s">
        <v>124</v>
      </c>
      <c r="D50" s="3" t="s">
        <v>0</v>
      </c>
      <c r="E50" s="3">
        <v>6</v>
      </c>
      <c r="F50" s="5"/>
      <c r="G50" s="79">
        <f t="shared" si="0"/>
        <v>0</v>
      </c>
    </row>
    <row r="51" spans="1:7" s="2" customFormat="1" ht="23.4">
      <c r="A51" s="3">
        <v>16</v>
      </c>
      <c r="B51" s="3" t="s">
        <v>8</v>
      </c>
      <c r="C51" s="47" t="s">
        <v>125</v>
      </c>
      <c r="D51" s="3" t="s">
        <v>0</v>
      </c>
      <c r="E51" s="3">
        <v>12</v>
      </c>
      <c r="F51" s="5"/>
      <c r="G51" s="79">
        <f t="shared" si="0"/>
        <v>0</v>
      </c>
    </row>
    <row r="52" spans="1:7" s="2" customFormat="1" ht="23.4">
      <c r="A52" s="3">
        <v>17</v>
      </c>
      <c r="B52" s="3" t="s">
        <v>8</v>
      </c>
      <c r="C52" s="47" t="s">
        <v>127</v>
      </c>
      <c r="D52" s="3" t="s">
        <v>0</v>
      </c>
      <c r="E52" s="3">
        <v>9</v>
      </c>
      <c r="F52" s="5"/>
      <c r="G52" s="79">
        <f t="shared" si="0"/>
        <v>0</v>
      </c>
    </row>
    <row r="53" spans="1:7" s="2" customFormat="1" ht="23.4">
      <c r="A53" s="3">
        <v>18</v>
      </c>
      <c r="B53" s="3" t="s">
        <v>8</v>
      </c>
      <c r="C53" s="47" t="s">
        <v>128</v>
      </c>
      <c r="D53" s="3" t="s">
        <v>0</v>
      </c>
      <c r="E53" s="3">
        <v>3</v>
      </c>
      <c r="F53" s="5"/>
      <c r="G53" s="79">
        <f t="shared" si="0"/>
        <v>0</v>
      </c>
    </row>
    <row r="54" spans="1:7" s="2" customFormat="1" ht="23.4">
      <c r="A54" s="3">
        <v>19</v>
      </c>
      <c r="B54" s="3" t="s">
        <v>8</v>
      </c>
      <c r="C54" s="47" t="s">
        <v>126</v>
      </c>
      <c r="D54" s="3" t="s">
        <v>0</v>
      </c>
      <c r="E54" s="3">
        <v>4</v>
      </c>
      <c r="F54" s="5"/>
      <c r="G54" s="79">
        <f t="shared" si="0"/>
        <v>0</v>
      </c>
    </row>
    <row r="55" spans="1:10" ht="15">
      <c r="A55" s="3">
        <v>20</v>
      </c>
      <c r="B55" s="3" t="s">
        <v>8</v>
      </c>
      <c r="C55" s="8" t="s">
        <v>49</v>
      </c>
      <c r="D55" s="3" t="s">
        <v>50</v>
      </c>
      <c r="E55" s="3">
        <f>(E38+E39+E40+E41+E42+E43+E44+E46+E47+E48+E49+E50+E51+E52+E53+E54)*1</f>
        <v>106</v>
      </c>
      <c r="F55" s="55"/>
      <c r="G55" s="79">
        <f t="shared" si="0"/>
        <v>0</v>
      </c>
      <c r="J55" s="2"/>
    </row>
    <row r="56" spans="1:10" ht="23.4">
      <c r="A56" s="3">
        <v>21</v>
      </c>
      <c r="B56" s="3" t="s">
        <v>8</v>
      </c>
      <c r="C56" s="47" t="s">
        <v>309</v>
      </c>
      <c r="D56" s="3" t="s">
        <v>16</v>
      </c>
      <c r="E56" s="3">
        <v>35.4</v>
      </c>
      <c r="F56" s="55"/>
      <c r="G56" s="79">
        <f t="shared" si="0"/>
        <v>0</v>
      </c>
      <c r="I56" s="2"/>
      <c r="J56" s="99"/>
    </row>
    <row r="57" spans="1:7" s="2" customFormat="1" ht="15" customHeight="1">
      <c r="A57" s="3">
        <v>22</v>
      </c>
      <c r="B57" s="3" t="s">
        <v>8</v>
      </c>
      <c r="C57" s="4" t="s">
        <v>57</v>
      </c>
      <c r="D57" s="3" t="s">
        <v>0</v>
      </c>
      <c r="E57" s="3">
        <v>5</v>
      </c>
      <c r="F57" s="5"/>
      <c r="G57" s="79">
        <f t="shared" si="0"/>
        <v>0</v>
      </c>
    </row>
    <row r="58" spans="1:7" s="2" customFormat="1" ht="15" customHeight="1">
      <c r="A58" s="3">
        <v>23</v>
      </c>
      <c r="B58" s="3" t="s">
        <v>8</v>
      </c>
      <c r="C58" s="4" t="s">
        <v>58</v>
      </c>
      <c r="D58" s="3" t="s">
        <v>0</v>
      </c>
      <c r="E58" s="3">
        <v>18</v>
      </c>
      <c r="F58" s="5"/>
      <c r="G58" s="79">
        <f t="shared" si="0"/>
        <v>0</v>
      </c>
    </row>
    <row r="59" spans="1:7" s="2" customFormat="1" ht="15" customHeight="1">
      <c r="A59" s="3">
        <v>24</v>
      </c>
      <c r="B59" s="3" t="s">
        <v>8</v>
      </c>
      <c r="C59" s="4" t="s">
        <v>59</v>
      </c>
      <c r="D59" s="3" t="s">
        <v>0</v>
      </c>
      <c r="E59" s="3">
        <v>66</v>
      </c>
      <c r="F59" s="5"/>
      <c r="G59" s="79">
        <f t="shared" si="0"/>
        <v>0</v>
      </c>
    </row>
    <row r="60" spans="1:7" s="2" customFormat="1" ht="15" customHeight="1">
      <c r="A60" s="3">
        <v>25</v>
      </c>
      <c r="B60" s="3" t="s">
        <v>8</v>
      </c>
      <c r="C60" s="4" t="s">
        <v>60</v>
      </c>
      <c r="D60" s="3" t="s">
        <v>0</v>
      </c>
      <c r="E60" s="3">
        <v>46</v>
      </c>
      <c r="F60" s="5"/>
      <c r="G60" s="79">
        <f t="shared" si="0"/>
        <v>0</v>
      </c>
    </row>
    <row r="61" spans="1:7" s="2" customFormat="1" ht="15" customHeight="1">
      <c r="A61" s="3">
        <v>26</v>
      </c>
      <c r="B61" s="3" t="s">
        <v>8</v>
      </c>
      <c r="C61" s="4" t="s">
        <v>61</v>
      </c>
      <c r="D61" s="3" t="s">
        <v>0</v>
      </c>
      <c r="E61" s="3">
        <v>28</v>
      </c>
      <c r="F61" s="5"/>
      <c r="G61" s="79">
        <f t="shared" si="0"/>
        <v>0</v>
      </c>
    </row>
    <row r="62" spans="1:7" s="2" customFormat="1" ht="15" customHeight="1">
      <c r="A62" s="3">
        <v>27</v>
      </c>
      <c r="B62" s="3" t="s">
        <v>8</v>
      </c>
      <c r="C62" s="4" t="s">
        <v>175</v>
      </c>
      <c r="D62" s="3" t="s">
        <v>0</v>
      </c>
      <c r="E62" s="3">
        <v>12</v>
      </c>
      <c r="F62" s="5"/>
      <c r="G62" s="79">
        <f t="shared" si="0"/>
        <v>0</v>
      </c>
    </row>
    <row r="63" spans="1:7" s="2" customFormat="1" ht="15" customHeight="1">
      <c r="A63" s="3">
        <v>28</v>
      </c>
      <c r="B63" s="3" t="s">
        <v>8</v>
      </c>
      <c r="C63" s="4" t="s">
        <v>176</v>
      </c>
      <c r="D63" s="3" t="s">
        <v>0</v>
      </c>
      <c r="E63" s="3">
        <v>3</v>
      </c>
      <c r="F63" s="5"/>
      <c r="G63" s="79">
        <f t="shared" si="0"/>
        <v>0</v>
      </c>
    </row>
    <row r="64" spans="1:7" s="2" customFormat="1" ht="24">
      <c r="A64" s="3">
        <v>29</v>
      </c>
      <c r="B64" s="3" t="s">
        <v>8</v>
      </c>
      <c r="C64" s="6" t="s">
        <v>315</v>
      </c>
      <c r="D64" s="3" t="s">
        <v>0</v>
      </c>
      <c r="E64" s="3">
        <v>1</v>
      </c>
      <c r="F64" s="5"/>
      <c r="G64" s="79">
        <f t="shared" si="0"/>
        <v>0</v>
      </c>
    </row>
    <row r="65" spans="1:7" s="2" customFormat="1" ht="24">
      <c r="A65" s="3">
        <v>30</v>
      </c>
      <c r="B65" s="3" t="s">
        <v>8</v>
      </c>
      <c r="C65" s="6" t="s">
        <v>316</v>
      </c>
      <c r="D65" s="3" t="s">
        <v>0</v>
      </c>
      <c r="E65" s="3">
        <v>3</v>
      </c>
      <c r="F65" s="5"/>
      <c r="G65" s="79">
        <f t="shared" si="0"/>
        <v>0</v>
      </c>
    </row>
    <row r="66" spans="1:7" s="2" customFormat="1" ht="24">
      <c r="A66" s="3">
        <v>31</v>
      </c>
      <c r="B66" s="3" t="s">
        <v>8</v>
      </c>
      <c r="C66" s="6" t="s">
        <v>317</v>
      </c>
      <c r="D66" s="3" t="s">
        <v>0</v>
      </c>
      <c r="E66" s="3">
        <v>7</v>
      </c>
      <c r="F66" s="5"/>
      <c r="G66" s="79">
        <f t="shared" si="0"/>
        <v>0</v>
      </c>
    </row>
    <row r="67" spans="1:7" s="2" customFormat="1" ht="24">
      <c r="A67" s="3">
        <v>32</v>
      </c>
      <c r="B67" s="3" t="s">
        <v>8</v>
      </c>
      <c r="C67" s="6" t="s">
        <v>318</v>
      </c>
      <c r="D67" s="3" t="s">
        <v>0</v>
      </c>
      <c r="E67" s="3">
        <v>4</v>
      </c>
      <c r="F67" s="5"/>
      <c r="G67" s="79">
        <f t="shared" si="0"/>
        <v>0</v>
      </c>
    </row>
    <row r="68" spans="1:7" s="2" customFormat="1" ht="24">
      <c r="A68" s="3">
        <v>33</v>
      </c>
      <c r="B68" s="3" t="s">
        <v>8</v>
      </c>
      <c r="C68" s="6" t="s">
        <v>319</v>
      </c>
      <c r="D68" s="3" t="s">
        <v>0</v>
      </c>
      <c r="E68" s="3">
        <v>2</v>
      </c>
      <c r="F68" s="5"/>
      <c r="G68" s="79">
        <f t="shared" si="0"/>
        <v>0</v>
      </c>
    </row>
    <row r="69" spans="1:9" s="2" customFormat="1" ht="24">
      <c r="A69" s="3">
        <v>34</v>
      </c>
      <c r="B69" s="3" t="s">
        <v>8</v>
      </c>
      <c r="C69" s="6" t="s">
        <v>320</v>
      </c>
      <c r="D69" s="3" t="s">
        <v>0</v>
      </c>
      <c r="E69" s="3">
        <v>1</v>
      </c>
      <c r="F69" s="5"/>
      <c r="G69" s="79">
        <f t="shared" si="0"/>
        <v>0</v>
      </c>
      <c r="I69" s="21"/>
    </row>
    <row r="70" spans="1:7" s="2" customFormat="1" ht="23.4">
      <c r="A70" s="3">
        <v>35</v>
      </c>
      <c r="B70" s="3" t="s">
        <v>8</v>
      </c>
      <c r="C70" s="6" t="s">
        <v>177</v>
      </c>
      <c r="D70" s="3" t="s">
        <v>0</v>
      </c>
      <c r="E70" s="3">
        <v>1</v>
      </c>
      <c r="F70" s="5"/>
      <c r="G70" s="79">
        <f t="shared" si="0"/>
        <v>0</v>
      </c>
    </row>
    <row r="71" spans="1:7" s="2" customFormat="1" ht="23.4">
      <c r="A71" s="3">
        <v>36</v>
      </c>
      <c r="B71" s="3" t="s">
        <v>8</v>
      </c>
      <c r="C71" s="6" t="s">
        <v>178</v>
      </c>
      <c r="D71" s="3" t="s">
        <v>0</v>
      </c>
      <c r="E71" s="3">
        <v>1</v>
      </c>
      <c r="F71" s="5"/>
      <c r="G71" s="79">
        <f t="shared" si="0"/>
        <v>0</v>
      </c>
    </row>
    <row r="72" spans="1:7" s="2" customFormat="1" ht="15" customHeight="1">
      <c r="A72" s="3">
        <v>37</v>
      </c>
      <c r="B72" s="3" t="s">
        <v>8</v>
      </c>
      <c r="C72" s="4" t="s">
        <v>180</v>
      </c>
      <c r="D72" s="3" t="s">
        <v>0</v>
      </c>
      <c r="E72" s="3">
        <v>7</v>
      </c>
      <c r="F72" s="5"/>
      <c r="G72" s="79">
        <f t="shared" si="0"/>
        <v>0</v>
      </c>
    </row>
    <row r="73" spans="1:7" s="2" customFormat="1" ht="15" customHeight="1">
      <c r="A73" s="3">
        <v>38</v>
      </c>
      <c r="B73" s="3" t="s">
        <v>8</v>
      </c>
      <c r="C73" s="4" t="s">
        <v>181</v>
      </c>
      <c r="D73" s="3" t="s">
        <v>0</v>
      </c>
      <c r="E73" s="3">
        <v>3</v>
      </c>
      <c r="F73" s="5"/>
      <c r="G73" s="79">
        <f t="shared" si="0"/>
        <v>0</v>
      </c>
    </row>
    <row r="74" spans="1:7" s="2" customFormat="1" ht="15" customHeight="1">
      <c r="A74" s="3">
        <v>39</v>
      </c>
      <c r="B74" s="3" t="s">
        <v>8</v>
      </c>
      <c r="C74" s="4" t="s">
        <v>182</v>
      </c>
      <c r="D74" s="3" t="s">
        <v>0</v>
      </c>
      <c r="E74" s="3">
        <v>3</v>
      </c>
      <c r="F74" s="5"/>
      <c r="G74" s="79">
        <f t="shared" si="0"/>
        <v>0</v>
      </c>
    </row>
    <row r="75" spans="1:7" s="2" customFormat="1" ht="15" customHeight="1">
      <c r="A75" s="3">
        <v>40</v>
      </c>
      <c r="B75" s="3" t="s">
        <v>8</v>
      </c>
      <c r="C75" s="4" t="s">
        <v>183</v>
      </c>
      <c r="D75" s="3" t="s">
        <v>0</v>
      </c>
      <c r="E75" s="3">
        <v>1</v>
      </c>
      <c r="F75" s="5"/>
      <c r="G75" s="79">
        <f t="shared" si="0"/>
        <v>0</v>
      </c>
    </row>
    <row r="76" spans="1:7" s="2" customFormat="1" ht="15">
      <c r="A76" s="3">
        <v>41</v>
      </c>
      <c r="B76" s="3" t="s">
        <v>8</v>
      </c>
      <c r="C76" s="4" t="s">
        <v>184</v>
      </c>
      <c r="D76" s="3" t="s">
        <v>0</v>
      </c>
      <c r="E76" s="3">
        <v>1</v>
      </c>
      <c r="F76" s="5"/>
      <c r="G76" s="79">
        <f t="shared" si="0"/>
        <v>0</v>
      </c>
    </row>
    <row r="77" spans="1:7" s="2" customFormat="1" ht="15">
      <c r="A77" s="3">
        <v>42</v>
      </c>
      <c r="B77" s="3" t="s">
        <v>8</v>
      </c>
      <c r="C77" s="4" t="s">
        <v>185</v>
      </c>
      <c r="D77" s="3" t="s">
        <v>0</v>
      </c>
      <c r="E77" s="3">
        <v>1</v>
      </c>
      <c r="F77" s="5"/>
      <c r="G77" s="79">
        <f t="shared" si="0"/>
        <v>0</v>
      </c>
    </row>
    <row r="78" spans="1:7" s="2" customFormat="1" ht="15">
      <c r="A78" s="3">
        <v>43</v>
      </c>
      <c r="B78" s="3" t="s">
        <v>8</v>
      </c>
      <c r="C78" s="4" t="s">
        <v>186</v>
      </c>
      <c r="D78" s="3" t="s">
        <v>0</v>
      </c>
      <c r="E78" s="3">
        <v>1</v>
      </c>
      <c r="F78" s="5"/>
      <c r="G78" s="79">
        <f t="shared" si="0"/>
        <v>0</v>
      </c>
    </row>
    <row r="79" spans="1:7" s="2" customFormat="1" ht="23.4">
      <c r="A79" s="3">
        <v>44</v>
      </c>
      <c r="B79" s="3" t="s">
        <v>8</v>
      </c>
      <c r="C79" s="6" t="s">
        <v>188</v>
      </c>
      <c r="D79" s="3" t="s">
        <v>0</v>
      </c>
      <c r="E79" s="3">
        <v>4</v>
      </c>
      <c r="F79" s="5"/>
      <c r="G79" s="79">
        <f t="shared" si="0"/>
        <v>0</v>
      </c>
    </row>
    <row r="80" spans="1:7" s="2" customFormat="1" ht="23.4">
      <c r="A80" s="3">
        <v>45</v>
      </c>
      <c r="B80" s="3" t="s">
        <v>8</v>
      </c>
      <c r="C80" s="6" t="s">
        <v>189</v>
      </c>
      <c r="D80" s="3" t="s">
        <v>0</v>
      </c>
      <c r="E80" s="3">
        <v>11</v>
      </c>
      <c r="F80" s="5"/>
      <c r="G80" s="79">
        <f t="shared" si="0"/>
        <v>0</v>
      </c>
    </row>
    <row r="81" spans="1:7" s="2" customFormat="1" ht="23.4">
      <c r="A81" s="3">
        <v>46</v>
      </c>
      <c r="B81" s="3" t="s">
        <v>8</v>
      </c>
      <c r="C81" s="6" t="s">
        <v>187</v>
      </c>
      <c r="D81" s="3" t="s">
        <v>0</v>
      </c>
      <c r="E81" s="3">
        <v>17</v>
      </c>
      <c r="F81" s="5"/>
      <c r="G81" s="79">
        <f t="shared" si="0"/>
        <v>0</v>
      </c>
    </row>
    <row r="82" spans="1:7" s="2" customFormat="1" ht="23.4">
      <c r="A82" s="3">
        <v>47</v>
      </c>
      <c r="B82" s="3" t="s">
        <v>8</v>
      </c>
      <c r="C82" s="6" t="s">
        <v>190</v>
      </c>
      <c r="D82" s="3" t="s">
        <v>0</v>
      </c>
      <c r="E82" s="3">
        <v>13</v>
      </c>
      <c r="F82" s="5"/>
      <c r="G82" s="79">
        <f t="shared" si="0"/>
        <v>0</v>
      </c>
    </row>
    <row r="83" spans="1:7" s="2" customFormat="1" ht="23.4">
      <c r="A83" s="3">
        <v>48</v>
      </c>
      <c r="B83" s="3" t="s">
        <v>8</v>
      </c>
      <c r="C83" s="6" t="s">
        <v>191</v>
      </c>
      <c r="D83" s="3" t="s">
        <v>0</v>
      </c>
      <c r="E83" s="3">
        <v>9</v>
      </c>
      <c r="F83" s="5"/>
      <c r="G83" s="79">
        <f t="shared" si="0"/>
        <v>0</v>
      </c>
    </row>
    <row r="84" spans="1:7" s="2" customFormat="1" ht="23.4">
      <c r="A84" s="3">
        <v>49</v>
      </c>
      <c r="B84" s="3" t="s">
        <v>8</v>
      </c>
      <c r="C84" s="6" t="s">
        <v>192</v>
      </c>
      <c r="D84" s="3" t="s">
        <v>0</v>
      </c>
      <c r="E84" s="3">
        <v>4</v>
      </c>
      <c r="F84" s="5"/>
      <c r="G84" s="79">
        <f t="shared" si="0"/>
        <v>0</v>
      </c>
    </row>
    <row r="85" spans="1:7" s="2" customFormat="1" ht="15">
      <c r="A85" s="3">
        <v>50</v>
      </c>
      <c r="B85" s="3" t="s">
        <v>8</v>
      </c>
      <c r="C85" s="6" t="s">
        <v>193</v>
      </c>
      <c r="D85" s="3" t="s">
        <v>0</v>
      </c>
      <c r="E85" s="3">
        <v>3</v>
      </c>
      <c r="F85" s="5"/>
      <c r="G85" s="79">
        <f t="shared" si="0"/>
        <v>0</v>
      </c>
    </row>
    <row r="86" spans="1:7" s="2" customFormat="1" ht="23.4">
      <c r="A86" s="3">
        <v>51</v>
      </c>
      <c r="B86" s="3" t="s">
        <v>8</v>
      </c>
      <c r="C86" s="6" t="s">
        <v>326</v>
      </c>
      <c r="D86" s="3" t="s">
        <v>0</v>
      </c>
      <c r="E86" s="3">
        <v>2</v>
      </c>
      <c r="F86" s="5"/>
      <c r="G86" s="79">
        <f t="shared" si="0"/>
        <v>0</v>
      </c>
    </row>
    <row r="87" spans="1:7" s="2" customFormat="1" ht="23.4">
      <c r="A87" s="3">
        <v>52</v>
      </c>
      <c r="B87" s="3" t="s">
        <v>8</v>
      </c>
      <c r="C87" s="6" t="s">
        <v>327</v>
      </c>
      <c r="D87" s="3" t="s">
        <v>0</v>
      </c>
      <c r="E87" s="3">
        <v>1</v>
      </c>
      <c r="F87" s="5"/>
      <c r="G87" s="79">
        <f t="shared" si="0"/>
        <v>0</v>
      </c>
    </row>
    <row r="88" spans="1:7" s="2" customFormat="1" ht="23.4">
      <c r="A88" s="3">
        <v>53</v>
      </c>
      <c r="B88" s="3" t="s">
        <v>8</v>
      </c>
      <c r="C88" s="6" t="s">
        <v>328</v>
      </c>
      <c r="D88" s="3" t="s">
        <v>0</v>
      </c>
      <c r="E88" s="3">
        <v>4</v>
      </c>
      <c r="F88" s="5"/>
      <c r="G88" s="79">
        <f t="shared" si="0"/>
        <v>0</v>
      </c>
    </row>
    <row r="89" spans="1:10" s="2" customFormat="1" ht="15" customHeight="1">
      <c r="A89" s="3">
        <v>54</v>
      </c>
      <c r="B89" s="3" t="s">
        <v>8</v>
      </c>
      <c r="C89" s="4" t="s">
        <v>49</v>
      </c>
      <c r="D89" s="3" t="s">
        <v>50</v>
      </c>
      <c r="E89" s="3">
        <f>(E57+E58+E59+E60+E61+E62+E63+E64+E65+E66+E67+E68+E69+E70+E71+E72+E73+E74+E75+E76+E77+E78)*0.6</f>
        <v>129</v>
      </c>
      <c r="F89" s="55"/>
      <c r="G89" s="79">
        <f t="shared" si="0"/>
        <v>0</v>
      </c>
      <c r="J89" s="98"/>
    </row>
    <row r="90" spans="1:7" s="2" customFormat="1" ht="15" customHeight="1">
      <c r="A90" s="3">
        <v>55</v>
      </c>
      <c r="B90" s="3" t="s">
        <v>8</v>
      </c>
      <c r="C90" s="4" t="s">
        <v>51</v>
      </c>
      <c r="D90" s="3" t="s">
        <v>0</v>
      </c>
      <c r="E90" s="3">
        <v>3</v>
      </c>
      <c r="F90" s="5"/>
      <c r="G90" s="79">
        <f t="shared" si="0"/>
        <v>0</v>
      </c>
    </row>
    <row r="91" spans="1:7" s="2" customFormat="1" ht="15" customHeight="1">
      <c r="A91" s="3">
        <v>56</v>
      </c>
      <c r="B91" s="3" t="s">
        <v>8</v>
      </c>
      <c r="C91" s="4" t="s">
        <v>243</v>
      </c>
      <c r="D91" s="3" t="s">
        <v>0</v>
      </c>
      <c r="E91" s="3">
        <v>1</v>
      </c>
      <c r="F91" s="5"/>
      <c r="G91" s="79">
        <f t="shared" si="0"/>
        <v>0</v>
      </c>
    </row>
    <row r="92" spans="1:7" s="2" customFormat="1" ht="15" customHeight="1">
      <c r="A92" s="3">
        <v>57</v>
      </c>
      <c r="B92" s="3" t="s">
        <v>8</v>
      </c>
      <c r="C92" s="4" t="s">
        <v>49</v>
      </c>
      <c r="D92" s="3" t="s">
        <v>50</v>
      </c>
      <c r="E92" s="3">
        <f>(E90+E91)*0.2</f>
        <v>0.8</v>
      </c>
      <c r="F92" s="55"/>
      <c r="G92" s="79">
        <f t="shared" si="0"/>
        <v>0</v>
      </c>
    </row>
    <row r="93" spans="1:7" s="2" customFormat="1" ht="15">
      <c r="A93" s="3">
        <v>58</v>
      </c>
      <c r="B93" s="3" t="s">
        <v>8</v>
      </c>
      <c r="C93" s="6" t="s">
        <v>194</v>
      </c>
      <c r="D93" s="3" t="s">
        <v>0</v>
      </c>
      <c r="E93" s="3">
        <v>9</v>
      </c>
      <c r="F93" s="5"/>
      <c r="G93" s="79">
        <f t="shared" si="0"/>
        <v>0</v>
      </c>
    </row>
    <row r="94" spans="1:7" s="2" customFormat="1" ht="34.8">
      <c r="A94" s="3">
        <v>59</v>
      </c>
      <c r="B94" s="3" t="s">
        <v>12</v>
      </c>
      <c r="C94" s="60" t="s">
        <v>388</v>
      </c>
      <c r="D94" s="9" t="s">
        <v>16</v>
      </c>
      <c r="E94" s="53">
        <v>10</v>
      </c>
      <c r="F94" s="61"/>
      <c r="G94" s="79">
        <f aca="true" t="shared" si="1" ref="G94:G96">E94*F94</f>
        <v>0</v>
      </c>
    </row>
    <row r="95" spans="1:7" s="2" customFormat="1" ht="13.8">
      <c r="A95" s="3">
        <v>60</v>
      </c>
      <c r="B95" s="3" t="s">
        <v>12</v>
      </c>
      <c r="C95" s="60" t="s">
        <v>389</v>
      </c>
      <c r="D95" s="9" t="s">
        <v>16</v>
      </c>
      <c r="E95" s="53">
        <v>10</v>
      </c>
      <c r="F95" s="61"/>
      <c r="G95" s="79">
        <f t="shared" si="1"/>
        <v>0</v>
      </c>
    </row>
    <row r="96" spans="1:10" s="2" customFormat="1" ht="15">
      <c r="A96" s="3">
        <v>61</v>
      </c>
      <c r="B96" s="3" t="s">
        <v>12</v>
      </c>
      <c r="C96" s="60" t="s">
        <v>259</v>
      </c>
      <c r="D96" s="53" t="s">
        <v>0</v>
      </c>
      <c r="E96" s="53">
        <v>1</v>
      </c>
      <c r="F96" s="61"/>
      <c r="G96" s="79">
        <f t="shared" si="1"/>
        <v>0</v>
      </c>
      <c r="J96" s="99"/>
    </row>
    <row r="97" spans="1:7" s="2" customFormat="1" ht="15" customHeight="1">
      <c r="A97" s="27"/>
      <c r="B97" s="3"/>
      <c r="C97" s="109" t="s">
        <v>293</v>
      </c>
      <c r="D97" s="110"/>
      <c r="E97" s="110"/>
      <c r="F97" s="111"/>
      <c r="G97" s="77">
        <f>SUM(G36:G96)</f>
        <v>0</v>
      </c>
    </row>
    <row r="98" spans="1:10" ht="15">
      <c r="A98" s="14"/>
      <c r="B98" s="19" t="s">
        <v>80</v>
      </c>
      <c r="C98" s="19"/>
      <c r="D98" s="14"/>
      <c r="E98" s="14"/>
      <c r="F98" s="18"/>
      <c r="G98" s="76"/>
      <c r="J98" s="2"/>
    </row>
    <row r="99" spans="1:10" ht="40.2" customHeight="1">
      <c r="A99" s="3">
        <v>62</v>
      </c>
      <c r="B99" s="3" t="s">
        <v>12</v>
      </c>
      <c r="C99" s="6" t="s">
        <v>329</v>
      </c>
      <c r="D99" s="3" t="s">
        <v>89</v>
      </c>
      <c r="E99" s="3">
        <v>1</v>
      </c>
      <c r="F99" s="5"/>
      <c r="G99" s="79">
        <f>E99*F99</f>
        <v>0</v>
      </c>
      <c r="J99" s="2"/>
    </row>
    <row r="100" spans="1:7" ht="15">
      <c r="A100" s="3">
        <v>63</v>
      </c>
      <c r="B100" s="3" t="s">
        <v>12</v>
      </c>
      <c r="C100" s="6" t="s">
        <v>330</v>
      </c>
      <c r="D100" s="3" t="s">
        <v>0</v>
      </c>
      <c r="E100" s="3">
        <v>2</v>
      </c>
      <c r="F100" s="5"/>
      <c r="G100" s="79">
        <f aca="true" t="shared" si="2" ref="G100:G102">E100*F100</f>
        <v>0</v>
      </c>
    </row>
    <row r="101" spans="1:7" ht="34.8">
      <c r="A101" s="3">
        <v>64</v>
      </c>
      <c r="B101" s="3" t="s">
        <v>12</v>
      </c>
      <c r="C101" s="6" t="s">
        <v>331</v>
      </c>
      <c r="D101" s="9" t="s">
        <v>0</v>
      </c>
      <c r="E101" s="3">
        <v>3</v>
      </c>
      <c r="F101" s="5"/>
      <c r="G101" s="79">
        <f t="shared" si="2"/>
        <v>0</v>
      </c>
    </row>
    <row r="102" spans="1:7" ht="15">
      <c r="A102" s="3">
        <v>65</v>
      </c>
      <c r="B102" s="3" t="s">
        <v>8</v>
      </c>
      <c r="C102" s="67" t="s">
        <v>332</v>
      </c>
      <c r="D102" s="3" t="s">
        <v>0</v>
      </c>
      <c r="E102" s="53">
        <v>15</v>
      </c>
      <c r="F102" s="61"/>
      <c r="G102" s="102">
        <f t="shared" si="2"/>
        <v>0</v>
      </c>
    </row>
    <row r="103" spans="1:7" ht="15">
      <c r="A103" s="3"/>
      <c r="B103" s="3"/>
      <c r="C103" s="109" t="s">
        <v>79</v>
      </c>
      <c r="D103" s="110"/>
      <c r="E103" s="110"/>
      <c r="F103" s="111"/>
      <c r="G103" s="77">
        <f>SUM(G99:G102)</f>
        <v>0</v>
      </c>
    </row>
    <row r="104" spans="1:7" s="2" customFormat="1" ht="15" customHeight="1">
      <c r="A104" s="14"/>
      <c r="B104" s="19" t="s">
        <v>287</v>
      </c>
      <c r="C104" s="19"/>
      <c r="D104" s="14"/>
      <c r="E104" s="14"/>
      <c r="F104" s="18"/>
      <c r="G104" s="78"/>
    </row>
    <row r="105" spans="1:9" s="2" customFormat="1" ht="23.4">
      <c r="A105" s="3">
        <v>66</v>
      </c>
      <c r="B105" s="3" t="s">
        <v>111</v>
      </c>
      <c r="C105" s="6" t="s">
        <v>336</v>
      </c>
      <c r="D105" s="3" t="s">
        <v>107</v>
      </c>
      <c r="E105" s="3">
        <v>72</v>
      </c>
      <c r="F105" s="55"/>
      <c r="G105" s="79">
        <f>E105*F105</f>
        <v>0</v>
      </c>
      <c r="I105" s="1"/>
    </row>
    <row r="106" spans="1:9" s="2" customFormat="1" ht="15">
      <c r="A106" s="3">
        <v>67</v>
      </c>
      <c r="B106" s="3" t="s">
        <v>101</v>
      </c>
      <c r="C106" s="6" t="s">
        <v>102</v>
      </c>
      <c r="D106" s="3" t="s">
        <v>107</v>
      </c>
      <c r="E106" s="3">
        <v>72</v>
      </c>
      <c r="F106" s="55"/>
      <c r="G106" s="79">
        <f aca="true" t="shared" si="3" ref="G106:G108">E106*F106</f>
        <v>0</v>
      </c>
      <c r="I106" s="1"/>
    </row>
    <row r="107" spans="1:9" s="2" customFormat="1" ht="15">
      <c r="A107" s="3">
        <v>68</v>
      </c>
      <c r="B107" s="3" t="s">
        <v>103</v>
      </c>
      <c r="C107" s="6" t="s">
        <v>104</v>
      </c>
      <c r="D107" s="3" t="s">
        <v>107</v>
      </c>
      <c r="E107" s="3">
        <v>720</v>
      </c>
      <c r="F107" s="55"/>
      <c r="G107" s="79">
        <f t="shared" si="3"/>
        <v>0</v>
      </c>
      <c r="I107" s="1"/>
    </row>
    <row r="108" spans="1:9" s="2" customFormat="1" ht="15">
      <c r="A108" s="3">
        <v>69</v>
      </c>
      <c r="B108" s="3" t="s">
        <v>105</v>
      </c>
      <c r="C108" s="6" t="s">
        <v>106</v>
      </c>
      <c r="D108" s="3" t="s">
        <v>66</v>
      </c>
      <c r="E108" s="3">
        <v>100</v>
      </c>
      <c r="F108" s="55"/>
      <c r="G108" s="79">
        <f t="shared" si="3"/>
        <v>0</v>
      </c>
      <c r="I108" s="1"/>
    </row>
    <row r="109" spans="1:7" s="2" customFormat="1" ht="13.8">
      <c r="A109" s="3">
        <v>70</v>
      </c>
      <c r="B109" s="59" t="s">
        <v>90</v>
      </c>
      <c r="C109" s="57" t="s">
        <v>335</v>
      </c>
      <c r="D109" s="9" t="s">
        <v>16</v>
      </c>
      <c r="E109" s="3">
        <v>562</v>
      </c>
      <c r="F109" s="81"/>
      <c r="G109" s="79">
        <f>E109*F109</f>
        <v>0</v>
      </c>
    </row>
    <row r="110" spans="1:7" s="2" customFormat="1" ht="22.8">
      <c r="A110" s="3">
        <v>71</v>
      </c>
      <c r="B110" s="59" t="s">
        <v>91</v>
      </c>
      <c r="C110" s="57" t="s">
        <v>390</v>
      </c>
      <c r="D110" s="9" t="s">
        <v>16</v>
      </c>
      <c r="E110" s="3">
        <v>542</v>
      </c>
      <c r="F110" s="81"/>
      <c r="G110" s="79">
        <f aca="true" t="shared" si="4" ref="G110:G115">E110*F110</f>
        <v>0</v>
      </c>
    </row>
    <row r="111" spans="1:7" s="2" customFormat="1" ht="13.8">
      <c r="A111" s="3">
        <v>72</v>
      </c>
      <c r="B111" s="59" t="s">
        <v>92</v>
      </c>
      <c r="C111" s="57" t="s">
        <v>145</v>
      </c>
      <c r="D111" s="9" t="s">
        <v>16</v>
      </c>
      <c r="E111" s="3">
        <v>542</v>
      </c>
      <c r="F111" s="81"/>
      <c r="G111" s="79">
        <f t="shared" si="4"/>
        <v>0</v>
      </c>
    </row>
    <row r="112" spans="1:7" s="2" customFormat="1" ht="22.8">
      <c r="A112" s="3">
        <v>73</v>
      </c>
      <c r="B112" s="59" t="s">
        <v>93</v>
      </c>
      <c r="C112" s="57" t="s">
        <v>146</v>
      </c>
      <c r="D112" s="9" t="s">
        <v>16</v>
      </c>
      <c r="E112" s="3">
        <v>542</v>
      </c>
      <c r="F112" s="81"/>
      <c r="G112" s="79">
        <f t="shared" si="4"/>
        <v>0</v>
      </c>
    </row>
    <row r="113" spans="1:7" s="2" customFormat="1" ht="13.8">
      <c r="A113" s="3">
        <v>74</v>
      </c>
      <c r="B113" s="59" t="s">
        <v>94</v>
      </c>
      <c r="C113" s="57" t="s">
        <v>147</v>
      </c>
      <c r="D113" s="9" t="s">
        <v>16</v>
      </c>
      <c r="E113" s="3">
        <v>542</v>
      </c>
      <c r="F113" s="81"/>
      <c r="G113" s="79">
        <f t="shared" si="4"/>
        <v>0</v>
      </c>
    </row>
    <row r="114" spans="1:9" s="2" customFormat="1" ht="22.8">
      <c r="A114" s="3">
        <v>75</v>
      </c>
      <c r="B114" s="59" t="s">
        <v>93</v>
      </c>
      <c r="C114" s="57" t="s">
        <v>174</v>
      </c>
      <c r="D114" s="9" t="s">
        <v>16</v>
      </c>
      <c r="E114" s="3">
        <v>562</v>
      </c>
      <c r="F114" s="81"/>
      <c r="G114" s="79">
        <f t="shared" si="4"/>
        <v>0</v>
      </c>
      <c r="I114" s="21"/>
    </row>
    <row r="115" spans="1:9" s="2" customFormat="1" ht="15">
      <c r="A115" s="3">
        <v>76</v>
      </c>
      <c r="B115" s="7" t="s">
        <v>12</v>
      </c>
      <c r="C115" s="89" t="s">
        <v>369</v>
      </c>
      <c r="D115" s="90" t="s">
        <v>20</v>
      </c>
      <c r="E115" s="91">
        <v>8</v>
      </c>
      <c r="F115" s="92"/>
      <c r="G115" s="103">
        <f t="shared" si="4"/>
        <v>0</v>
      </c>
      <c r="I115" s="21"/>
    </row>
    <row r="116" spans="1:8" s="2" customFormat="1" ht="15" customHeight="1">
      <c r="A116" s="3"/>
      <c r="B116" s="3"/>
      <c r="C116" s="109" t="s">
        <v>288</v>
      </c>
      <c r="D116" s="110"/>
      <c r="E116" s="110"/>
      <c r="F116" s="111"/>
      <c r="G116" s="77">
        <f>SUM(G105:G115)</f>
        <v>0</v>
      </c>
      <c r="H116" s="21"/>
    </row>
    <row r="117" spans="1:7" s="2" customFormat="1" ht="15" customHeight="1">
      <c r="A117" s="14"/>
      <c r="B117" s="19" t="s">
        <v>83</v>
      </c>
      <c r="C117" s="19"/>
      <c r="D117" s="14"/>
      <c r="E117" s="14"/>
      <c r="F117" s="18"/>
      <c r="G117" s="78"/>
    </row>
    <row r="118" spans="1:7" s="2" customFormat="1" ht="57.6">
      <c r="A118" s="3">
        <v>77</v>
      </c>
      <c r="B118" s="3" t="s">
        <v>12</v>
      </c>
      <c r="C118" s="6" t="s">
        <v>391</v>
      </c>
      <c r="D118" s="3" t="s">
        <v>0</v>
      </c>
      <c r="E118" s="3">
        <v>34</v>
      </c>
      <c r="F118" s="5"/>
      <c r="G118" s="79">
        <f>E118*F118</f>
        <v>0</v>
      </c>
    </row>
    <row r="119" spans="1:7" s="2" customFormat="1" ht="15" customHeight="1">
      <c r="A119" s="3">
        <v>78</v>
      </c>
      <c r="B119" s="3" t="s">
        <v>12</v>
      </c>
      <c r="C119" s="6" t="s">
        <v>392</v>
      </c>
      <c r="D119" s="3" t="s">
        <v>0</v>
      </c>
      <c r="E119" s="3">
        <v>34</v>
      </c>
      <c r="F119" s="5"/>
      <c r="G119" s="79">
        <f aca="true" t="shared" si="5" ref="G119:G124">E119*F119</f>
        <v>0</v>
      </c>
    </row>
    <row r="120" spans="1:7" s="2" customFormat="1" ht="23.4">
      <c r="A120" s="3">
        <v>79</v>
      </c>
      <c r="B120" s="3" t="s">
        <v>12</v>
      </c>
      <c r="C120" s="6" t="s">
        <v>393</v>
      </c>
      <c r="D120" s="3" t="s">
        <v>0</v>
      </c>
      <c r="E120" s="3">
        <v>5</v>
      </c>
      <c r="F120" s="5"/>
      <c r="G120" s="79">
        <f t="shared" si="5"/>
        <v>0</v>
      </c>
    </row>
    <row r="121" spans="1:7" s="2" customFormat="1" ht="57.6">
      <c r="A121" s="3">
        <v>80</v>
      </c>
      <c r="B121" s="3" t="s">
        <v>12</v>
      </c>
      <c r="C121" s="6" t="s">
        <v>395</v>
      </c>
      <c r="D121" s="3" t="s">
        <v>0</v>
      </c>
      <c r="E121" s="3">
        <v>17</v>
      </c>
      <c r="F121" s="5"/>
      <c r="G121" s="79">
        <f t="shared" si="5"/>
        <v>0</v>
      </c>
    </row>
    <row r="122" spans="1:7" s="2" customFormat="1" ht="15" customHeight="1">
      <c r="A122" s="3">
        <v>81</v>
      </c>
      <c r="B122" s="3" t="s">
        <v>12</v>
      </c>
      <c r="C122" s="6" t="s">
        <v>394</v>
      </c>
      <c r="D122" s="3" t="s">
        <v>0</v>
      </c>
      <c r="E122" s="3">
        <v>17</v>
      </c>
      <c r="F122" s="5"/>
      <c r="G122" s="79">
        <f t="shared" si="5"/>
        <v>0</v>
      </c>
    </row>
    <row r="123" spans="1:7" s="56" customFormat="1" ht="15" customHeight="1">
      <c r="A123" s="3">
        <v>82</v>
      </c>
      <c r="B123" s="3" t="s">
        <v>12</v>
      </c>
      <c r="C123" s="6" t="s">
        <v>85</v>
      </c>
      <c r="D123" s="3" t="s">
        <v>0</v>
      </c>
      <c r="E123" s="3">
        <v>1</v>
      </c>
      <c r="F123" s="5"/>
      <c r="G123" s="79">
        <f t="shared" si="5"/>
        <v>0</v>
      </c>
    </row>
    <row r="124" spans="1:7" s="2" customFormat="1" ht="15" customHeight="1">
      <c r="A124" s="3">
        <v>83</v>
      </c>
      <c r="B124" s="3" t="s">
        <v>12</v>
      </c>
      <c r="C124" s="6" t="s">
        <v>86</v>
      </c>
      <c r="D124" s="3" t="s">
        <v>0</v>
      </c>
      <c r="E124" s="3">
        <v>1</v>
      </c>
      <c r="F124" s="5"/>
      <c r="G124" s="79">
        <f t="shared" si="5"/>
        <v>0</v>
      </c>
    </row>
    <row r="125" spans="1:7" s="2" customFormat="1" ht="15" customHeight="1">
      <c r="A125" s="3">
        <v>84</v>
      </c>
      <c r="B125" s="3" t="s">
        <v>12</v>
      </c>
      <c r="C125" s="60" t="s">
        <v>370</v>
      </c>
      <c r="D125" s="93" t="s">
        <v>20</v>
      </c>
      <c r="E125" s="9">
        <v>4</v>
      </c>
      <c r="F125" s="94"/>
      <c r="G125" s="103">
        <f>E125*F125</f>
        <v>0</v>
      </c>
    </row>
    <row r="126" spans="1:7" s="2" customFormat="1" ht="15" customHeight="1">
      <c r="A126" s="3"/>
      <c r="B126" s="3"/>
      <c r="C126" s="109" t="s">
        <v>84</v>
      </c>
      <c r="D126" s="110"/>
      <c r="E126" s="110"/>
      <c r="F126" s="111"/>
      <c r="G126" s="77">
        <f>SUM(G118:G125)</f>
        <v>0</v>
      </c>
    </row>
    <row r="127" spans="1:7" s="2" customFormat="1" ht="15" customHeight="1">
      <c r="A127" s="14"/>
      <c r="B127" s="17" t="s">
        <v>225</v>
      </c>
      <c r="C127" s="15"/>
      <c r="D127" s="14"/>
      <c r="E127" s="14"/>
      <c r="F127" s="18"/>
      <c r="G127" s="78"/>
    </row>
    <row r="128" spans="1:7" s="2" customFormat="1" ht="15" customHeight="1">
      <c r="A128" s="3">
        <v>85</v>
      </c>
      <c r="B128" s="3" t="s">
        <v>33</v>
      </c>
      <c r="C128" s="8" t="s">
        <v>17</v>
      </c>
      <c r="D128" s="9" t="s">
        <v>0</v>
      </c>
      <c r="E128" s="9">
        <v>61</v>
      </c>
      <c r="F128" s="5"/>
      <c r="G128" s="79">
        <f>E128*F128</f>
        <v>0</v>
      </c>
    </row>
    <row r="129" spans="1:7" s="2" customFormat="1" ht="15" customHeight="1">
      <c r="A129" s="3">
        <v>86</v>
      </c>
      <c r="B129" s="3" t="s">
        <v>11</v>
      </c>
      <c r="C129" s="8" t="s">
        <v>13</v>
      </c>
      <c r="D129" s="9" t="s">
        <v>0</v>
      </c>
      <c r="E129" s="9">
        <v>61</v>
      </c>
      <c r="F129" s="5"/>
      <c r="G129" s="79">
        <f aca="true" t="shared" si="6" ref="G129:G142">E129*F129</f>
        <v>0</v>
      </c>
    </row>
    <row r="130" spans="1:7" s="2" customFormat="1" ht="15" customHeight="1">
      <c r="A130" s="3">
        <v>87</v>
      </c>
      <c r="B130" s="3" t="s">
        <v>35</v>
      </c>
      <c r="C130" s="8" t="s">
        <v>34</v>
      </c>
      <c r="D130" s="9" t="s">
        <v>0</v>
      </c>
      <c r="E130" s="9">
        <v>61</v>
      </c>
      <c r="F130" s="5"/>
      <c r="G130" s="79">
        <f t="shared" si="6"/>
        <v>0</v>
      </c>
    </row>
    <row r="131" spans="1:7" s="2" customFormat="1" ht="15" customHeight="1">
      <c r="A131" s="3">
        <v>88</v>
      </c>
      <c r="B131" s="3" t="s">
        <v>12</v>
      </c>
      <c r="C131" s="8" t="s">
        <v>62</v>
      </c>
      <c r="D131" s="9" t="s">
        <v>0</v>
      </c>
      <c r="E131" s="9">
        <v>61</v>
      </c>
      <c r="F131" s="5"/>
      <c r="G131" s="79">
        <f t="shared" si="6"/>
        <v>0</v>
      </c>
    </row>
    <row r="132" spans="1:7" s="2" customFormat="1" ht="15" customHeight="1">
      <c r="A132" s="3">
        <v>89</v>
      </c>
      <c r="B132" s="3" t="s">
        <v>12</v>
      </c>
      <c r="C132" s="8" t="s">
        <v>63</v>
      </c>
      <c r="D132" s="9" t="s">
        <v>0</v>
      </c>
      <c r="E132" s="9">
        <v>61</v>
      </c>
      <c r="F132" s="5"/>
      <c r="G132" s="79">
        <f t="shared" si="6"/>
        <v>0</v>
      </c>
    </row>
    <row r="133" spans="1:7" s="2" customFormat="1" ht="15" customHeight="1">
      <c r="A133" s="3">
        <v>90</v>
      </c>
      <c r="B133" s="3" t="s">
        <v>38</v>
      </c>
      <c r="C133" s="8" t="s">
        <v>37</v>
      </c>
      <c r="D133" s="9" t="s">
        <v>0</v>
      </c>
      <c r="E133" s="9">
        <v>61</v>
      </c>
      <c r="F133" s="5"/>
      <c r="G133" s="79">
        <f t="shared" si="6"/>
        <v>0</v>
      </c>
    </row>
    <row r="134" spans="1:7" s="2" customFormat="1" ht="15" customHeight="1">
      <c r="A134" s="3">
        <v>91</v>
      </c>
      <c r="B134" s="3" t="s">
        <v>36</v>
      </c>
      <c r="C134" s="8" t="s">
        <v>39</v>
      </c>
      <c r="D134" s="9" t="s">
        <v>0</v>
      </c>
      <c r="E134" s="9">
        <v>61</v>
      </c>
      <c r="F134" s="5"/>
      <c r="G134" s="79">
        <f t="shared" si="6"/>
        <v>0</v>
      </c>
    </row>
    <row r="135" spans="1:7" s="2" customFormat="1" ht="15" customHeight="1">
      <c r="A135" s="3">
        <v>92</v>
      </c>
      <c r="B135" s="3" t="s">
        <v>12</v>
      </c>
      <c r="C135" s="8" t="s">
        <v>32</v>
      </c>
      <c r="D135" s="9" t="s">
        <v>0</v>
      </c>
      <c r="E135" s="9">
        <f>E128*3</f>
        <v>183</v>
      </c>
      <c r="F135" s="5"/>
      <c r="G135" s="79">
        <f t="shared" si="6"/>
        <v>0</v>
      </c>
    </row>
    <row r="136" spans="1:7" s="2" customFormat="1" ht="15" customHeight="1">
      <c r="A136" s="3">
        <v>93</v>
      </c>
      <c r="B136" s="3" t="s">
        <v>12</v>
      </c>
      <c r="C136" s="8" t="s">
        <v>30</v>
      </c>
      <c r="D136" s="9" t="s">
        <v>0</v>
      </c>
      <c r="E136" s="9">
        <f>E128*3</f>
        <v>183</v>
      </c>
      <c r="F136" s="5"/>
      <c r="G136" s="79">
        <f t="shared" si="6"/>
        <v>0</v>
      </c>
    </row>
    <row r="137" spans="1:7" s="2" customFormat="1" ht="15" customHeight="1">
      <c r="A137" s="3">
        <v>94</v>
      </c>
      <c r="B137" s="3" t="s">
        <v>12</v>
      </c>
      <c r="C137" s="8" t="s">
        <v>31</v>
      </c>
      <c r="D137" s="9" t="s">
        <v>0</v>
      </c>
      <c r="E137" s="9">
        <v>61</v>
      </c>
      <c r="F137" s="5"/>
      <c r="G137" s="79">
        <f t="shared" si="6"/>
        <v>0</v>
      </c>
    </row>
    <row r="138" spans="1:7" s="2" customFormat="1" ht="15" customHeight="1">
      <c r="A138" s="3">
        <v>95</v>
      </c>
      <c r="B138" s="3" t="s">
        <v>12</v>
      </c>
      <c r="C138" s="8" t="s">
        <v>396</v>
      </c>
      <c r="D138" s="9" t="s">
        <v>0</v>
      </c>
      <c r="E138" s="9">
        <v>61</v>
      </c>
      <c r="F138" s="5"/>
      <c r="G138" s="79">
        <f t="shared" si="6"/>
        <v>0</v>
      </c>
    </row>
    <row r="139" spans="1:7" s="2" customFormat="1" ht="15" customHeight="1">
      <c r="A139" s="3">
        <v>96</v>
      </c>
      <c r="B139" s="3" t="s">
        <v>12</v>
      </c>
      <c r="C139" s="47" t="s">
        <v>64</v>
      </c>
      <c r="D139" s="9" t="s">
        <v>0</v>
      </c>
      <c r="E139" s="9">
        <v>61</v>
      </c>
      <c r="F139" s="5"/>
      <c r="G139" s="79">
        <f t="shared" si="6"/>
        <v>0</v>
      </c>
    </row>
    <row r="140" spans="1:7" s="2" customFormat="1" ht="15" customHeight="1">
      <c r="A140" s="3">
        <v>97</v>
      </c>
      <c r="B140" s="3" t="s">
        <v>12</v>
      </c>
      <c r="C140" s="8" t="s">
        <v>42</v>
      </c>
      <c r="D140" s="9" t="s">
        <v>16</v>
      </c>
      <c r="E140" s="9">
        <f>E139/2</f>
        <v>30.5</v>
      </c>
      <c r="F140" s="5"/>
      <c r="G140" s="79">
        <f t="shared" si="6"/>
        <v>0</v>
      </c>
    </row>
    <row r="141" spans="1:7" s="2" customFormat="1" ht="23.4">
      <c r="A141" s="3">
        <v>98</v>
      </c>
      <c r="B141" s="3" t="s">
        <v>12</v>
      </c>
      <c r="C141" s="47" t="s">
        <v>397</v>
      </c>
      <c r="D141" s="9" t="s">
        <v>15</v>
      </c>
      <c r="E141" s="9">
        <v>61</v>
      </c>
      <c r="F141" s="5"/>
      <c r="G141" s="79">
        <f t="shared" si="6"/>
        <v>0</v>
      </c>
    </row>
    <row r="142" spans="1:7" s="2" customFormat="1" ht="15" customHeight="1">
      <c r="A142" s="3">
        <v>99</v>
      </c>
      <c r="B142" s="3" t="s">
        <v>12</v>
      </c>
      <c r="C142" s="8" t="s">
        <v>29</v>
      </c>
      <c r="D142" s="9" t="s">
        <v>0</v>
      </c>
      <c r="E142" s="9">
        <v>61</v>
      </c>
      <c r="F142" s="5"/>
      <c r="G142" s="79">
        <f t="shared" si="6"/>
        <v>0</v>
      </c>
    </row>
    <row r="143" spans="1:7" s="2" customFormat="1" ht="16.5" customHeight="1">
      <c r="A143" s="3"/>
      <c r="B143" s="3"/>
      <c r="C143" s="24" t="s">
        <v>46</v>
      </c>
      <c r="D143" s="45" t="s">
        <v>40</v>
      </c>
      <c r="E143" s="46"/>
      <c r="F143" s="42">
        <f>(G128+G129+G130+G132+G133+G134+G135+G136+G137+G139+G140+G141+G142+G131+G138)/E142</f>
        <v>0</v>
      </c>
      <c r="G143" s="79"/>
    </row>
    <row r="144" spans="1:7" s="2" customFormat="1" ht="15" customHeight="1">
      <c r="A144" s="3">
        <v>100</v>
      </c>
      <c r="B144" s="3" t="s">
        <v>33</v>
      </c>
      <c r="C144" s="8" t="s">
        <v>17</v>
      </c>
      <c r="D144" s="9" t="s">
        <v>0</v>
      </c>
      <c r="E144" s="9">
        <v>37</v>
      </c>
      <c r="F144" s="5"/>
      <c r="G144" s="79">
        <f>E144*F144</f>
        <v>0</v>
      </c>
    </row>
    <row r="145" spans="1:7" s="2" customFormat="1" ht="15" customHeight="1">
      <c r="A145" s="3">
        <v>101</v>
      </c>
      <c r="B145" s="3" t="s">
        <v>11</v>
      </c>
      <c r="C145" s="8" t="s">
        <v>13</v>
      </c>
      <c r="D145" s="9" t="s">
        <v>0</v>
      </c>
      <c r="E145" s="9">
        <v>37</v>
      </c>
      <c r="F145" s="5"/>
      <c r="G145" s="79">
        <f aca="true" t="shared" si="7" ref="G145:G158">E145*F145</f>
        <v>0</v>
      </c>
    </row>
    <row r="146" spans="1:7" s="2" customFormat="1" ht="15" customHeight="1">
      <c r="A146" s="3">
        <v>102</v>
      </c>
      <c r="B146" s="3" t="s">
        <v>35</v>
      </c>
      <c r="C146" s="8" t="s">
        <v>34</v>
      </c>
      <c r="D146" s="9" t="s">
        <v>0</v>
      </c>
      <c r="E146" s="9">
        <v>37</v>
      </c>
      <c r="F146" s="5"/>
      <c r="G146" s="79">
        <f t="shared" si="7"/>
        <v>0</v>
      </c>
    </row>
    <row r="147" spans="1:7" s="2" customFormat="1" ht="15" customHeight="1">
      <c r="A147" s="3">
        <v>103</v>
      </c>
      <c r="B147" s="3" t="s">
        <v>12</v>
      </c>
      <c r="C147" s="8" t="s">
        <v>62</v>
      </c>
      <c r="D147" s="9" t="s">
        <v>0</v>
      </c>
      <c r="E147" s="9">
        <v>37</v>
      </c>
      <c r="F147" s="5"/>
      <c r="G147" s="79">
        <f t="shared" si="7"/>
        <v>0</v>
      </c>
    </row>
    <row r="148" spans="1:7" s="2" customFormat="1" ht="15" customHeight="1">
      <c r="A148" s="3">
        <v>104</v>
      </c>
      <c r="B148" s="3" t="s">
        <v>12</v>
      </c>
      <c r="C148" s="8" t="s">
        <v>63</v>
      </c>
      <c r="D148" s="9" t="s">
        <v>0</v>
      </c>
      <c r="E148" s="9">
        <v>37</v>
      </c>
      <c r="F148" s="5"/>
      <c r="G148" s="79">
        <f t="shared" si="7"/>
        <v>0</v>
      </c>
    </row>
    <row r="149" spans="1:7" s="2" customFormat="1" ht="15" customHeight="1">
      <c r="A149" s="3">
        <v>105</v>
      </c>
      <c r="B149" s="3" t="s">
        <v>38</v>
      </c>
      <c r="C149" s="8" t="s">
        <v>37</v>
      </c>
      <c r="D149" s="9" t="s">
        <v>0</v>
      </c>
      <c r="E149" s="9">
        <v>37</v>
      </c>
      <c r="F149" s="5"/>
      <c r="G149" s="79">
        <f t="shared" si="7"/>
        <v>0</v>
      </c>
    </row>
    <row r="150" spans="1:7" s="2" customFormat="1" ht="15" customHeight="1">
      <c r="A150" s="3">
        <v>106</v>
      </c>
      <c r="B150" s="3" t="s">
        <v>36</v>
      </c>
      <c r="C150" s="8" t="s">
        <v>39</v>
      </c>
      <c r="D150" s="9" t="s">
        <v>0</v>
      </c>
      <c r="E150" s="9">
        <v>37</v>
      </c>
      <c r="F150" s="5"/>
      <c r="G150" s="79">
        <f t="shared" si="7"/>
        <v>0</v>
      </c>
    </row>
    <row r="151" spans="1:7" s="2" customFormat="1" ht="15" customHeight="1">
      <c r="A151" s="3">
        <v>107</v>
      </c>
      <c r="B151" s="3" t="s">
        <v>12</v>
      </c>
      <c r="C151" s="8" t="s">
        <v>32</v>
      </c>
      <c r="D151" s="9" t="s">
        <v>0</v>
      </c>
      <c r="E151" s="9">
        <v>37</v>
      </c>
      <c r="F151" s="5"/>
      <c r="G151" s="79">
        <f t="shared" si="7"/>
        <v>0</v>
      </c>
    </row>
    <row r="152" spans="1:7" s="2" customFormat="1" ht="15" customHeight="1">
      <c r="A152" s="3">
        <v>108</v>
      </c>
      <c r="B152" s="3" t="s">
        <v>12</v>
      </c>
      <c r="C152" s="8" t="s">
        <v>30</v>
      </c>
      <c r="D152" s="9" t="s">
        <v>0</v>
      </c>
      <c r="E152" s="9">
        <v>37</v>
      </c>
      <c r="F152" s="5"/>
      <c r="G152" s="79">
        <f t="shared" si="7"/>
        <v>0</v>
      </c>
    </row>
    <row r="153" spans="1:7" s="2" customFormat="1" ht="15" customHeight="1">
      <c r="A153" s="3">
        <v>109</v>
      </c>
      <c r="B153" s="3" t="s">
        <v>12</v>
      </c>
      <c r="C153" s="8" t="s">
        <v>31</v>
      </c>
      <c r="D153" s="9" t="s">
        <v>0</v>
      </c>
      <c r="E153" s="9">
        <v>37</v>
      </c>
      <c r="F153" s="5"/>
      <c r="G153" s="79">
        <f t="shared" si="7"/>
        <v>0</v>
      </c>
    </row>
    <row r="154" spans="1:7" s="2" customFormat="1" ht="23.4">
      <c r="A154" s="3">
        <v>110</v>
      </c>
      <c r="B154" s="3" t="s">
        <v>12</v>
      </c>
      <c r="C154" s="47" t="s">
        <v>398</v>
      </c>
      <c r="D154" s="9" t="s">
        <v>0</v>
      </c>
      <c r="E154" s="9">
        <v>37</v>
      </c>
      <c r="F154" s="5"/>
      <c r="G154" s="79">
        <f t="shared" si="7"/>
        <v>0</v>
      </c>
    </row>
    <row r="155" spans="1:7" s="2" customFormat="1" ht="15" customHeight="1">
      <c r="A155" s="3">
        <v>111</v>
      </c>
      <c r="B155" s="3" t="s">
        <v>12</v>
      </c>
      <c r="C155" s="47" t="s">
        <v>64</v>
      </c>
      <c r="D155" s="9" t="s">
        <v>0</v>
      </c>
      <c r="E155" s="9">
        <v>37</v>
      </c>
      <c r="F155" s="5"/>
      <c r="G155" s="79">
        <f t="shared" si="7"/>
        <v>0</v>
      </c>
    </row>
    <row r="156" spans="1:7" s="2" customFormat="1" ht="15" customHeight="1">
      <c r="A156" s="3">
        <v>112</v>
      </c>
      <c r="B156" s="3" t="s">
        <v>12</v>
      </c>
      <c r="C156" s="8" t="s">
        <v>42</v>
      </c>
      <c r="D156" s="9" t="s">
        <v>16</v>
      </c>
      <c r="E156" s="9">
        <f>E155/2</f>
        <v>18.5</v>
      </c>
      <c r="F156" s="5"/>
      <c r="G156" s="79">
        <f t="shared" si="7"/>
        <v>0</v>
      </c>
    </row>
    <row r="157" spans="1:7" s="2" customFormat="1" ht="23.4">
      <c r="A157" s="3">
        <v>113</v>
      </c>
      <c r="B157" s="3" t="s">
        <v>12</v>
      </c>
      <c r="C157" s="47" t="s">
        <v>399</v>
      </c>
      <c r="D157" s="9" t="s">
        <v>15</v>
      </c>
      <c r="E157" s="9">
        <f>37*1.5</f>
        <v>55.5</v>
      </c>
      <c r="F157" s="5"/>
      <c r="G157" s="79">
        <f t="shared" si="7"/>
        <v>0</v>
      </c>
    </row>
    <row r="158" spans="1:7" s="2" customFormat="1" ht="15" customHeight="1">
      <c r="A158" s="3">
        <v>114</v>
      </c>
      <c r="B158" s="3" t="s">
        <v>12</v>
      </c>
      <c r="C158" s="8" t="s">
        <v>29</v>
      </c>
      <c r="D158" s="9" t="s">
        <v>0</v>
      </c>
      <c r="E158" s="9">
        <v>37</v>
      </c>
      <c r="F158" s="5"/>
      <c r="G158" s="79">
        <f t="shared" si="7"/>
        <v>0</v>
      </c>
    </row>
    <row r="159" spans="1:7" s="2" customFormat="1" ht="16.5" customHeight="1">
      <c r="A159" s="3"/>
      <c r="B159" s="3"/>
      <c r="C159" s="24" t="s">
        <v>47</v>
      </c>
      <c r="D159" s="45" t="s">
        <v>40</v>
      </c>
      <c r="E159" s="46"/>
      <c r="F159" s="42">
        <f>(G144+G145+G146+G148+G149+G150+G151+G152+G153+G155+G156+G157+G158+G147+G154)/E158</f>
        <v>0</v>
      </c>
      <c r="G159" s="79"/>
    </row>
    <row r="160" spans="1:7" s="2" customFormat="1" ht="15" customHeight="1">
      <c r="A160" s="3">
        <v>115</v>
      </c>
      <c r="B160" s="3" t="s">
        <v>33</v>
      </c>
      <c r="C160" s="8" t="s">
        <v>17</v>
      </c>
      <c r="D160" s="9" t="s">
        <v>0</v>
      </c>
      <c r="E160" s="9">
        <v>5</v>
      </c>
      <c r="F160" s="5"/>
      <c r="G160" s="79">
        <f>E160*F160</f>
        <v>0</v>
      </c>
    </row>
    <row r="161" spans="1:7" s="2" customFormat="1" ht="15" customHeight="1">
      <c r="A161" s="3">
        <v>116</v>
      </c>
      <c r="B161" s="3" t="s">
        <v>11</v>
      </c>
      <c r="C161" s="8" t="s">
        <v>13</v>
      </c>
      <c r="D161" s="9" t="s">
        <v>0</v>
      </c>
      <c r="E161" s="9">
        <v>5</v>
      </c>
      <c r="F161" s="5"/>
      <c r="G161" s="79">
        <f aca="true" t="shared" si="8" ref="G161:G174">E161*F161</f>
        <v>0</v>
      </c>
    </row>
    <row r="162" spans="1:7" s="2" customFormat="1" ht="15" customHeight="1">
      <c r="A162" s="3">
        <v>117</v>
      </c>
      <c r="B162" s="3" t="s">
        <v>229</v>
      </c>
      <c r="C162" s="8" t="s">
        <v>228</v>
      </c>
      <c r="D162" s="9" t="s">
        <v>0</v>
      </c>
      <c r="E162" s="9">
        <v>5</v>
      </c>
      <c r="F162" s="5"/>
      <c r="G162" s="79">
        <f t="shared" si="8"/>
        <v>0</v>
      </c>
    </row>
    <row r="163" spans="1:7" s="2" customFormat="1" ht="15" customHeight="1">
      <c r="A163" s="3">
        <v>118</v>
      </c>
      <c r="B163" s="3" t="s">
        <v>12</v>
      </c>
      <c r="C163" s="8" t="s">
        <v>62</v>
      </c>
      <c r="D163" s="9" t="s">
        <v>0</v>
      </c>
      <c r="E163" s="9">
        <v>5</v>
      </c>
      <c r="F163" s="5"/>
      <c r="G163" s="79">
        <f t="shared" si="8"/>
        <v>0</v>
      </c>
    </row>
    <row r="164" spans="1:7" s="2" customFormat="1" ht="15" customHeight="1">
      <c r="A164" s="3">
        <v>119</v>
      </c>
      <c r="B164" s="3" t="s">
        <v>232</v>
      </c>
      <c r="C164" s="8" t="s">
        <v>231</v>
      </c>
      <c r="D164" s="9" t="s">
        <v>0</v>
      </c>
      <c r="E164" s="9">
        <v>5</v>
      </c>
      <c r="F164" s="5"/>
      <c r="G164" s="79">
        <f t="shared" si="8"/>
        <v>0</v>
      </c>
    </row>
    <row r="165" spans="1:7" s="2" customFormat="1" ht="15" customHeight="1">
      <c r="A165" s="3">
        <v>120</v>
      </c>
      <c r="B165" s="3" t="s">
        <v>38</v>
      </c>
      <c r="C165" s="8" t="s">
        <v>37</v>
      </c>
      <c r="D165" s="9" t="s">
        <v>0</v>
      </c>
      <c r="E165" s="9">
        <v>5</v>
      </c>
      <c r="F165" s="5"/>
      <c r="G165" s="79">
        <f t="shared" si="8"/>
        <v>0</v>
      </c>
    </row>
    <row r="166" spans="1:7" s="2" customFormat="1" ht="15" customHeight="1">
      <c r="A166" s="3">
        <v>121</v>
      </c>
      <c r="B166" s="3" t="s">
        <v>36</v>
      </c>
      <c r="C166" s="8" t="s">
        <v>39</v>
      </c>
      <c r="D166" s="9" t="s">
        <v>0</v>
      </c>
      <c r="E166" s="9">
        <v>5</v>
      </c>
      <c r="F166" s="5"/>
      <c r="G166" s="79">
        <f t="shared" si="8"/>
        <v>0</v>
      </c>
    </row>
    <row r="167" spans="1:7" s="2" customFormat="1" ht="15" customHeight="1">
      <c r="A167" s="3">
        <v>122</v>
      </c>
      <c r="B167" s="3" t="s">
        <v>12</v>
      </c>
      <c r="C167" s="8" t="s">
        <v>32</v>
      </c>
      <c r="D167" s="9" t="s">
        <v>0</v>
      </c>
      <c r="E167" s="9">
        <f>E160*2</f>
        <v>10</v>
      </c>
      <c r="F167" s="5"/>
      <c r="G167" s="79">
        <f t="shared" si="8"/>
        <v>0</v>
      </c>
    </row>
    <row r="168" spans="1:7" s="2" customFormat="1" ht="15" customHeight="1">
      <c r="A168" s="3">
        <v>123</v>
      </c>
      <c r="B168" s="3" t="s">
        <v>12</v>
      </c>
      <c r="C168" s="8" t="s">
        <v>230</v>
      </c>
      <c r="D168" s="9" t="s">
        <v>0</v>
      </c>
      <c r="E168" s="9">
        <f>E160*1</f>
        <v>5</v>
      </c>
      <c r="F168" s="5"/>
      <c r="G168" s="79">
        <f t="shared" si="8"/>
        <v>0</v>
      </c>
    </row>
    <row r="169" spans="1:7" s="2" customFormat="1" ht="15" customHeight="1">
      <c r="A169" s="3">
        <v>124</v>
      </c>
      <c r="B169" s="3" t="s">
        <v>12</v>
      </c>
      <c r="C169" s="8" t="s">
        <v>31</v>
      </c>
      <c r="D169" s="9" t="s">
        <v>0</v>
      </c>
      <c r="E169" s="9">
        <v>5</v>
      </c>
      <c r="F169" s="5"/>
      <c r="G169" s="79">
        <f t="shared" si="8"/>
        <v>0</v>
      </c>
    </row>
    <row r="170" spans="1:7" s="2" customFormat="1" ht="23.4">
      <c r="A170" s="3">
        <v>125</v>
      </c>
      <c r="B170" s="3" t="s">
        <v>12</v>
      </c>
      <c r="C170" s="47" t="s">
        <v>398</v>
      </c>
      <c r="D170" s="9" t="s">
        <v>0</v>
      </c>
      <c r="E170" s="9">
        <v>5</v>
      </c>
      <c r="F170" s="5"/>
      <c r="G170" s="79">
        <f t="shared" si="8"/>
        <v>0</v>
      </c>
    </row>
    <row r="171" spans="1:7" s="2" customFormat="1" ht="15" customHeight="1">
      <c r="A171" s="3">
        <v>126</v>
      </c>
      <c r="B171" s="3" t="s">
        <v>12</v>
      </c>
      <c r="C171" s="47" t="s">
        <v>233</v>
      </c>
      <c r="D171" s="9" t="s">
        <v>0</v>
      </c>
      <c r="E171" s="9">
        <v>5</v>
      </c>
      <c r="F171" s="5"/>
      <c r="G171" s="79">
        <f t="shared" si="8"/>
        <v>0</v>
      </c>
    </row>
    <row r="172" spans="1:7" s="2" customFormat="1" ht="15" customHeight="1">
      <c r="A172" s="3">
        <v>127</v>
      </c>
      <c r="B172" s="3" t="s">
        <v>12</v>
      </c>
      <c r="C172" s="8" t="s">
        <v>42</v>
      </c>
      <c r="D172" s="9" t="s">
        <v>16</v>
      </c>
      <c r="E172" s="9">
        <f>E171/2</f>
        <v>2.5</v>
      </c>
      <c r="F172" s="5"/>
      <c r="G172" s="79">
        <f t="shared" si="8"/>
        <v>0</v>
      </c>
    </row>
    <row r="173" spans="1:7" s="2" customFormat="1" ht="23.4">
      <c r="A173" s="3">
        <v>128</v>
      </c>
      <c r="B173" s="3" t="s">
        <v>12</v>
      </c>
      <c r="C173" s="47" t="s">
        <v>397</v>
      </c>
      <c r="D173" s="9" t="s">
        <v>15</v>
      </c>
      <c r="E173" s="9">
        <v>5</v>
      </c>
      <c r="F173" s="5"/>
      <c r="G173" s="79">
        <f t="shared" si="8"/>
        <v>0</v>
      </c>
    </row>
    <row r="174" spans="1:7" s="2" customFormat="1" ht="15" customHeight="1">
      <c r="A174" s="3">
        <v>129</v>
      </c>
      <c r="B174" s="3" t="s">
        <v>12</v>
      </c>
      <c r="C174" s="8" t="s">
        <v>29</v>
      </c>
      <c r="D174" s="9" t="s">
        <v>0</v>
      </c>
      <c r="E174" s="9">
        <v>5</v>
      </c>
      <c r="F174" s="5"/>
      <c r="G174" s="79">
        <f t="shared" si="8"/>
        <v>0</v>
      </c>
    </row>
    <row r="175" spans="1:7" s="2" customFormat="1" ht="16.5" customHeight="1">
      <c r="A175" s="3"/>
      <c r="B175" s="3"/>
      <c r="C175" s="24" t="s">
        <v>227</v>
      </c>
      <c r="D175" s="45" t="s">
        <v>40</v>
      </c>
      <c r="E175" s="46"/>
      <c r="F175" s="42">
        <f>(G160+G161+G162+G164+G165+G166+G167+G168+G169+G171+G172+G173+G174+G163+G170)/E174</f>
        <v>0</v>
      </c>
      <c r="G175" s="79"/>
    </row>
    <row r="176" spans="1:7" s="2" customFormat="1" ht="16.5" customHeight="1">
      <c r="A176" s="3">
        <v>130</v>
      </c>
      <c r="B176" s="3" t="s">
        <v>33</v>
      </c>
      <c r="C176" s="8" t="s">
        <v>17</v>
      </c>
      <c r="D176" s="9" t="s">
        <v>0</v>
      </c>
      <c r="E176" s="9">
        <v>58</v>
      </c>
      <c r="F176" s="5"/>
      <c r="G176" s="79">
        <f>E176*F176</f>
        <v>0</v>
      </c>
    </row>
    <row r="177" spans="1:7" s="2" customFormat="1" ht="16.5" customHeight="1">
      <c r="A177" s="3">
        <v>131</v>
      </c>
      <c r="B177" s="3" t="s">
        <v>11</v>
      </c>
      <c r="C177" s="8" t="s">
        <v>13</v>
      </c>
      <c r="D177" s="9" t="s">
        <v>0</v>
      </c>
      <c r="E177" s="9">
        <v>58</v>
      </c>
      <c r="F177" s="5"/>
      <c r="G177" s="79">
        <f aca="true" t="shared" si="9" ref="G177:G190">E177*F177</f>
        <v>0</v>
      </c>
    </row>
    <row r="178" spans="1:7" s="2" customFormat="1" ht="16.5" customHeight="1">
      <c r="A178" s="3">
        <v>132</v>
      </c>
      <c r="B178" s="3" t="s">
        <v>238</v>
      </c>
      <c r="C178" s="8" t="s">
        <v>237</v>
      </c>
      <c r="D178" s="9" t="s">
        <v>0</v>
      </c>
      <c r="E178" s="9">
        <v>58</v>
      </c>
      <c r="F178" s="5"/>
      <c r="G178" s="79">
        <f t="shared" si="9"/>
        <v>0</v>
      </c>
    </row>
    <row r="179" spans="1:7" s="2" customFormat="1" ht="16.5" customHeight="1">
      <c r="A179" s="3">
        <v>133</v>
      </c>
      <c r="B179" s="3" t="s">
        <v>12</v>
      </c>
      <c r="C179" s="8" t="s">
        <v>239</v>
      </c>
      <c r="D179" s="9" t="s">
        <v>0</v>
      </c>
      <c r="E179" s="9">
        <v>58</v>
      </c>
      <c r="F179" s="5"/>
      <c r="G179" s="79">
        <f t="shared" si="9"/>
        <v>0</v>
      </c>
    </row>
    <row r="180" spans="1:7" s="2" customFormat="1" ht="16.5" customHeight="1">
      <c r="A180" s="3">
        <v>134</v>
      </c>
      <c r="B180" s="3" t="s">
        <v>12</v>
      </c>
      <c r="C180" s="8" t="s">
        <v>62</v>
      </c>
      <c r="D180" s="9" t="s">
        <v>0</v>
      </c>
      <c r="E180" s="9">
        <v>58</v>
      </c>
      <c r="F180" s="5"/>
      <c r="G180" s="79">
        <f t="shared" si="9"/>
        <v>0</v>
      </c>
    </row>
    <row r="181" spans="1:7" s="2" customFormat="1" ht="16.5" customHeight="1">
      <c r="A181" s="3">
        <v>135</v>
      </c>
      <c r="B181" s="3" t="s">
        <v>38</v>
      </c>
      <c r="C181" s="8" t="s">
        <v>37</v>
      </c>
      <c r="D181" s="9" t="s">
        <v>0</v>
      </c>
      <c r="E181" s="9">
        <v>58</v>
      </c>
      <c r="F181" s="5"/>
      <c r="G181" s="79">
        <f t="shared" si="9"/>
        <v>0</v>
      </c>
    </row>
    <row r="182" spans="1:7" s="2" customFormat="1" ht="16.5" customHeight="1">
      <c r="A182" s="3">
        <v>136</v>
      </c>
      <c r="B182" s="3" t="s">
        <v>36</v>
      </c>
      <c r="C182" s="8" t="s">
        <v>39</v>
      </c>
      <c r="D182" s="9" t="s">
        <v>0</v>
      </c>
      <c r="E182" s="9">
        <v>58</v>
      </c>
      <c r="F182" s="5"/>
      <c r="G182" s="79">
        <f t="shared" si="9"/>
        <v>0</v>
      </c>
    </row>
    <row r="183" spans="1:7" s="2" customFormat="1" ht="16.5" customHeight="1">
      <c r="A183" s="3">
        <v>137</v>
      </c>
      <c r="B183" s="3" t="s">
        <v>12</v>
      </c>
      <c r="C183" s="8" t="s">
        <v>32</v>
      </c>
      <c r="D183" s="9" t="s">
        <v>0</v>
      </c>
      <c r="E183" s="9">
        <v>58</v>
      </c>
      <c r="F183" s="5"/>
      <c r="G183" s="79">
        <f t="shared" si="9"/>
        <v>0</v>
      </c>
    </row>
    <row r="184" spans="1:7" s="2" customFormat="1" ht="16.5" customHeight="1">
      <c r="A184" s="3">
        <v>138</v>
      </c>
      <c r="B184" s="3" t="s">
        <v>12</v>
      </c>
      <c r="C184" s="8" t="s">
        <v>240</v>
      </c>
      <c r="D184" s="9" t="s">
        <v>0</v>
      </c>
      <c r="E184" s="9">
        <f>E177*4</f>
        <v>232</v>
      </c>
      <c r="F184" s="5"/>
      <c r="G184" s="79">
        <f t="shared" si="9"/>
        <v>0</v>
      </c>
    </row>
    <row r="185" spans="1:7" s="2" customFormat="1" ht="16.5" customHeight="1">
      <c r="A185" s="3">
        <v>139</v>
      </c>
      <c r="B185" s="3" t="s">
        <v>12</v>
      </c>
      <c r="C185" s="8" t="s">
        <v>241</v>
      </c>
      <c r="D185" s="9" t="s">
        <v>0</v>
      </c>
      <c r="E185" s="9">
        <f>E176*4</f>
        <v>232</v>
      </c>
      <c r="F185" s="5"/>
      <c r="G185" s="79">
        <f t="shared" si="9"/>
        <v>0</v>
      </c>
    </row>
    <row r="186" spans="1:7" s="2" customFormat="1" ht="16.5" customHeight="1">
      <c r="A186" s="3">
        <v>140</v>
      </c>
      <c r="B186" s="3" t="s">
        <v>12</v>
      </c>
      <c r="C186" s="8" t="s">
        <v>31</v>
      </c>
      <c r="D186" s="9" t="s">
        <v>0</v>
      </c>
      <c r="E186" s="9">
        <v>58</v>
      </c>
      <c r="F186" s="5"/>
      <c r="G186" s="79">
        <f t="shared" si="9"/>
        <v>0</v>
      </c>
    </row>
    <row r="187" spans="1:7" s="2" customFormat="1" ht="23.4">
      <c r="A187" s="3">
        <v>141</v>
      </c>
      <c r="B187" s="3" t="s">
        <v>12</v>
      </c>
      <c r="C187" s="47" t="s">
        <v>398</v>
      </c>
      <c r="D187" s="9" t="s">
        <v>0</v>
      </c>
      <c r="E187" s="9">
        <v>58</v>
      </c>
      <c r="F187" s="5"/>
      <c r="G187" s="79">
        <f t="shared" si="9"/>
        <v>0</v>
      </c>
    </row>
    <row r="188" spans="1:7" s="2" customFormat="1" ht="16.5" customHeight="1">
      <c r="A188" s="3">
        <v>142</v>
      </c>
      <c r="B188" s="3" t="s">
        <v>12</v>
      </c>
      <c r="C188" s="8" t="s">
        <v>42</v>
      </c>
      <c r="D188" s="9" t="s">
        <v>16</v>
      </c>
      <c r="E188" s="9">
        <f>E176/2</f>
        <v>29</v>
      </c>
      <c r="F188" s="5"/>
      <c r="G188" s="79">
        <f t="shared" si="9"/>
        <v>0</v>
      </c>
    </row>
    <row r="189" spans="1:7" s="2" customFormat="1" ht="23.4">
      <c r="A189" s="3">
        <v>143</v>
      </c>
      <c r="B189" s="3" t="s">
        <v>12</v>
      </c>
      <c r="C189" s="47" t="s">
        <v>397</v>
      </c>
      <c r="D189" s="9" t="s">
        <v>15</v>
      </c>
      <c r="E189" s="9">
        <v>58</v>
      </c>
      <c r="F189" s="5"/>
      <c r="G189" s="79">
        <f t="shared" si="9"/>
        <v>0</v>
      </c>
    </row>
    <row r="190" spans="1:7" s="2" customFormat="1" ht="16.5" customHeight="1">
      <c r="A190" s="3">
        <v>144</v>
      </c>
      <c r="B190" s="3" t="s">
        <v>12</v>
      </c>
      <c r="C190" s="8" t="s">
        <v>29</v>
      </c>
      <c r="D190" s="9" t="s">
        <v>0</v>
      </c>
      <c r="E190" s="9">
        <v>58</v>
      </c>
      <c r="F190" s="5"/>
      <c r="G190" s="79">
        <f t="shared" si="9"/>
        <v>0</v>
      </c>
    </row>
    <row r="191" spans="1:7" s="2" customFormat="1" ht="16.5" customHeight="1">
      <c r="A191" s="3"/>
      <c r="B191" s="3"/>
      <c r="C191" s="24" t="s">
        <v>242</v>
      </c>
      <c r="D191" s="45" t="s">
        <v>40</v>
      </c>
      <c r="E191" s="46"/>
      <c r="F191" s="42">
        <f>(G176+G177+G178+G184+G181+G182+G183+G185+G186+G179+G188+G189+G190+G180+G187)/E190</f>
        <v>0</v>
      </c>
      <c r="G191" s="79"/>
    </row>
    <row r="192" spans="1:7" s="2" customFormat="1" ht="25.2" customHeight="1">
      <c r="A192" s="3">
        <v>145</v>
      </c>
      <c r="B192" s="3" t="s">
        <v>12</v>
      </c>
      <c r="C192" s="47" t="s">
        <v>236</v>
      </c>
      <c r="D192" s="9" t="s">
        <v>0</v>
      </c>
      <c r="E192" s="9">
        <v>3</v>
      </c>
      <c r="F192" s="5"/>
      <c r="G192" s="79">
        <f>E192*F192</f>
        <v>0</v>
      </c>
    </row>
    <row r="193" spans="1:7" s="2" customFormat="1" ht="15" customHeight="1">
      <c r="A193" s="3">
        <v>146</v>
      </c>
      <c r="B193" s="3" t="s">
        <v>12</v>
      </c>
      <c r="C193" s="8" t="s">
        <v>235</v>
      </c>
      <c r="D193" s="9" t="s">
        <v>0</v>
      </c>
      <c r="E193" s="9">
        <v>3</v>
      </c>
      <c r="F193" s="5"/>
      <c r="G193" s="79">
        <f aca="true" t="shared" si="10" ref="G193:G247">E193*F193</f>
        <v>0</v>
      </c>
    </row>
    <row r="194" spans="1:7" s="2" customFormat="1" ht="46.2">
      <c r="A194" s="3">
        <v>147</v>
      </c>
      <c r="B194" s="3" t="s">
        <v>12</v>
      </c>
      <c r="C194" s="47" t="s">
        <v>363</v>
      </c>
      <c r="D194" s="9" t="s">
        <v>89</v>
      </c>
      <c r="E194" s="9">
        <v>1</v>
      </c>
      <c r="F194" s="5"/>
      <c r="G194" s="79">
        <f t="shared" si="10"/>
        <v>0</v>
      </c>
    </row>
    <row r="195" spans="1:7" s="2" customFormat="1" ht="23.4">
      <c r="A195" s="3">
        <v>148</v>
      </c>
      <c r="B195" s="3" t="s">
        <v>8</v>
      </c>
      <c r="C195" s="47" t="s">
        <v>364</v>
      </c>
      <c r="D195" s="9" t="s">
        <v>0</v>
      </c>
      <c r="E195" s="9">
        <v>442</v>
      </c>
      <c r="F195" s="5"/>
      <c r="G195" s="79">
        <f t="shared" si="10"/>
        <v>0</v>
      </c>
    </row>
    <row r="196" spans="1:7" s="2" customFormat="1" ht="23.4">
      <c r="A196" s="3">
        <v>149</v>
      </c>
      <c r="B196" s="3" t="s">
        <v>8</v>
      </c>
      <c r="C196" s="47" t="s">
        <v>365</v>
      </c>
      <c r="D196" s="9" t="s">
        <v>0</v>
      </c>
      <c r="E196" s="9">
        <v>10</v>
      </c>
      <c r="F196" s="5"/>
      <c r="G196" s="79">
        <f t="shared" si="10"/>
        <v>0</v>
      </c>
    </row>
    <row r="197" spans="1:7" ht="23.4">
      <c r="A197" s="3">
        <v>150</v>
      </c>
      <c r="B197" s="3" t="s">
        <v>12</v>
      </c>
      <c r="C197" s="6" t="s">
        <v>400</v>
      </c>
      <c r="D197" s="3" t="s">
        <v>16</v>
      </c>
      <c r="E197" s="3">
        <v>209</v>
      </c>
      <c r="F197" s="5"/>
      <c r="G197" s="79">
        <f t="shared" si="10"/>
        <v>0</v>
      </c>
    </row>
    <row r="198" spans="1:7" ht="26.4" customHeight="1">
      <c r="A198" s="3">
        <v>151</v>
      </c>
      <c r="B198" s="3" t="s">
        <v>73</v>
      </c>
      <c r="C198" s="6" t="s">
        <v>260</v>
      </c>
      <c r="D198" s="9" t="s">
        <v>16</v>
      </c>
      <c r="E198" s="3">
        <v>209</v>
      </c>
      <c r="F198" s="5"/>
      <c r="G198" s="79">
        <f t="shared" si="10"/>
        <v>0</v>
      </c>
    </row>
    <row r="199" spans="1:7" ht="13.8">
      <c r="A199" s="3">
        <v>152</v>
      </c>
      <c r="B199" s="3" t="s">
        <v>12</v>
      </c>
      <c r="C199" s="4" t="s">
        <v>261</v>
      </c>
      <c r="D199" s="3" t="s">
        <v>67</v>
      </c>
      <c r="E199" s="53">
        <v>14.5</v>
      </c>
      <c r="F199" s="5"/>
      <c r="G199" s="79">
        <f t="shared" si="10"/>
        <v>0</v>
      </c>
    </row>
    <row r="200" spans="1:7" s="2" customFormat="1" ht="23.4">
      <c r="A200" s="3">
        <v>153</v>
      </c>
      <c r="B200" s="3" t="s">
        <v>8</v>
      </c>
      <c r="C200" s="47" t="s">
        <v>366</v>
      </c>
      <c r="D200" s="9" t="s">
        <v>0</v>
      </c>
      <c r="E200" s="9">
        <v>50</v>
      </c>
      <c r="F200" s="5"/>
      <c r="G200" s="79">
        <f t="shared" si="10"/>
        <v>0</v>
      </c>
    </row>
    <row r="201" spans="1:7" s="2" customFormat="1" ht="23.4">
      <c r="A201" s="3">
        <v>154</v>
      </c>
      <c r="B201" s="3" t="s">
        <v>8</v>
      </c>
      <c r="C201" s="47" t="s">
        <v>367</v>
      </c>
      <c r="D201" s="9" t="s">
        <v>0</v>
      </c>
      <c r="E201" s="9">
        <v>21</v>
      </c>
      <c r="F201" s="5"/>
      <c r="G201" s="79">
        <f t="shared" si="10"/>
        <v>0</v>
      </c>
    </row>
    <row r="202" spans="1:7" s="2" customFormat="1" ht="15" customHeight="1">
      <c r="A202" s="3">
        <v>155</v>
      </c>
      <c r="B202" s="3" t="s">
        <v>8</v>
      </c>
      <c r="C202" s="8" t="s">
        <v>234</v>
      </c>
      <c r="D202" s="9" t="s">
        <v>0</v>
      </c>
      <c r="E202" s="9">
        <v>13</v>
      </c>
      <c r="F202" s="5"/>
      <c r="G202" s="79">
        <f t="shared" si="10"/>
        <v>0</v>
      </c>
    </row>
    <row r="203" spans="1:7" s="2" customFormat="1" ht="23.4">
      <c r="A203" s="3">
        <v>156</v>
      </c>
      <c r="B203" s="3" t="s">
        <v>8</v>
      </c>
      <c r="C203" s="47" t="s">
        <v>267</v>
      </c>
      <c r="D203" s="9" t="s">
        <v>0</v>
      </c>
      <c r="E203" s="9">
        <v>13</v>
      </c>
      <c r="F203" s="5"/>
      <c r="G203" s="79">
        <f t="shared" si="10"/>
        <v>0</v>
      </c>
    </row>
    <row r="204" spans="1:7" s="2" customFormat="1" ht="15" customHeight="1">
      <c r="A204" s="3">
        <v>157</v>
      </c>
      <c r="B204" s="3" t="s">
        <v>8</v>
      </c>
      <c r="C204" s="8" t="s">
        <v>348</v>
      </c>
      <c r="D204" s="9" t="s">
        <v>0</v>
      </c>
      <c r="E204" s="9">
        <v>12</v>
      </c>
      <c r="F204" s="5"/>
      <c r="G204" s="79">
        <f t="shared" si="10"/>
        <v>0</v>
      </c>
    </row>
    <row r="205" spans="1:7" s="2" customFormat="1" ht="15" customHeight="1">
      <c r="A205" s="3">
        <v>158</v>
      </c>
      <c r="B205" s="3" t="s">
        <v>8</v>
      </c>
      <c r="C205" s="8" t="s">
        <v>349</v>
      </c>
      <c r="D205" s="9" t="s">
        <v>0</v>
      </c>
      <c r="E205" s="9">
        <v>7</v>
      </c>
      <c r="F205" s="5"/>
      <c r="G205" s="79">
        <f aca="true" t="shared" si="11" ref="G205">E205*F205</f>
        <v>0</v>
      </c>
    </row>
    <row r="206" spans="1:7" s="2" customFormat="1" ht="15" customHeight="1">
      <c r="A206" s="3">
        <v>159</v>
      </c>
      <c r="B206" s="3" t="s">
        <v>8</v>
      </c>
      <c r="C206" s="8" t="s">
        <v>216</v>
      </c>
      <c r="D206" s="9" t="s">
        <v>0</v>
      </c>
      <c r="E206" s="9">
        <v>1</v>
      </c>
      <c r="F206" s="5"/>
      <c r="G206" s="79">
        <f t="shared" si="10"/>
        <v>0</v>
      </c>
    </row>
    <row r="207" spans="1:7" s="2" customFormat="1" ht="15" customHeight="1">
      <c r="A207" s="3">
        <v>160</v>
      </c>
      <c r="B207" s="3" t="s">
        <v>8</v>
      </c>
      <c r="C207" s="8" t="s">
        <v>210</v>
      </c>
      <c r="D207" s="9" t="s">
        <v>0</v>
      </c>
      <c r="E207" s="9">
        <v>1</v>
      </c>
      <c r="F207" s="5"/>
      <c r="G207" s="79">
        <f t="shared" si="10"/>
        <v>0</v>
      </c>
    </row>
    <row r="208" spans="1:7" s="2" customFormat="1" ht="15" customHeight="1">
      <c r="A208" s="3">
        <v>161</v>
      </c>
      <c r="B208" s="3" t="s">
        <v>8</v>
      </c>
      <c r="C208" s="8" t="s">
        <v>202</v>
      </c>
      <c r="D208" s="9" t="s">
        <v>0</v>
      </c>
      <c r="E208" s="9">
        <v>1</v>
      </c>
      <c r="F208" s="5"/>
      <c r="G208" s="79">
        <f t="shared" si="10"/>
        <v>0</v>
      </c>
    </row>
    <row r="209" spans="1:7" s="2" customFormat="1" ht="15" customHeight="1">
      <c r="A209" s="3">
        <v>162</v>
      </c>
      <c r="B209" s="3" t="s">
        <v>8</v>
      </c>
      <c r="C209" s="8" t="s">
        <v>350</v>
      </c>
      <c r="D209" s="9" t="s">
        <v>0</v>
      </c>
      <c r="E209" s="9">
        <v>1</v>
      </c>
      <c r="F209" s="5"/>
      <c r="G209" s="79">
        <f aca="true" t="shared" si="12" ref="G209">E209*F209</f>
        <v>0</v>
      </c>
    </row>
    <row r="210" spans="1:7" s="2" customFormat="1" ht="15" customHeight="1">
      <c r="A210" s="3">
        <v>163</v>
      </c>
      <c r="B210" s="3" t="s">
        <v>8</v>
      </c>
      <c r="C210" s="8" t="s">
        <v>211</v>
      </c>
      <c r="D210" s="9" t="s">
        <v>0</v>
      </c>
      <c r="E210" s="9">
        <v>3</v>
      </c>
      <c r="F210" s="5"/>
      <c r="G210" s="79">
        <f t="shared" si="10"/>
        <v>0</v>
      </c>
    </row>
    <row r="211" spans="1:7" s="2" customFormat="1" ht="15" customHeight="1">
      <c r="A211" s="3">
        <v>164</v>
      </c>
      <c r="B211" s="3" t="s">
        <v>8</v>
      </c>
      <c r="C211" s="8" t="s">
        <v>203</v>
      </c>
      <c r="D211" s="9" t="s">
        <v>0</v>
      </c>
      <c r="E211" s="9">
        <v>3</v>
      </c>
      <c r="F211" s="5"/>
      <c r="G211" s="79">
        <f t="shared" si="10"/>
        <v>0</v>
      </c>
    </row>
    <row r="212" spans="1:7" s="2" customFormat="1" ht="15" customHeight="1">
      <c r="A212" s="3">
        <v>165</v>
      </c>
      <c r="B212" s="3" t="s">
        <v>8</v>
      </c>
      <c r="C212" s="8" t="s">
        <v>217</v>
      </c>
      <c r="D212" s="9" t="s">
        <v>0</v>
      </c>
      <c r="E212" s="9">
        <v>1</v>
      </c>
      <c r="F212" s="5"/>
      <c r="G212" s="79">
        <f t="shared" si="10"/>
        <v>0</v>
      </c>
    </row>
    <row r="213" spans="1:7" s="2" customFormat="1" ht="15" customHeight="1">
      <c r="A213" s="3">
        <v>166</v>
      </c>
      <c r="B213" s="3" t="s">
        <v>8</v>
      </c>
      <c r="C213" s="8" t="s">
        <v>218</v>
      </c>
      <c r="D213" s="9" t="s">
        <v>0</v>
      </c>
      <c r="E213" s="9">
        <v>2</v>
      </c>
      <c r="F213" s="5"/>
      <c r="G213" s="79">
        <f t="shared" si="10"/>
        <v>0</v>
      </c>
    </row>
    <row r="214" spans="1:7" s="2" customFormat="1" ht="15" customHeight="1">
      <c r="A214" s="3">
        <v>167</v>
      </c>
      <c r="B214" s="3" t="s">
        <v>8</v>
      </c>
      <c r="C214" s="8" t="s">
        <v>212</v>
      </c>
      <c r="D214" s="9" t="s">
        <v>0</v>
      </c>
      <c r="E214" s="9">
        <v>2</v>
      </c>
      <c r="F214" s="5"/>
      <c r="G214" s="79">
        <f t="shared" si="10"/>
        <v>0</v>
      </c>
    </row>
    <row r="215" spans="1:7" s="2" customFormat="1" ht="15" customHeight="1">
      <c r="A215" s="3">
        <v>168</v>
      </c>
      <c r="B215" s="3" t="s">
        <v>8</v>
      </c>
      <c r="C215" s="8" t="s">
        <v>204</v>
      </c>
      <c r="D215" s="9" t="s">
        <v>0</v>
      </c>
      <c r="E215" s="9">
        <v>2</v>
      </c>
      <c r="F215" s="5"/>
      <c r="G215" s="79">
        <f t="shared" si="10"/>
        <v>0</v>
      </c>
    </row>
    <row r="216" spans="1:7" s="2" customFormat="1" ht="15" customHeight="1">
      <c r="A216" s="3">
        <v>169</v>
      </c>
      <c r="B216" s="3" t="s">
        <v>8</v>
      </c>
      <c r="C216" s="8" t="s">
        <v>213</v>
      </c>
      <c r="D216" s="9" t="s">
        <v>0</v>
      </c>
      <c r="E216" s="9">
        <v>1</v>
      </c>
      <c r="F216" s="5"/>
      <c r="G216" s="79">
        <f t="shared" si="10"/>
        <v>0</v>
      </c>
    </row>
    <row r="217" spans="1:7" s="2" customFormat="1" ht="15" customHeight="1">
      <c r="A217" s="3">
        <v>170</v>
      </c>
      <c r="B217" s="3" t="s">
        <v>8</v>
      </c>
      <c r="C217" s="8" t="s">
        <v>214</v>
      </c>
      <c r="D217" s="9" t="s">
        <v>0</v>
      </c>
      <c r="E217" s="9">
        <v>3</v>
      </c>
      <c r="F217" s="5"/>
      <c r="G217" s="79">
        <f t="shared" si="10"/>
        <v>0</v>
      </c>
    </row>
    <row r="218" spans="1:7" s="2" customFormat="1" ht="15" customHeight="1">
      <c r="A218" s="3">
        <v>171</v>
      </c>
      <c r="B218" s="3" t="s">
        <v>8</v>
      </c>
      <c r="C218" s="8" t="s">
        <v>205</v>
      </c>
      <c r="D218" s="9" t="s">
        <v>0</v>
      </c>
      <c r="E218" s="9">
        <v>7</v>
      </c>
      <c r="F218" s="5"/>
      <c r="G218" s="79">
        <f t="shared" si="10"/>
        <v>0</v>
      </c>
    </row>
    <row r="219" spans="1:7" s="2" customFormat="1" ht="15" customHeight="1">
      <c r="A219" s="3">
        <v>172</v>
      </c>
      <c r="B219" s="3" t="s">
        <v>8</v>
      </c>
      <c r="C219" s="8" t="s">
        <v>206</v>
      </c>
      <c r="D219" s="9" t="s">
        <v>0</v>
      </c>
      <c r="E219" s="9">
        <v>4</v>
      </c>
      <c r="F219" s="5"/>
      <c r="G219" s="79">
        <f t="shared" si="10"/>
        <v>0</v>
      </c>
    </row>
    <row r="220" spans="1:7" s="2" customFormat="1" ht="15" customHeight="1">
      <c r="A220" s="3">
        <v>173</v>
      </c>
      <c r="B220" s="3" t="s">
        <v>8</v>
      </c>
      <c r="C220" s="8" t="s">
        <v>226</v>
      </c>
      <c r="D220" s="9" t="s">
        <v>0</v>
      </c>
      <c r="E220" s="9">
        <v>1</v>
      </c>
      <c r="F220" s="5"/>
      <c r="G220" s="79">
        <f t="shared" si="10"/>
        <v>0</v>
      </c>
    </row>
    <row r="221" spans="1:7" s="2" customFormat="1" ht="15" customHeight="1">
      <c r="A221" s="3">
        <v>174</v>
      </c>
      <c r="B221" s="3" t="s">
        <v>8</v>
      </c>
      <c r="C221" s="8" t="s">
        <v>351</v>
      </c>
      <c r="D221" s="9" t="s">
        <v>0</v>
      </c>
      <c r="E221" s="9">
        <v>1</v>
      </c>
      <c r="F221" s="5"/>
      <c r="G221" s="79">
        <f aca="true" t="shared" si="13" ref="G221">E221*F221</f>
        <v>0</v>
      </c>
    </row>
    <row r="222" spans="1:7" s="2" customFormat="1" ht="15" customHeight="1">
      <c r="A222" s="3">
        <v>175</v>
      </c>
      <c r="B222" s="3" t="s">
        <v>8</v>
      </c>
      <c r="C222" s="8" t="s">
        <v>355</v>
      </c>
      <c r="D222" s="9" t="s">
        <v>0</v>
      </c>
      <c r="E222" s="9">
        <v>2</v>
      </c>
      <c r="F222" s="5"/>
      <c r="G222" s="79">
        <f aca="true" t="shared" si="14" ref="G222">E222*F222</f>
        <v>0</v>
      </c>
    </row>
    <row r="223" spans="1:7" s="2" customFormat="1" ht="15" customHeight="1">
      <c r="A223" s="3">
        <v>176</v>
      </c>
      <c r="B223" s="3" t="s">
        <v>8</v>
      </c>
      <c r="C223" s="8" t="s">
        <v>207</v>
      </c>
      <c r="D223" s="9" t="s">
        <v>0</v>
      </c>
      <c r="E223" s="9">
        <v>2</v>
      </c>
      <c r="F223" s="5"/>
      <c r="G223" s="79">
        <f t="shared" si="10"/>
        <v>0</v>
      </c>
    </row>
    <row r="224" spans="1:7" s="2" customFormat="1" ht="15" customHeight="1">
      <c r="A224" s="3">
        <v>177</v>
      </c>
      <c r="B224" s="3" t="s">
        <v>8</v>
      </c>
      <c r="C224" s="8" t="s">
        <v>208</v>
      </c>
      <c r="D224" s="9" t="s">
        <v>0</v>
      </c>
      <c r="E224" s="9">
        <v>1</v>
      </c>
      <c r="F224" s="5"/>
      <c r="G224" s="79">
        <f t="shared" si="10"/>
        <v>0</v>
      </c>
    </row>
    <row r="225" spans="1:7" s="2" customFormat="1" ht="15" customHeight="1">
      <c r="A225" s="3">
        <v>178</v>
      </c>
      <c r="B225" s="3" t="s">
        <v>8</v>
      </c>
      <c r="C225" s="8" t="s">
        <v>209</v>
      </c>
      <c r="D225" s="9" t="s">
        <v>0</v>
      </c>
      <c r="E225" s="9">
        <v>4</v>
      </c>
      <c r="F225" s="5"/>
      <c r="G225" s="79">
        <f t="shared" si="10"/>
        <v>0</v>
      </c>
    </row>
    <row r="226" spans="1:7" s="2" customFormat="1" ht="15" customHeight="1">
      <c r="A226" s="3">
        <v>179</v>
      </c>
      <c r="B226" s="3" t="s">
        <v>8</v>
      </c>
      <c r="C226" s="8" t="s">
        <v>356</v>
      </c>
      <c r="D226" s="9" t="s">
        <v>0</v>
      </c>
      <c r="E226" s="9">
        <v>12</v>
      </c>
      <c r="F226" s="5"/>
      <c r="G226" s="79">
        <f t="shared" si="10"/>
        <v>0</v>
      </c>
    </row>
    <row r="227" spans="1:7" s="2" customFormat="1" ht="15" customHeight="1">
      <c r="A227" s="3">
        <v>180</v>
      </c>
      <c r="B227" s="3" t="s">
        <v>8</v>
      </c>
      <c r="C227" s="8" t="s">
        <v>215</v>
      </c>
      <c r="D227" s="9" t="s">
        <v>0</v>
      </c>
      <c r="E227" s="9">
        <v>3</v>
      </c>
      <c r="F227" s="5"/>
      <c r="G227" s="79">
        <f t="shared" si="10"/>
        <v>0</v>
      </c>
    </row>
    <row r="228" spans="1:7" s="2" customFormat="1" ht="15" customHeight="1">
      <c r="A228" s="3">
        <v>181</v>
      </c>
      <c r="B228" s="3" t="s">
        <v>8</v>
      </c>
      <c r="C228" s="8" t="s">
        <v>219</v>
      </c>
      <c r="D228" s="9" t="s">
        <v>0</v>
      </c>
      <c r="E228" s="9">
        <v>1</v>
      </c>
      <c r="F228" s="5"/>
      <c r="G228" s="79">
        <f t="shared" si="10"/>
        <v>0</v>
      </c>
    </row>
    <row r="229" spans="1:7" s="2" customFormat="1" ht="15" customHeight="1">
      <c r="A229" s="3">
        <v>182</v>
      </c>
      <c r="B229" s="3" t="s">
        <v>8</v>
      </c>
      <c r="C229" s="8" t="s">
        <v>220</v>
      </c>
      <c r="D229" s="9" t="s">
        <v>0</v>
      </c>
      <c r="E229" s="9">
        <v>10</v>
      </c>
      <c r="F229" s="5"/>
      <c r="G229" s="79">
        <f t="shared" si="10"/>
        <v>0</v>
      </c>
    </row>
    <row r="230" spans="1:7" s="2" customFormat="1" ht="15" customHeight="1">
      <c r="A230" s="3">
        <v>183</v>
      </c>
      <c r="B230" s="3" t="s">
        <v>8</v>
      </c>
      <c r="C230" s="8" t="s">
        <v>221</v>
      </c>
      <c r="D230" s="9" t="s">
        <v>0</v>
      </c>
      <c r="E230" s="9">
        <v>11</v>
      </c>
      <c r="F230" s="5"/>
      <c r="G230" s="79">
        <f t="shared" si="10"/>
        <v>0</v>
      </c>
    </row>
    <row r="231" spans="1:7" s="2" customFormat="1" ht="15" customHeight="1">
      <c r="A231" s="3">
        <v>184</v>
      </c>
      <c r="B231" s="3" t="s">
        <v>8</v>
      </c>
      <c r="C231" s="8" t="s">
        <v>222</v>
      </c>
      <c r="D231" s="9" t="s">
        <v>0</v>
      </c>
      <c r="E231" s="9">
        <v>15</v>
      </c>
      <c r="F231" s="5"/>
      <c r="G231" s="79">
        <f t="shared" si="10"/>
        <v>0</v>
      </c>
    </row>
    <row r="232" spans="1:7" s="2" customFormat="1" ht="15" customHeight="1">
      <c r="A232" s="3">
        <v>185</v>
      </c>
      <c r="B232" s="3" t="s">
        <v>8</v>
      </c>
      <c r="C232" s="8" t="s">
        <v>223</v>
      </c>
      <c r="D232" s="9" t="s">
        <v>0</v>
      </c>
      <c r="E232" s="9">
        <v>21</v>
      </c>
      <c r="F232" s="5"/>
      <c r="G232" s="79">
        <f t="shared" si="10"/>
        <v>0</v>
      </c>
    </row>
    <row r="233" spans="1:7" ht="15">
      <c r="A233" s="3">
        <v>186</v>
      </c>
      <c r="B233" s="3" t="s">
        <v>8</v>
      </c>
      <c r="C233" s="4" t="s">
        <v>257</v>
      </c>
      <c r="D233" s="3" t="s">
        <v>0</v>
      </c>
      <c r="E233" s="3">
        <v>21</v>
      </c>
      <c r="F233" s="5"/>
      <c r="G233" s="79">
        <f t="shared" si="10"/>
        <v>0</v>
      </c>
    </row>
    <row r="234" spans="1:7" ht="15">
      <c r="A234" s="3">
        <v>187</v>
      </c>
      <c r="B234" s="3" t="s">
        <v>8</v>
      </c>
      <c r="C234" s="4" t="s">
        <v>258</v>
      </c>
      <c r="D234" s="3" t="s">
        <v>0</v>
      </c>
      <c r="E234" s="3">
        <v>50</v>
      </c>
      <c r="F234" s="5"/>
      <c r="G234" s="79">
        <f t="shared" si="10"/>
        <v>0</v>
      </c>
    </row>
    <row r="235" spans="1:7" ht="15">
      <c r="A235" s="3">
        <v>188</v>
      </c>
      <c r="B235" s="3" t="s">
        <v>8</v>
      </c>
      <c r="C235" s="4" t="s">
        <v>244</v>
      </c>
      <c r="D235" s="3" t="s">
        <v>0</v>
      </c>
      <c r="E235" s="3">
        <v>20</v>
      </c>
      <c r="F235" s="5"/>
      <c r="G235" s="79">
        <f t="shared" si="10"/>
        <v>0</v>
      </c>
    </row>
    <row r="236" spans="1:7" ht="15">
      <c r="A236" s="3">
        <v>189</v>
      </c>
      <c r="B236" s="3" t="s">
        <v>8</v>
      </c>
      <c r="C236" s="4" t="s">
        <v>245</v>
      </c>
      <c r="D236" s="3" t="s">
        <v>0</v>
      </c>
      <c r="E236" s="3">
        <v>10</v>
      </c>
      <c r="F236" s="5"/>
      <c r="G236" s="79">
        <f t="shared" si="10"/>
        <v>0</v>
      </c>
    </row>
    <row r="237" spans="1:7" ht="15">
      <c r="A237" s="3">
        <v>190</v>
      </c>
      <c r="B237" s="3" t="s">
        <v>8</v>
      </c>
      <c r="C237" s="4" t="s">
        <v>246</v>
      </c>
      <c r="D237" s="3" t="s">
        <v>0</v>
      </c>
      <c r="E237" s="3">
        <v>20</v>
      </c>
      <c r="F237" s="5"/>
      <c r="G237" s="79">
        <f t="shared" si="10"/>
        <v>0</v>
      </c>
    </row>
    <row r="238" spans="1:7" ht="15">
      <c r="A238" s="3">
        <v>191</v>
      </c>
      <c r="B238" s="3" t="s">
        <v>8</v>
      </c>
      <c r="C238" s="4" t="s">
        <v>247</v>
      </c>
      <c r="D238" s="3" t="s">
        <v>0</v>
      </c>
      <c r="E238" s="3">
        <v>3</v>
      </c>
      <c r="F238" s="5"/>
      <c r="G238" s="79">
        <f t="shared" si="10"/>
        <v>0</v>
      </c>
    </row>
    <row r="239" spans="1:7" ht="15">
      <c r="A239" s="3">
        <v>192</v>
      </c>
      <c r="B239" s="3" t="s">
        <v>8</v>
      </c>
      <c r="C239" s="4" t="s">
        <v>248</v>
      </c>
      <c r="D239" s="3" t="s">
        <v>0</v>
      </c>
      <c r="E239" s="3">
        <v>118</v>
      </c>
      <c r="F239" s="5"/>
      <c r="G239" s="79">
        <f t="shared" si="10"/>
        <v>0</v>
      </c>
    </row>
    <row r="240" spans="1:7" ht="15">
      <c r="A240" s="3">
        <v>193</v>
      </c>
      <c r="B240" s="3" t="s">
        <v>8</v>
      </c>
      <c r="C240" s="4" t="s">
        <v>249</v>
      </c>
      <c r="D240" s="3" t="s">
        <v>0</v>
      </c>
      <c r="E240" s="3">
        <v>190</v>
      </c>
      <c r="F240" s="5"/>
      <c r="G240" s="79">
        <f t="shared" si="10"/>
        <v>0</v>
      </c>
    </row>
    <row r="241" spans="1:7" ht="15">
      <c r="A241" s="3">
        <v>194</v>
      </c>
      <c r="B241" s="3" t="s">
        <v>8</v>
      </c>
      <c r="C241" s="4" t="s">
        <v>250</v>
      </c>
      <c r="D241" s="3" t="s">
        <v>0</v>
      </c>
      <c r="E241" s="3">
        <v>7</v>
      </c>
      <c r="F241" s="5"/>
      <c r="G241" s="79">
        <f t="shared" si="10"/>
        <v>0</v>
      </c>
    </row>
    <row r="242" spans="1:7" ht="15">
      <c r="A242" s="3">
        <v>195</v>
      </c>
      <c r="B242" s="3" t="s">
        <v>8</v>
      </c>
      <c r="C242" s="4" t="s">
        <v>251</v>
      </c>
      <c r="D242" s="3" t="s">
        <v>0</v>
      </c>
      <c r="E242" s="3">
        <v>20</v>
      </c>
      <c r="F242" s="5"/>
      <c r="G242" s="79">
        <f t="shared" si="10"/>
        <v>0</v>
      </c>
    </row>
    <row r="243" spans="1:7" ht="15">
      <c r="A243" s="3">
        <v>196</v>
      </c>
      <c r="B243" s="3" t="s">
        <v>8</v>
      </c>
      <c r="C243" s="4" t="s">
        <v>252</v>
      </c>
      <c r="D243" s="3" t="s">
        <v>0</v>
      </c>
      <c r="E243" s="3">
        <v>7</v>
      </c>
      <c r="F243" s="5"/>
      <c r="G243" s="79">
        <f t="shared" si="10"/>
        <v>0</v>
      </c>
    </row>
    <row r="244" spans="1:7" ht="15">
      <c r="A244" s="3">
        <v>197</v>
      </c>
      <c r="B244" s="3" t="s">
        <v>8</v>
      </c>
      <c r="C244" s="4" t="s">
        <v>253</v>
      </c>
      <c r="D244" s="3" t="s">
        <v>0</v>
      </c>
      <c r="E244" s="3">
        <v>26</v>
      </c>
      <c r="F244" s="5"/>
      <c r="G244" s="79">
        <f t="shared" si="10"/>
        <v>0</v>
      </c>
    </row>
    <row r="245" spans="1:7" ht="15">
      <c r="A245" s="3">
        <v>198</v>
      </c>
      <c r="B245" s="3" t="s">
        <v>8</v>
      </c>
      <c r="C245" s="4" t="s">
        <v>254</v>
      </c>
      <c r="D245" s="3" t="s">
        <v>0</v>
      </c>
      <c r="E245" s="3">
        <v>13</v>
      </c>
      <c r="F245" s="5"/>
      <c r="G245" s="79">
        <f t="shared" si="10"/>
        <v>0</v>
      </c>
    </row>
    <row r="246" spans="1:7" ht="15">
      <c r="A246" s="3">
        <v>199</v>
      </c>
      <c r="B246" s="3" t="s">
        <v>8</v>
      </c>
      <c r="C246" s="4" t="s">
        <v>255</v>
      </c>
      <c r="D246" s="3" t="s">
        <v>0</v>
      </c>
      <c r="E246" s="3">
        <v>3</v>
      </c>
      <c r="F246" s="5"/>
      <c r="G246" s="79">
        <f t="shared" si="10"/>
        <v>0</v>
      </c>
    </row>
    <row r="247" spans="1:7" ht="15">
      <c r="A247" s="3">
        <v>200</v>
      </c>
      <c r="B247" s="3" t="s">
        <v>8</v>
      </c>
      <c r="C247" s="4" t="s">
        <v>256</v>
      </c>
      <c r="D247" s="3" t="s">
        <v>0</v>
      </c>
      <c r="E247" s="3">
        <v>15</v>
      </c>
      <c r="F247" s="5"/>
      <c r="G247" s="79">
        <f t="shared" si="10"/>
        <v>0</v>
      </c>
    </row>
    <row r="248" spans="1:7" ht="23.4">
      <c r="A248" s="3">
        <v>201</v>
      </c>
      <c r="B248" s="3" t="s">
        <v>12</v>
      </c>
      <c r="C248" s="60" t="s">
        <v>371</v>
      </c>
      <c r="D248" s="93" t="s">
        <v>20</v>
      </c>
      <c r="E248" s="9">
        <v>22</v>
      </c>
      <c r="F248" s="94"/>
      <c r="G248" s="103">
        <f>E248*F248</f>
        <v>0</v>
      </c>
    </row>
    <row r="249" spans="1:9" ht="15" customHeight="1">
      <c r="A249" s="3"/>
      <c r="B249" s="3"/>
      <c r="C249" s="109" t="s">
        <v>22</v>
      </c>
      <c r="D249" s="110"/>
      <c r="E249" s="110"/>
      <c r="F249" s="111"/>
      <c r="G249" s="80">
        <f>SUM(G128:G248)</f>
        <v>0</v>
      </c>
      <c r="I249" s="2"/>
    </row>
    <row r="250" spans="1:9" ht="15" customHeight="1">
      <c r="A250" s="14"/>
      <c r="B250" s="19" t="s">
        <v>372</v>
      </c>
      <c r="C250" s="19"/>
      <c r="D250" s="14"/>
      <c r="E250" s="14"/>
      <c r="F250" s="18"/>
      <c r="G250" s="95"/>
      <c r="I250" s="2"/>
    </row>
    <row r="251" spans="1:9" ht="40.95" customHeight="1">
      <c r="A251" s="3">
        <v>202</v>
      </c>
      <c r="B251" s="3" t="s">
        <v>8</v>
      </c>
      <c r="C251" s="6" t="s">
        <v>374</v>
      </c>
      <c r="D251" s="3" t="s">
        <v>0</v>
      </c>
      <c r="E251" s="3">
        <v>161</v>
      </c>
      <c r="F251" s="5"/>
      <c r="G251" s="103">
        <f>E251*F251</f>
        <v>0</v>
      </c>
      <c r="I251" s="2"/>
    </row>
    <row r="252" spans="1:9" ht="15" customHeight="1">
      <c r="A252" s="3"/>
      <c r="B252" s="3"/>
      <c r="C252" s="109" t="s">
        <v>373</v>
      </c>
      <c r="D252" s="110"/>
      <c r="E252" s="110"/>
      <c r="F252" s="111"/>
      <c r="G252" s="96">
        <f>SUM(G251:G251)</f>
        <v>0</v>
      </c>
      <c r="I252" s="2"/>
    </row>
    <row r="253" spans="1:7" ht="15">
      <c r="A253" s="14"/>
      <c r="B253" s="19" t="s">
        <v>76</v>
      </c>
      <c r="C253" s="19"/>
      <c r="D253" s="14"/>
      <c r="E253" s="14"/>
      <c r="F253" s="18"/>
      <c r="G253" s="78"/>
    </row>
    <row r="254" spans="1:7" ht="13.8">
      <c r="A254" s="3">
        <v>203</v>
      </c>
      <c r="B254" s="3" t="s">
        <v>12</v>
      </c>
      <c r="C254" s="6" t="s">
        <v>401</v>
      </c>
      <c r="D254" s="3" t="s">
        <v>16</v>
      </c>
      <c r="E254" s="3">
        <v>329</v>
      </c>
      <c r="F254" s="5"/>
      <c r="G254" s="79">
        <f>E254*F254</f>
        <v>0</v>
      </c>
    </row>
    <row r="255" spans="1:7" ht="15">
      <c r="A255" s="3">
        <v>204</v>
      </c>
      <c r="B255" s="3" t="s">
        <v>69</v>
      </c>
      <c r="C255" s="6" t="s">
        <v>77</v>
      </c>
      <c r="D255" s="3" t="s">
        <v>0</v>
      </c>
      <c r="E255" s="3">
        <v>3450</v>
      </c>
      <c r="F255" s="5"/>
      <c r="G255" s="79">
        <f aca="true" t="shared" si="15" ref="G255:G258">E255*F255</f>
        <v>0</v>
      </c>
    </row>
    <row r="256" spans="1:7" ht="13.8">
      <c r="A256" s="3">
        <v>205</v>
      </c>
      <c r="B256" s="3" t="s">
        <v>73</v>
      </c>
      <c r="C256" s="6" t="s">
        <v>72</v>
      </c>
      <c r="D256" s="9" t="s">
        <v>16</v>
      </c>
      <c r="E256" s="3">
        <v>329</v>
      </c>
      <c r="F256" s="5"/>
      <c r="G256" s="79">
        <f t="shared" si="15"/>
        <v>0</v>
      </c>
    </row>
    <row r="257" spans="1:7" ht="13.8">
      <c r="A257" s="3">
        <v>206</v>
      </c>
      <c r="B257" s="3" t="s">
        <v>12</v>
      </c>
      <c r="C257" s="4" t="s">
        <v>74</v>
      </c>
      <c r="D257" s="3" t="s">
        <v>67</v>
      </c>
      <c r="E257" s="53">
        <v>23</v>
      </c>
      <c r="F257" s="5"/>
      <c r="G257" s="79">
        <f t="shared" si="15"/>
        <v>0</v>
      </c>
    </row>
    <row r="258" spans="1:7" ht="15">
      <c r="A258" s="3">
        <v>207</v>
      </c>
      <c r="B258" s="3" t="s">
        <v>12</v>
      </c>
      <c r="C258" s="6" t="s">
        <v>75</v>
      </c>
      <c r="D258" s="3" t="s">
        <v>0</v>
      </c>
      <c r="E258" s="3">
        <v>3450</v>
      </c>
      <c r="F258" s="5"/>
      <c r="G258" s="79">
        <f t="shared" si="15"/>
        <v>0</v>
      </c>
    </row>
    <row r="259" spans="1:7" ht="15">
      <c r="A259" s="3"/>
      <c r="B259" s="3"/>
      <c r="C259" s="109" t="s">
        <v>299</v>
      </c>
      <c r="D259" s="110"/>
      <c r="E259" s="110"/>
      <c r="F259" s="111"/>
      <c r="G259" s="77">
        <f>SUM(G254:G258)</f>
        <v>0</v>
      </c>
    </row>
    <row r="260" spans="1:9" ht="15">
      <c r="A260" s="14"/>
      <c r="B260" s="19" t="s">
        <v>264</v>
      </c>
      <c r="C260" s="19"/>
      <c r="D260" s="14"/>
      <c r="E260" s="14"/>
      <c r="F260" s="18"/>
      <c r="G260" s="78"/>
      <c r="I260" s="2"/>
    </row>
    <row r="261" spans="1:11" ht="15" customHeight="1">
      <c r="A261" s="3">
        <v>208</v>
      </c>
      <c r="B261" s="3" t="s">
        <v>70</v>
      </c>
      <c r="C261" s="6" t="s">
        <v>71</v>
      </c>
      <c r="D261" s="3" t="s">
        <v>0</v>
      </c>
      <c r="E261" s="3">
        <v>12300</v>
      </c>
      <c r="F261" s="5"/>
      <c r="G261" s="79">
        <f>E261*F261</f>
        <v>0</v>
      </c>
      <c r="H261" s="2"/>
      <c r="J261" s="2"/>
      <c r="K261" s="2"/>
    </row>
    <row r="262" spans="1:11" ht="15" customHeight="1">
      <c r="A262" s="3">
        <v>209</v>
      </c>
      <c r="B262" s="3" t="s">
        <v>12</v>
      </c>
      <c r="C262" s="6" t="s">
        <v>269</v>
      </c>
      <c r="D262" s="3" t="s">
        <v>67</v>
      </c>
      <c r="E262" s="3">
        <v>5</v>
      </c>
      <c r="F262" s="5"/>
      <c r="G262" s="79">
        <f aca="true" t="shared" si="16" ref="G262:G265">E262*F262</f>
        <v>0</v>
      </c>
      <c r="I262" s="2"/>
      <c r="J262" s="2"/>
      <c r="K262" s="2"/>
    </row>
    <row r="263" spans="1:11" ht="15" customHeight="1">
      <c r="A263" s="3">
        <v>210</v>
      </c>
      <c r="B263" s="3" t="s">
        <v>12</v>
      </c>
      <c r="C263" s="6" t="s">
        <v>278</v>
      </c>
      <c r="D263" s="3" t="s">
        <v>0</v>
      </c>
      <c r="E263" s="3">
        <v>3400</v>
      </c>
      <c r="F263" s="5"/>
      <c r="G263" s="79">
        <f t="shared" si="16"/>
        <v>0</v>
      </c>
      <c r="I263" s="2"/>
      <c r="J263" s="2"/>
      <c r="K263" s="2"/>
    </row>
    <row r="264" spans="1:11" ht="15" customHeight="1">
      <c r="A264" s="3">
        <v>211</v>
      </c>
      <c r="B264" s="3" t="s">
        <v>12</v>
      </c>
      <c r="C264" s="6" t="s">
        <v>279</v>
      </c>
      <c r="D264" s="3" t="s">
        <v>0</v>
      </c>
      <c r="E264" s="3">
        <v>3400</v>
      </c>
      <c r="F264" s="5"/>
      <c r="G264" s="79">
        <f t="shared" si="16"/>
        <v>0</v>
      </c>
      <c r="I264" s="2"/>
      <c r="J264" s="2"/>
      <c r="K264" s="2"/>
    </row>
    <row r="265" spans="1:11" ht="15" customHeight="1">
      <c r="A265" s="3">
        <v>212</v>
      </c>
      <c r="B265" s="3" t="s">
        <v>12</v>
      </c>
      <c r="C265" s="6" t="s">
        <v>280</v>
      </c>
      <c r="D265" s="3" t="s">
        <v>0</v>
      </c>
      <c r="E265" s="3">
        <v>5500</v>
      </c>
      <c r="F265" s="5"/>
      <c r="G265" s="79">
        <f t="shared" si="16"/>
        <v>0</v>
      </c>
      <c r="I265" s="2"/>
      <c r="J265" s="2"/>
      <c r="K265" s="2"/>
    </row>
    <row r="266" spans="1:11" ht="15" customHeight="1">
      <c r="A266" s="3"/>
      <c r="B266" s="3"/>
      <c r="C266" s="109" t="s">
        <v>265</v>
      </c>
      <c r="D266" s="110"/>
      <c r="E266" s="110"/>
      <c r="F266" s="111"/>
      <c r="G266" s="77">
        <f>SUM(G261:G265)</f>
        <v>0</v>
      </c>
      <c r="J266" s="100"/>
      <c r="K266" s="101"/>
    </row>
    <row r="267" spans="1:9" ht="15">
      <c r="A267" s="14"/>
      <c r="B267" s="19" t="s">
        <v>337</v>
      </c>
      <c r="C267" s="19"/>
      <c r="D267" s="14"/>
      <c r="E267" s="14"/>
      <c r="F267" s="18"/>
      <c r="G267" s="78"/>
      <c r="H267" s="2"/>
      <c r="I267" s="2"/>
    </row>
    <row r="268" spans="1:7" s="2" customFormat="1" ht="13.8">
      <c r="A268" s="3">
        <v>213</v>
      </c>
      <c r="B268" s="3" t="s">
        <v>8</v>
      </c>
      <c r="C268" s="6" t="s">
        <v>402</v>
      </c>
      <c r="D268" s="3" t="s">
        <v>16</v>
      </c>
      <c r="E268" s="3">
        <v>2382</v>
      </c>
      <c r="F268" s="5"/>
      <c r="G268" s="79">
        <f>E268*F268</f>
        <v>0</v>
      </c>
    </row>
    <row r="269" spans="1:7" s="2" customFormat="1" ht="23.4">
      <c r="A269" s="3">
        <v>214</v>
      </c>
      <c r="B269" s="3" t="s">
        <v>8</v>
      </c>
      <c r="C269" s="6" t="s">
        <v>270</v>
      </c>
      <c r="D269" s="3" t="s">
        <v>16</v>
      </c>
      <c r="E269" s="3">
        <v>1191</v>
      </c>
      <c r="F269" s="5"/>
      <c r="G269" s="79">
        <f aca="true" t="shared" si="17" ref="G269:G272">E269*F269</f>
        <v>0</v>
      </c>
    </row>
    <row r="270" spans="1:7" s="2" customFormat="1" ht="13.8">
      <c r="A270" s="3">
        <v>215</v>
      </c>
      <c r="B270" s="3" t="s">
        <v>8</v>
      </c>
      <c r="C270" s="6" t="s">
        <v>271</v>
      </c>
      <c r="D270" s="3" t="s">
        <v>16</v>
      </c>
      <c r="E270" s="3">
        <v>1191</v>
      </c>
      <c r="F270" s="5"/>
      <c r="G270" s="79">
        <f t="shared" si="17"/>
        <v>0</v>
      </c>
    </row>
    <row r="271" spans="1:7" s="2" customFormat="1" ht="23.4">
      <c r="A271" s="3">
        <v>216</v>
      </c>
      <c r="B271" s="3" t="s">
        <v>8</v>
      </c>
      <c r="C271" s="6" t="s">
        <v>272</v>
      </c>
      <c r="D271" s="3" t="s">
        <v>67</v>
      </c>
      <c r="E271" s="3">
        <v>60</v>
      </c>
      <c r="F271" s="5"/>
      <c r="G271" s="79">
        <f t="shared" si="17"/>
        <v>0</v>
      </c>
    </row>
    <row r="272" spans="1:7" s="2" customFormat="1" ht="13.8">
      <c r="A272" s="3">
        <v>217</v>
      </c>
      <c r="B272" s="3" t="s">
        <v>8</v>
      </c>
      <c r="C272" s="6" t="s">
        <v>273</v>
      </c>
      <c r="D272" s="3" t="s">
        <v>16</v>
      </c>
      <c r="E272" s="3">
        <v>1191</v>
      </c>
      <c r="F272" s="5"/>
      <c r="G272" s="79">
        <f t="shared" si="17"/>
        <v>0</v>
      </c>
    </row>
    <row r="273" spans="1:7" s="2" customFormat="1" ht="16.5" customHeight="1">
      <c r="A273" s="3"/>
      <c r="B273" s="3"/>
      <c r="C273" s="24" t="s">
        <v>274</v>
      </c>
      <c r="D273" s="45" t="s">
        <v>275</v>
      </c>
      <c r="E273" s="46"/>
      <c r="F273" s="42">
        <f>(G268+G269+G270+G271+G272)/E268</f>
        <v>0</v>
      </c>
      <c r="G273" s="79"/>
    </row>
    <row r="274" spans="1:8" ht="13.8">
      <c r="A274" s="3">
        <v>218</v>
      </c>
      <c r="B274" s="3" t="s">
        <v>12</v>
      </c>
      <c r="C274" s="8" t="s">
        <v>44</v>
      </c>
      <c r="D274" s="7" t="s">
        <v>43</v>
      </c>
      <c r="E274" s="3">
        <v>1191</v>
      </c>
      <c r="F274" s="82"/>
      <c r="G274" s="79">
        <f>E274*F274</f>
        <v>0</v>
      </c>
      <c r="H274" s="2"/>
    </row>
    <row r="275" spans="1:7" ht="13.8">
      <c r="A275" s="3">
        <v>219</v>
      </c>
      <c r="B275" s="3" t="s">
        <v>12</v>
      </c>
      <c r="C275" s="8" t="s">
        <v>281</v>
      </c>
      <c r="D275" s="7" t="s">
        <v>43</v>
      </c>
      <c r="E275" s="3">
        <v>1191</v>
      </c>
      <c r="F275" s="82"/>
      <c r="G275" s="79">
        <f aca="true" t="shared" si="18" ref="G275:G277">E275*F275</f>
        <v>0</v>
      </c>
    </row>
    <row r="276" spans="1:11" ht="13.8">
      <c r="A276" s="3">
        <v>220</v>
      </c>
      <c r="B276" s="3" t="s">
        <v>12</v>
      </c>
      <c r="C276" s="8" t="s">
        <v>45</v>
      </c>
      <c r="D276" s="7" t="s">
        <v>43</v>
      </c>
      <c r="E276" s="3">
        <v>1191</v>
      </c>
      <c r="F276" s="82"/>
      <c r="G276" s="79">
        <f t="shared" si="18"/>
        <v>0</v>
      </c>
      <c r="J276" s="100"/>
      <c r="K276" s="101"/>
    </row>
    <row r="277" spans="1:7" ht="15" customHeight="1">
      <c r="A277" s="3">
        <v>221</v>
      </c>
      <c r="B277" s="3" t="s">
        <v>18</v>
      </c>
      <c r="C277" s="4" t="s">
        <v>41</v>
      </c>
      <c r="D277" s="7" t="s">
        <v>43</v>
      </c>
      <c r="E277" s="3">
        <v>1191</v>
      </c>
      <c r="F277" s="82"/>
      <c r="G277" s="79">
        <f t="shared" si="18"/>
        <v>0</v>
      </c>
    </row>
    <row r="278" spans="1:7" ht="15">
      <c r="A278" s="3"/>
      <c r="B278" s="3"/>
      <c r="C278" s="25" t="s">
        <v>282</v>
      </c>
      <c r="D278" s="114" t="s">
        <v>24</v>
      </c>
      <c r="E278" s="115"/>
      <c r="F278" s="64">
        <f>F274+F275+F276+F277</f>
        <v>0</v>
      </c>
      <c r="G278" s="79"/>
    </row>
    <row r="279" spans="1:7" ht="15">
      <c r="A279" s="3"/>
      <c r="B279" s="3"/>
      <c r="C279" s="109" t="s">
        <v>338</v>
      </c>
      <c r="D279" s="110"/>
      <c r="E279" s="110"/>
      <c r="F279" s="111"/>
      <c r="G279" s="77">
        <f>SUM(G268:G278)</f>
        <v>0</v>
      </c>
    </row>
    <row r="280" spans="1:7" ht="15" customHeight="1">
      <c r="A280" s="106" t="s">
        <v>110</v>
      </c>
      <c r="B280" s="107"/>
      <c r="C280" s="107"/>
      <c r="D280" s="107"/>
      <c r="E280" s="107"/>
      <c r="F280" s="107"/>
      <c r="G280" s="108"/>
    </row>
    <row r="281" spans="1:7" s="62" customFormat="1" ht="30.6" customHeight="1">
      <c r="A281" s="116" t="s">
        <v>266</v>
      </c>
      <c r="B281" s="117"/>
      <c r="C281" s="117"/>
      <c r="D281" s="117"/>
      <c r="E281" s="117"/>
      <c r="F281" s="117"/>
      <c r="G281" s="118"/>
    </row>
    <row r="282" spans="1:7" ht="15" customHeight="1">
      <c r="A282" s="106" t="s">
        <v>68</v>
      </c>
      <c r="B282" s="107"/>
      <c r="C282" s="107"/>
      <c r="D282" s="107"/>
      <c r="E282" s="107"/>
      <c r="F282" s="107"/>
      <c r="G282" s="108"/>
    </row>
    <row r="283" spans="1:10" ht="15" customHeight="1">
      <c r="A283" s="106" t="s">
        <v>48</v>
      </c>
      <c r="B283" s="107"/>
      <c r="C283" s="107"/>
      <c r="D283" s="107"/>
      <c r="E283" s="107"/>
      <c r="F283" s="107"/>
      <c r="G283" s="108"/>
      <c r="I283" s="2"/>
      <c r="J283" s="2"/>
    </row>
    <row r="284" spans="1:10" ht="15" customHeight="1">
      <c r="A284" s="22"/>
      <c r="B284" s="119" t="s">
        <v>9</v>
      </c>
      <c r="C284" s="120"/>
      <c r="D284" s="120"/>
      <c r="E284" s="120"/>
      <c r="F284" s="121"/>
      <c r="G284" s="83">
        <f>G279+G266+G259+G252+G249+G126+G116+G103+G97</f>
        <v>0</v>
      </c>
      <c r="H284" s="2"/>
      <c r="I284" s="73"/>
      <c r="J284" s="2"/>
    </row>
    <row r="285" spans="1:10" ht="15" customHeight="1">
      <c r="A285" s="23"/>
      <c r="B285" s="122" t="s">
        <v>14</v>
      </c>
      <c r="C285" s="123"/>
      <c r="D285" s="123"/>
      <c r="E285" s="123"/>
      <c r="F285" s="124"/>
      <c r="G285" s="84">
        <f>G284*0.21</f>
        <v>0</v>
      </c>
      <c r="I285" s="74"/>
      <c r="J285" s="2"/>
    </row>
    <row r="286" spans="1:10" ht="15" customHeight="1">
      <c r="A286" s="23"/>
      <c r="B286" s="129" t="s">
        <v>10</v>
      </c>
      <c r="C286" s="130"/>
      <c r="D286" s="130"/>
      <c r="E286" s="130"/>
      <c r="F286" s="131"/>
      <c r="G286" s="85">
        <f>SUM(G284:G285)</f>
        <v>0</v>
      </c>
      <c r="I286" s="75"/>
      <c r="J286" s="2"/>
    </row>
    <row r="287" spans="2:10" ht="15" customHeight="1">
      <c r="B287" s="2"/>
      <c r="C287" s="2"/>
      <c r="D287" s="2"/>
      <c r="E287" s="2"/>
      <c r="F287" s="21"/>
      <c r="G287" s="21"/>
      <c r="I287" s="74"/>
      <c r="J287" s="2"/>
    </row>
    <row r="288" spans="1:10" ht="15">
      <c r="A288" s="132" t="s">
        <v>52</v>
      </c>
      <c r="B288" s="133"/>
      <c r="C288" s="133"/>
      <c r="D288" s="133"/>
      <c r="E288" s="133"/>
      <c r="F288" s="133"/>
      <c r="G288" s="134"/>
      <c r="I288" s="75"/>
      <c r="J288" s="2"/>
    </row>
    <row r="289" spans="1:10" ht="15">
      <c r="A289" s="10" t="s">
        <v>1</v>
      </c>
      <c r="B289" s="10" t="s">
        <v>2</v>
      </c>
      <c r="C289" s="11" t="s">
        <v>3</v>
      </c>
      <c r="D289" s="10" t="s">
        <v>4</v>
      </c>
      <c r="E289" s="10" t="s">
        <v>5</v>
      </c>
      <c r="F289" s="40" t="s">
        <v>6</v>
      </c>
      <c r="G289" s="40" t="s">
        <v>7</v>
      </c>
      <c r="I289" s="2"/>
      <c r="J289" s="2"/>
    </row>
    <row r="290" spans="1:10" ht="15">
      <c r="A290" s="12"/>
      <c r="B290" s="16" t="s">
        <v>19</v>
      </c>
      <c r="C290" s="13"/>
      <c r="D290" s="12"/>
      <c r="E290" s="12"/>
      <c r="F290" s="41"/>
      <c r="G290" s="41"/>
      <c r="I290" s="2"/>
      <c r="J290" s="2"/>
    </row>
    <row r="291" spans="1:7" s="2" customFormat="1" ht="55.95" customHeight="1">
      <c r="A291" s="3">
        <v>222</v>
      </c>
      <c r="B291" s="3" t="s">
        <v>8</v>
      </c>
      <c r="C291" s="6" t="s">
        <v>362</v>
      </c>
      <c r="D291" s="3" t="s">
        <v>23</v>
      </c>
      <c r="E291" s="3">
        <v>0.03246</v>
      </c>
      <c r="F291" s="5"/>
      <c r="G291" s="79">
        <f aca="true" t="shared" si="19" ref="G291">E291*F291</f>
        <v>0</v>
      </c>
    </row>
    <row r="292" spans="1:7" s="2" customFormat="1" ht="55.95" customHeight="1">
      <c r="A292" s="3">
        <v>223</v>
      </c>
      <c r="B292" s="3" t="s">
        <v>8</v>
      </c>
      <c r="C292" s="6" t="s">
        <v>360</v>
      </c>
      <c r="D292" s="3" t="s">
        <v>23</v>
      </c>
      <c r="E292" s="3">
        <v>0.07549</v>
      </c>
      <c r="F292" s="5"/>
      <c r="G292" s="79">
        <f aca="true" t="shared" si="20" ref="G292">E292*F292</f>
        <v>0</v>
      </c>
    </row>
    <row r="293" spans="1:7" s="2" customFormat="1" ht="30.6" customHeight="1">
      <c r="A293" s="3">
        <v>224</v>
      </c>
      <c r="B293" s="3" t="s">
        <v>8</v>
      </c>
      <c r="C293" s="47" t="s">
        <v>129</v>
      </c>
      <c r="D293" s="3" t="s">
        <v>0</v>
      </c>
      <c r="E293" s="3">
        <v>2</v>
      </c>
      <c r="F293" s="5"/>
      <c r="G293" s="79">
        <f>E293*F293</f>
        <v>0</v>
      </c>
    </row>
    <row r="294" spans="1:7" s="2" customFormat="1" ht="30.6" customHeight="1">
      <c r="A294" s="3">
        <v>225</v>
      </c>
      <c r="B294" s="3" t="s">
        <v>8</v>
      </c>
      <c r="C294" s="47" t="s">
        <v>130</v>
      </c>
      <c r="D294" s="3" t="s">
        <v>0</v>
      </c>
      <c r="E294" s="3">
        <v>3</v>
      </c>
      <c r="F294" s="5"/>
      <c r="G294" s="79">
        <f aca="true" t="shared" si="21" ref="G294:G342">E294*F294</f>
        <v>0</v>
      </c>
    </row>
    <row r="295" spans="1:7" s="2" customFormat="1" ht="30.6" customHeight="1">
      <c r="A295" s="3">
        <v>226</v>
      </c>
      <c r="B295" s="3" t="s">
        <v>8</v>
      </c>
      <c r="C295" s="47" t="s">
        <v>357</v>
      </c>
      <c r="D295" s="3" t="s">
        <v>0</v>
      </c>
      <c r="E295" s="3">
        <v>1</v>
      </c>
      <c r="F295" s="5"/>
      <c r="G295" s="79">
        <f aca="true" t="shared" si="22" ref="G295:G296">E295*F295</f>
        <v>0</v>
      </c>
    </row>
    <row r="296" spans="1:7" s="2" customFormat="1" ht="30.6" customHeight="1">
      <c r="A296" s="3">
        <v>227</v>
      </c>
      <c r="B296" s="3" t="s">
        <v>8</v>
      </c>
      <c r="C296" s="47" t="s">
        <v>358</v>
      </c>
      <c r="D296" s="3" t="s">
        <v>0</v>
      </c>
      <c r="E296" s="3">
        <v>1</v>
      </c>
      <c r="F296" s="5"/>
      <c r="G296" s="79">
        <f t="shared" si="22"/>
        <v>0</v>
      </c>
    </row>
    <row r="297" spans="1:7" s="2" customFormat="1" ht="23.4">
      <c r="A297" s="3">
        <v>228</v>
      </c>
      <c r="B297" s="3" t="s">
        <v>8</v>
      </c>
      <c r="C297" s="47" t="s">
        <v>131</v>
      </c>
      <c r="D297" s="3" t="s">
        <v>0</v>
      </c>
      <c r="E297" s="3">
        <v>25</v>
      </c>
      <c r="F297" s="5"/>
      <c r="G297" s="79">
        <f t="shared" si="21"/>
        <v>0</v>
      </c>
    </row>
    <row r="298" spans="1:7" s="2" customFormat="1" ht="23.4">
      <c r="A298" s="3">
        <v>229</v>
      </c>
      <c r="B298" s="3" t="s">
        <v>8</v>
      </c>
      <c r="C298" s="47" t="s">
        <v>132</v>
      </c>
      <c r="D298" s="3" t="s">
        <v>0</v>
      </c>
      <c r="E298" s="3">
        <v>39</v>
      </c>
      <c r="F298" s="5"/>
      <c r="G298" s="79">
        <f t="shared" si="21"/>
        <v>0</v>
      </c>
    </row>
    <row r="299" spans="1:7" s="2" customFormat="1" ht="23.4">
      <c r="A299" s="3">
        <v>230</v>
      </c>
      <c r="B299" s="3" t="s">
        <v>8</v>
      </c>
      <c r="C299" s="47" t="s">
        <v>133</v>
      </c>
      <c r="D299" s="3" t="s">
        <v>0</v>
      </c>
      <c r="E299" s="3">
        <v>37</v>
      </c>
      <c r="F299" s="5"/>
      <c r="G299" s="79">
        <f t="shared" si="21"/>
        <v>0</v>
      </c>
    </row>
    <row r="300" spans="1:7" s="2" customFormat="1" ht="23.4">
      <c r="A300" s="3">
        <v>231</v>
      </c>
      <c r="B300" s="3" t="s">
        <v>8</v>
      </c>
      <c r="C300" s="47" t="s">
        <v>134</v>
      </c>
      <c r="D300" s="3" t="s">
        <v>0</v>
      </c>
      <c r="E300" s="3">
        <v>38</v>
      </c>
      <c r="F300" s="5"/>
      <c r="G300" s="79">
        <f t="shared" si="21"/>
        <v>0</v>
      </c>
    </row>
    <row r="301" spans="1:7" s="2" customFormat="1" ht="23.4">
      <c r="A301" s="3">
        <v>232</v>
      </c>
      <c r="B301" s="3" t="s">
        <v>8</v>
      </c>
      <c r="C301" s="47" t="s">
        <v>135</v>
      </c>
      <c r="D301" s="3" t="s">
        <v>0</v>
      </c>
      <c r="E301" s="3">
        <v>9</v>
      </c>
      <c r="F301" s="5"/>
      <c r="G301" s="79">
        <f t="shared" si="21"/>
        <v>0</v>
      </c>
    </row>
    <row r="302" spans="1:7" s="2" customFormat="1" ht="23.4">
      <c r="A302" s="3">
        <v>233</v>
      </c>
      <c r="B302" s="3" t="s">
        <v>8</v>
      </c>
      <c r="C302" s="47" t="s">
        <v>136</v>
      </c>
      <c r="D302" s="3" t="s">
        <v>0</v>
      </c>
      <c r="E302" s="3">
        <v>5</v>
      </c>
      <c r="F302" s="5"/>
      <c r="G302" s="79">
        <f t="shared" si="21"/>
        <v>0</v>
      </c>
    </row>
    <row r="303" spans="1:7" s="2" customFormat="1" ht="23.4">
      <c r="A303" s="3">
        <v>234</v>
      </c>
      <c r="B303" s="3" t="s">
        <v>8</v>
      </c>
      <c r="C303" s="47" t="s">
        <v>137</v>
      </c>
      <c r="D303" s="3" t="s">
        <v>0</v>
      </c>
      <c r="E303" s="3">
        <v>7</v>
      </c>
      <c r="F303" s="5"/>
      <c r="G303" s="79">
        <f t="shared" si="21"/>
        <v>0</v>
      </c>
    </row>
    <row r="304" spans="1:7" s="2" customFormat="1" ht="23.4">
      <c r="A304" s="3">
        <v>235</v>
      </c>
      <c r="B304" s="3" t="s">
        <v>8</v>
      </c>
      <c r="C304" s="47" t="s">
        <v>138</v>
      </c>
      <c r="D304" s="3" t="s">
        <v>0</v>
      </c>
      <c r="E304" s="3">
        <v>3</v>
      </c>
      <c r="F304" s="5"/>
      <c r="G304" s="79">
        <f t="shared" si="21"/>
        <v>0</v>
      </c>
    </row>
    <row r="305" spans="1:7" s="2" customFormat="1" ht="23.4">
      <c r="A305" s="3">
        <v>236</v>
      </c>
      <c r="B305" s="3" t="s">
        <v>8</v>
      </c>
      <c r="C305" s="47" t="s">
        <v>139</v>
      </c>
      <c r="D305" s="3" t="s">
        <v>0</v>
      </c>
      <c r="E305" s="3">
        <v>1</v>
      </c>
      <c r="F305" s="5"/>
      <c r="G305" s="79">
        <f t="shared" si="21"/>
        <v>0</v>
      </c>
    </row>
    <row r="306" spans="1:7" s="2" customFormat="1" ht="15">
      <c r="A306" s="3">
        <v>237</v>
      </c>
      <c r="B306" s="3" t="s">
        <v>8</v>
      </c>
      <c r="C306" s="47" t="s">
        <v>140</v>
      </c>
      <c r="D306" s="3" t="s">
        <v>0</v>
      </c>
      <c r="E306" s="3">
        <v>2</v>
      </c>
      <c r="F306" s="5"/>
      <c r="G306" s="79">
        <f t="shared" si="21"/>
        <v>0</v>
      </c>
    </row>
    <row r="307" spans="1:7" s="2" customFormat="1" ht="15">
      <c r="A307" s="3">
        <v>238</v>
      </c>
      <c r="B307" s="3" t="s">
        <v>8</v>
      </c>
      <c r="C307" s="47" t="s">
        <v>141</v>
      </c>
      <c r="D307" s="3" t="s">
        <v>0</v>
      </c>
      <c r="E307" s="3">
        <v>2</v>
      </c>
      <c r="F307" s="5"/>
      <c r="G307" s="79">
        <f t="shared" si="21"/>
        <v>0</v>
      </c>
    </row>
    <row r="308" spans="1:7" s="2" customFormat="1" ht="15">
      <c r="A308" s="3">
        <v>239</v>
      </c>
      <c r="B308" s="3" t="s">
        <v>8</v>
      </c>
      <c r="C308" s="47" t="s">
        <v>142</v>
      </c>
      <c r="D308" s="3" t="s">
        <v>0</v>
      </c>
      <c r="E308" s="3">
        <v>1</v>
      </c>
      <c r="F308" s="5"/>
      <c r="G308" s="79">
        <f t="shared" si="21"/>
        <v>0</v>
      </c>
    </row>
    <row r="309" spans="1:7" s="2" customFormat="1" ht="15">
      <c r="A309" s="3">
        <v>240</v>
      </c>
      <c r="B309" s="3" t="s">
        <v>8</v>
      </c>
      <c r="C309" s="47" t="s">
        <v>143</v>
      </c>
      <c r="D309" s="3" t="s">
        <v>0</v>
      </c>
      <c r="E309" s="3">
        <v>2</v>
      </c>
      <c r="F309" s="5"/>
      <c r="G309" s="79">
        <f t="shared" si="21"/>
        <v>0</v>
      </c>
    </row>
    <row r="310" spans="1:7" s="2" customFormat="1" ht="15">
      <c r="A310" s="3">
        <v>241</v>
      </c>
      <c r="B310" s="3" t="s">
        <v>8</v>
      </c>
      <c r="C310" s="47" t="s">
        <v>144</v>
      </c>
      <c r="D310" s="3" t="s">
        <v>0</v>
      </c>
      <c r="E310" s="3">
        <v>2</v>
      </c>
      <c r="F310" s="5"/>
      <c r="G310" s="79">
        <f t="shared" si="21"/>
        <v>0</v>
      </c>
    </row>
    <row r="311" spans="1:7" ht="15">
      <c r="A311" s="3">
        <v>242</v>
      </c>
      <c r="B311" s="3" t="s">
        <v>8</v>
      </c>
      <c r="C311" s="8" t="s">
        <v>49</v>
      </c>
      <c r="D311" s="3" t="s">
        <v>50</v>
      </c>
      <c r="E311" s="3">
        <f>(E310+E309+E308+E307+E306+E305+E304+E303+E302+E301+E300+E299+E298+E297+E294+E293)*1</f>
        <v>178</v>
      </c>
      <c r="F311" s="55"/>
      <c r="G311" s="79">
        <f t="shared" si="21"/>
        <v>0</v>
      </c>
    </row>
    <row r="312" spans="1:7" s="2" customFormat="1" ht="24">
      <c r="A312" s="3">
        <v>243</v>
      </c>
      <c r="B312" s="3" t="s">
        <v>8</v>
      </c>
      <c r="C312" s="6" t="s">
        <v>199</v>
      </c>
      <c r="D312" s="3" t="s">
        <v>0</v>
      </c>
      <c r="E312" s="3">
        <v>1</v>
      </c>
      <c r="F312" s="5"/>
      <c r="G312" s="79">
        <f t="shared" si="21"/>
        <v>0</v>
      </c>
    </row>
    <row r="313" spans="1:7" s="2" customFormat="1" ht="24">
      <c r="A313" s="3">
        <v>244</v>
      </c>
      <c r="B313" s="3" t="s">
        <v>8</v>
      </c>
      <c r="C313" s="6" t="s">
        <v>381</v>
      </c>
      <c r="D313" s="3" t="s">
        <v>0</v>
      </c>
      <c r="E313" s="3">
        <v>1</v>
      </c>
      <c r="F313" s="5"/>
      <c r="G313" s="79">
        <f t="shared" si="21"/>
        <v>0</v>
      </c>
    </row>
    <row r="314" spans="1:7" s="2" customFormat="1" ht="24">
      <c r="A314" s="3">
        <v>245</v>
      </c>
      <c r="B314" s="3" t="s">
        <v>8</v>
      </c>
      <c r="C314" s="6" t="s">
        <v>310</v>
      </c>
      <c r="D314" s="3" t="s">
        <v>0</v>
      </c>
      <c r="E314" s="3">
        <v>2</v>
      </c>
      <c r="F314" s="5"/>
      <c r="G314" s="79">
        <f t="shared" si="21"/>
        <v>0</v>
      </c>
    </row>
    <row r="315" spans="1:7" s="2" customFormat="1" ht="24">
      <c r="A315" s="3">
        <v>246</v>
      </c>
      <c r="B315" s="3" t="s">
        <v>8</v>
      </c>
      <c r="C315" s="6" t="s">
        <v>383</v>
      </c>
      <c r="D315" s="3" t="s">
        <v>0</v>
      </c>
      <c r="E315" s="3">
        <v>2</v>
      </c>
      <c r="F315" s="5"/>
      <c r="G315" s="79">
        <f t="shared" si="21"/>
        <v>0</v>
      </c>
    </row>
    <row r="316" spans="1:7" s="2" customFormat="1" ht="24">
      <c r="A316" s="3">
        <v>247</v>
      </c>
      <c r="B316" s="3" t="s">
        <v>8</v>
      </c>
      <c r="C316" s="6" t="s">
        <v>311</v>
      </c>
      <c r="D316" s="3" t="s">
        <v>0</v>
      </c>
      <c r="E316" s="3">
        <v>5</v>
      </c>
      <c r="F316" s="5"/>
      <c r="G316" s="79">
        <f aca="true" t="shared" si="23" ref="G316:G319">E316*F316</f>
        <v>0</v>
      </c>
    </row>
    <row r="317" spans="1:7" s="2" customFormat="1" ht="24">
      <c r="A317" s="3">
        <v>248</v>
      </c>
      <c r="B317" s="3" t="s">
        <v>8</v>
      </c>
      <c r="C317" s="6" t="s">
        <v>312</v>
      </c>
      <c r="D317" s="3" t="s">
        <v>0</v>
      </c>
      <c r="E317" s="3">
        <v>26</v>
      </c>
      <c r="F317" s="5"/>
      <c r="G317" s="79">
        <f t="shared" si="23"/>
        <v>0</v>
      </c>
    </row>
    <row r="318" spans="1:7" s="2" customFormat="1" ht="24">
      <c r="A318" s="3">
        <v>249</v>
      </c>
      <c r="B318" s="3" t="s">
        <v>8</v>
      </c>
      <c r="C318" s="6" t="s">
        <v>313</v>
      </c>
      <c r="D318" s="3" t="s">
        <v>0</v>
      </c>
      <c r="E318" s="3">
        <v>6</v>
      </c>
      <c r="F318" s="5"/>
      <c r="G318" s="79">
        <f t="shared" si="23"/>
        <v>0</v>
      </c>
    </row>
    <row r="319" spans="1:7" s="2" customFormat="1" ht="24">
      <c r="A319" s="3">
        <v>250</v>
      </c>
      <c r="B319" s="3" t="s">
        <v>8</v>
      </c>
      <c r="C319" s="6" t="s">
        <v>314</v>
      </c>
      <c r="D319" s="3" t="s">
        <v>0</v>
      </c>
      <c r="E319" s="3">
        <v>1</v>
      </c>
      <c r="F319" s="5"/>
      <c r="G319" s="79">
        <f t="shared" si="23"/>
        <v>0</v>
      </c>
    </row>
    <row r="320" spans="1:7" s="2" customFormat="1" ht="24">
      <c r="A320" s="3">
        <v>251</v>
      </c>
      <c r="B320" s="3" t="s">
        <v>8</v>
      </c>
      <c r="C320" s="6" t="s">
        <v>321</v>
      </c>
      <c r="D320" s="3" t="s">
        <v>0</v>
      </c>
      <c r="E320" s="3">
        <v>1</v>
      </c>
      <c r="F320" s="5"/>
      <c r="G320" s="79">
        <f aca="true" t="shared" si="24" ref="G320:G321">E320*F320</f>
        <v>0</v>
      </c>
    </row>
    <row r="321" spans="1:7" s="2" customFormat="1" ht="24">
      <c r="A321" s="3">
        <v>252</v>
      </c>
      <c r="B321" s="3" t="s">
        <v>8</v>
      </c>
      <c r="C321" s="6" t="s">
        <v>322</v>
      </c>
      <c r="D321" s="3" t="s">
        <v>0</v>
      </c>
      <c r="E321" s="3">
        <v>1</v>
      </c>
      <c r="F321" s="5"/>
      <c r="G321" s="79">
        <f t="shared" si="24"/>
        <v>0</v>
      </c>
    </row>
    <row r="322" spans="1:7" s="2" customFormat="1" ht="24">
      <c r="A322" s="3">
        <v>253</v>
      </c>
      <c r="B322" s="3" t="s">
        <v>8</v>
      </c>
      <c r="C322" s="6" t="s">
        <v>323</v>
      </c>
      <c r="D322" s="3" t="s">
        <v>0</v>
      </c>
      <c r="E322" s="3">
        <v>1</v>
      </c>
      <c r="F322" s="5"/>
      <c r="G322" s="79">
        <f aca="true" t="shared" si="25" ref="G322:G325">E322*F322</f>
        <v>0</v>
      </c>
    </row>
    <row r="323" spans="1:7" s="2" customFormat="1" ht="24">
      <c r="A323" s="3">
        <v>254</v>
      </c>
      <c r="B323" s="3" t="s">
        <v>8</v>
      </c>
      <c r="C323" s="6" t="s">
        <v>324</v>
      </c>
      <c r="D323" s="3" t="s">
        <v>0</v>
      </c>
      <c r="E323" s="3">
        <v>1</v>
      </c>
      <c r="F323" s="5"/>
      <c r="G323" s="79">
        <f t="shared" si="25"/>
        <v>0</v>
      </c>
    </row>
    <row r="324" spans="1:7" s="2" customFormat="1" ht="24">
      <c r="A324" s="3">
        <v>255</v>
      </c>
      <c r="B324" s="3" t="s">
        <v>8</v>
      </c>
      <c r="C324" s="6" t="s">
        <v>325</v>
      </c>
      <c r="D324" s="3" t="s">
        <v>0</v>
      </c>
      <c r="E324" s="3">
        <v>1</v>
      </c>
      <c r="F324" s="5"/>
      <c r="G324" s="79">
        <f t="shared" si="25"/>
        <v>0</v>
      </c>
    </row>
    <row r="325" spans="1:7" s="2" customFormat="1" ht="24">
      <c r="A325" s="3">
        <v>256</v>
      </c>
      <c r="B325" s="3" t="s">
        <v>8</v>
      </c>
      <c r="C325" s="6" t="s">
        <v>382</v>
      </c>
      <c r="D325" s="3" t="s">
        <v>0</v>
      </c>
      <c r="E325" s="3">
        <v>1</v>
      </c>
      <c r="F325" s="5"/>
      <c r="G325" s="79">
        <f t="shared" si="25"/>
        <v>0</v>
      </c>
    </row>
    <row r="326" spans="1:7" s="2" customFormat="1" ht="15">
      <c r="A326" s="3">
        <v>257</v>
      </c>
      <c r="B326" s="3" t="s">
        <v>8</v>
      </c>
      <c r="C326" s="8" t="s">
        <v>179</v>
      </c>
      <c r="D326" s="3" t="s">
        <v>0</v>
      </c>
      <c r="E326" s="3">
        <v>5</v>
      </c>
      <c r="F326" s="5"/>
      <c r="G326" s="79">
        <f>E326*F326</f>
        <v>0</v>
      </c>
    </row>
    <row r="327" spans="1:7" s="2" customFormat="1" ht="23.4">
      <c r="A327" s="3">
        <v>258</v>
      </c>
      <c r="B327" s="3" t="s">
        <v>8</v>
      </c>
      <c r="C327" s="6" t="s">
        <v>201</v>
      </c>
      <c r="D327" s="3" t="s">
        <v>0</v>
      </c>
      <c r="E327" s="3">
        <v>2</v>
      </c>
      <c r="F327" s="5"/>
      <c r="G327" s="79">
        <f t="shared" si="21"/>
        <v>0</v>
      </c>
    </row>
    <row r="328" spans="1:7" s="2" customFormat="1" ht="23.4">
      <c r="A328" s="3">
        <v>259</v>
      </c>
      <c r="B328" s="3" t="s">
        <v>8</v>
      </c>
      <c r="C328" s="6" t="s">
        <v>384</v>
      </c>
      <c r="D328" s="3" t="s">
        <v>0</v>
      </c>
      <c r="E328" s="3">
        <v>2</v>
      </c>
      <c r="F328" s="5"/>
      <c r="G328" s="79">
        <f aca="true" t="shared" si="26" ref="G328">E328*F328</f>
        <v>0</v>
      </c>
    </row>
    <row r="329" spans="1:7" s="2" customFormat="1" ht="23.4">
      <c r="A329" s="3">
        <v>260</v>
      </c>
      <c r="B329" s="3" t="s">
        <v>8</v>
      </c>
      <c r="C329" s="6" t="s">
        <v>200</v>
      </c>
      <c r="D329" s="3" t="s">
        <v>0</v>
      </c>
      <c r="E329" s="3">
        <v>1</v>
      </c>
      <c r="F329" s="5"/>
      <c r="G329" s="79">
        <f t="shared" si="21"/>
        <v>0</v>
      </c>
    </row>
    <row r="330" spans="1:7" s="2" customFormat="1" ht="23.4">
      <c r="A330" s="3">
        <v>261</v>
      </c>
      <c r="B330" s="3" t="s">
        <v>8</v>
      </c>
      <c r="C330" s="6" t="s">
        <v>385</v>
      </c>
      <c r="D330" s="3" t="s">
        <v>0</v>
      </c>
      <c r="E330" s="3">
        <v>2</v>
      </c>
      <c r="F330" s="5"/>
      <c r="G330" s="79">
        <f t="shared" si="21"/>
        <v>0</v>
      </c>
    </row>
    <row r="331" spans="1:9" s="2" customFormat="1" ht="15" customHeight="1">
      <c r="A331" s="3">
        <v>262</v>
      </c>
      <c r="B331" s="3" t="s">
        <v>8</v>
      </c>
      <c r="C331" s="4" t="s">
        <v>49</v>
      </c>
      <c r="D331" s="3" t="s">
        <v>50</v>
      </c>
      <c r="E331" s="3">
        <f>(E312+E313+E314+E315+E316+E317+E318+E319+E320+E321+E322+E323+E324+E325)*0.6</f>
        <v>30</v>
      </c>
      <c r="F331" s="55"/>
      <c r="G331" s="79">
        <f t="shared" si="21"/>
        <v>0</v>
      </c>
      <c r="I331" s="98"/>
    </row>
    <row r="332" spans="1:7" s="2" customFormat="1" ht="15" customHeight="1">
      <c r="A332" s="3">
        <v>263</v>
      </c>
      <c r="B332" s="3" t="s">
        <v>8</v>
      </c>
      <c r="C332" s="6" t="s">
        <v>194</v>
      </c>
      <c r="D332" s="3" t="s">
        <v>0</v>
      </c>
      <c r="E332" s="3">
        <v>6</v>
      </c>
      <c r="F332" s="5"/>
      <c r="G332" s="79">
        <f t="shared" si="21"/>
        <v>0</v>
      </c>
    </row>
    <row r="333" spans="1:7" s="2" customFormat="1" ht="15" customHeight="1">
      <c r="A333" s="3">
        <v>264</v>
      </c>
      <c r="B333" s="3" t="s">
        <v>12</v>
      </c>
      <c r="C333" s="6" t="s">
        <v>195</v>
      </c>
      <c r="D333" s="3" t="s">
        <v>0</v>
      </c>
      <c r="E333" s="3">
        <v>2</v>
      </c>
      <c r="F333" s="5"/>
      <c r="G333" s="79">
        <f aca="true" t="shared" si="27" ref="G333:G339">E333*F333</f>
        <v>0</v>
      </c>
    </row>
    <row r="334" spans="1:7" s="2" customFormat="1" ht="25.2" customHeight="1">
      <c r="A334" s="3">
        <v>265</v>
      </c>
      <c r="B334" s="3" t="s">
        <v>35</v>
      </c>
      <c r="C334" s="47" t="s">
        <v>196</v>
      </c>
      <c r="D334" s="9" t="s">
        <v>0</v>
      </c>
      <c r="E334" s="9">
        <v>3</v>
      </c>
      <c r="F334" s="5"/>
      <c r="G334" s="79">
        <f t="shared" si="27"/>
        <v>0</v>
      </c>
    </row>
    <row r="335" spans="1:7" s="2" customFormat="1" ht="15" customHeight="1">
      <c r="A335" s="3">
        <v>266</v>
      </c>
      <c r="B335" s="3" t="s">
        <v>12</v>
      </c>
      <c r="C335" s="8" t="s">
        <v>197</v>
      </c>
      <c r="D335" s="9" t="s">
        <v>0</v>
      </c>
      <c r="E335" s="9">
        <v>12</v>
      </c>
      <c r="F335" s="5"/>
      <c r="G335" s="79">
        <f t="shared" si="27"/>
        <v>0</v>
      </c>
    </row>
    <row r="336" spans="1:7" s="2" customFormat="1" ht="15" customHeight="1">
      <c r="A336" s="3">
        <v>267</v>
      </c>
      <c r="B336" s="3" t="s">
        <v>12</v>
      </c>
      <c r="C336" s="8" t="s">
        <v>198</v>
      </c>
      <c r="D336" s="9" t="s">
        <v>0</v>
      </c>
      <c r="E336" s="9">
        <v>12</v>
      </c>
      <c r="F336" s="5"/>
      <c r="G336" s="79">
        <f t="shared" si="27"/>
        <v>0</v>
      </c>
    </row>
    <row r="337" spans="1:7" s="2" customFormat="1" ht="32.4" customHeight="1">
      <c r="A337" s="3">
        <v>268</v>
      </c>
      <c r="B337" s="3" t="s">
        <v>12</v>
      </c>
      <c r="C337" s="6" t="s">
        <v>403</v>
      </c>
      <c r="D337" s="3" t="s">
        <v>16</v>
      </c>
      <c r="E337" s="3">
        <v>109</v>
      </c>
      <c r="F337" s="5"/>
      <c r="G337" s="79">
        <f t="shared" si="27"/>
        <v>0</v>
      </c>
    </row>
    <row r="338" spans="1:7" s="2" customFormat="1" ht="28.2" customHeight="1">
      <c r="A338" s="3">
        <v>269</v>
      </c>
      <c r="B338" s="3" t="s">
        <v>73</v>
      </c>
      <c r="C338" s="6" t="s">
        <v>262</v>
      </c>
      <c r="D338" s="9" t="s">
        <v>16</v>
      </c>
      <c r="E338" s="3">
        <v>109</v>
      </c>
      <c r="F338" s="5"/>
      <c r="G338" s="79">
        <f t="shared" si="27"/>
        <v>0</v>
      </c>
    </row>
    <row r="339" spans="1:7" s="2" customFormat="1" ht="28.2" customHeight="1">
      <c r="A339" s="3">
        <v>270</v>
      </c>
      <c r="B339" s="3" t="s">
        <v>12</v>
      </c>
      <c r="C339" s="6" t="s">
        <v>263</v>
      </c>
      <c r="D339" s="3" t="s">
        <v>67</v>
      </c>
      <c r="E339" s="53">
        <v>7.5</v>
      </c>
      <c r="F339" s="5"/>
      <c r="G339" s="79">
        <f t="shared" si="27"/>
        <v>0</v>
      </c>
    </row>
    <row r="340" spans="1:9" ht="23.4">
      <c r="A340" s="3">
        <v>271</v>
      </c>
      <c r="B340" s="3" t="s">
        <v>8</v>
      </c>
      <c r="C340" s="47" t="s">
        <v>286</v>
      </c>
      <c r="D340" s="3" t="s">
        <v>16</v>
      </c>
      <c r="E340" s="3">
        <f>19.47+3.52</f>
        <v>22.99</v>
      </c>
      <c r="F340" s="44"/>
      <c r="G340" s="79">
        <f t="shared" si="21"/>
        <v>0</v>
      </c>
      <c r="I340" s="2"/>
    </row>
    <row r="341" spans="1:9" ht="23.4">
      <c r="A341" s="3">
        <v>272</v>
      </c>
      <c r="B341" s="3" t="s">
        <v>8</v>
      </c>
      <c r="C341" s="47" t="s">
        <v>308</v>
      </c>
      <c r="D341" s="3" t="s">
        <v>16</v>
      </c>
      <c r="E341" s="3">
        <v>24.36</v>
      </c>
      <c r="F341" s="44"/>
      <c r="G341" s="79">
        <f t="shared" si="21"/>
        <v>0</v>
      </c>
      <c r="I341" s="2"/>
    </row>
    <row r="342" spans="1:9" ht="60.6" customHeight="1">
      <c r="A342" s="3">
        <v>273</v>
      </c>
      <c r="B342" s="3" t="s">
        <v>12</v>
      </c>
      <c r="C342" s="47" t="s">
        <v>359</v>
      </c>
      <c r="D342" s="3" t="s">
        <v>89</v>
      </c>
      <c r="E342" s="3">
        <v>1</v>
      </c>
      <c r="F342" s="44"/>
      <c r="G342" s="79">
        <f t="shared" si="21"/>
        <v>0</v>
      </c>
      <c r="I342" s="2"/>
    </row>
    <row r="343" spans="1:7" ht="15">
      <c r="A343" s="27"/>
      <c r="B343" s="3"/>
      <c r="C343" s="109" t="s">
        <v>21</v>
      </c>
      <c r="D343" s="110"/>
      <c r="E343" s="110"/>
      <c r="F343" s="111"/>
      <c r="G343" s="77">
        <f>SUM(G291:G342)</f>
        <v>0</v>
      </c>
    </row>
    <row r="344" spans="1:7" ht="15">
      <c r="A344" s="14"/>
      <c r="B344" s="19" t="s">
        <v>375</v>
      </c>
      <c r="C344" s="19"/>
      <c r="D344" s="14"/>
      <c r="E344" s="14"/>
      <c r="F344" s="18"/>
      <c r="G344" s="95"/>
    </row>
    <row r="345" spans="1:7" ht="34.8">
      <c r="A345" s="3">
        <v>274</v>
      </c>
      <c r="B345" s="3" t="s">
        <v>8</v>
      </c>
      <c r="C345" s="6" t="s">
        <v>376</v>
      </c>
      <c r="D345" s="3" t="s">
        <v>0</v>
      </c>
      <c r="E345" s="3">
        <v>161</v>
      </c>
      <c r="F345" s="5"/>
      <c r="G345" s="103">
        <f>E345*F345</f>
        <v>0</v>
      </c>
    </row>
    <row r="346" spans="1:7" ht="15">
      <c r="A346" s="3"/>
      <c r="B346" s="3"/>
      <c r="C346" s="109" t="s">
        <v>373</v>
      </c>
      <c r="D346" s="110"/>
      <c r="E346" s="110"/>
      <c r="F346" s="111"/>
      <c r="G346" s="96">
        <f>SUM(G345:G345)</f>
        <v>0</v>
      </c>
    </row>
    <row r="347" spans="1:7" ht="15">
      <c r="A347" s="14"/>
      <c r="B347" s="19" t="s">
        <v>377</v>
      </c>
      <c r="C347" s="19"/>
      <c r="D347" s="14"/>
      <c r="E347" s="14"/>
      <c r="F347" s="18"/>
      <c r="G347" s="95"/>
    </row>
    <row r="348" spans="1:7" ht="34.8">
      <c r="A348" s="3">
        <v>275</v>
      </c>
      <c r="B348" s="3" t="s">
        <v>8</v>
      </c>
      <c r="C348" s="6" t="s">
        <v>376</v>
      </c>
      <c r="D348" s="3" t="s">
        <v>0</v>
      </c>
      <c r="E348" s="3">
        <v>5</v>
      </c>
      <c r="F348" s="5"/>
      <c r="G348" s="103">
        <f>E348*F348</f>
        <v>0</v>
      </c>
    </row>
    <row r="349" spans="1:7" ht="15">
      <c r="A349" s="3"/>
      <c r="B349" s="3"/>
      <c r="C349" s="109" t="s">
        <v>373</v>
      </c>
      <c r="D349" s="110"/>
      <c r="E349" s="110"/>
      <c r="F349" s="111"/>
      <c r="G349" s="96">
        <f>SUM(G348:G348)</f>
        <v>0</v>
      </c>
    </row>
    <row r="350" spans="1:11" ht="15">
      <c r="A350" s="14"/>
      <c r="B350" s="19" t="s">
        <v>81</v>
      </c>
      <c r="C350" s="19"/>
      <c r="D350" s="14"/>
      <c r="E350" s="14"/>
      <c r="F350" s="18"/>
      <c r="G350" s="78"/>
      <c r="H350" s="2"/>
      <c r="I350" s="2"/>
      <c r="J350" s="2"/>
      <c r="K350" s="2"/>
    </row>
    <row r="351" spans="1:7" s="2" customFormat="1" ht="23.4">
      <c r="A351" s="3">
        <v>276</v>
      </c>
      <c r="B351" s="3" t="s">
        <v>111</v>
      </c>
      <c r="C351" s="6" t="s">
        <v>334</v>
      </c>
      <c r="D351" s="3" t="s">
        <v>107</v>
      </c>
      <c r="E351" s="3">
        <v>153</v>
      </c>
      <c r="F351" s="55"/>
      <c r="G351" s="79">
        <f>E351*F351</f>
        <v>0</v>
      </c>
    </row>
    <row r="352" spans="1:7" s="2" customFormat="1" ht="15">
      <c r="A352" s="3">
        <v>277</v>
      </c>
      <c r="B352" s="3" t="s">
        <v>101</v>
      </c>
      <c r="C352" s="6" t="s">
        <v>102</v>
      </c>
      <c r="D352" s="3" t="s">
        <v>107</v>
      </c>
      <c r="E352" s="3">
        <v>153</v>
      </c>
      <c r="F352" s="55"/>
      <c r="G352" s="79">
        <f aca="true" t="shared" si="28" ref="G352:G359">E352*F352</f>
        <v>0</v>
      </c>
    </row>
    <row r="353" spans="1:7" s="2" customFormat="1" ht="15">
      <c r="A353" s="3">
        <v>278</v>
      </c>
      <c r="B353" s="3" t="s">
        <v>103</v>
      </c>
      <c r="C353" s="6" t="s">
        <v>104</v>
      </c>
      <c r="D353" s="3" t="s">
        <v>107</v>
      </c>
      <c r="E353" s="3">
        <v>1530</v>
      </c>
      <c r="F353" s="55"/>
      <c r="G353" s="79">
        <f t="shared" si="28"/>
        <v>0</v>
      </c>
    </row>
    <row r="354" spans="1:7" s="2" customFormat="1" ht="15">
      <c r="A354" s="3">
        <v>279</v>
      </c>
      <c r="B354" s="3" t="s">
        <v>105</v>
      </c>
      <c r="C354" s="6" t="s">
        <v>106</v>
      </c>
      <c r="D354" s="3" t="s">
        <v>66</v>
      </c>
      <c r="E354" s="3">
        <v>214</v>
      </c>
      <c r="F354" s="55"/>
      <c r="G354" s="79">
        <f t="shared" si="28"/>
        <v>0</v>
      </c>
    </row>
    <row r="355" spans="1:7" s="2" customFormat="1" ht="15">
      <c r="A355" s="3">
        <v>280</v>
      </c>
      <c r="B355" s="3" t="s">
        <v>12</v>
      </c>
      <c r="C355" s="6" t="s">
        <v>112</v>
      </c>
      <c r="D355" s="3" t="s">
        <v>108</v>
      </c>
      <c r="E355" s="3">
        <v>30</v>
      </c>
      <c r="F355" s="55"/>
      <c r="G355" s="79">
        <f t="shared" si="28"/>
        <v>0</v>
      </c>
    </row>
    <row r="356" spans="1:7" s="2" customFormat="1" ht="15">
      <c r="A356" s="3">
        <v>281</v>
      </c>
      <c r="B356" s="3">
        <v>181301106</v>
      </c>
      <c r="C356" s="6" t="s">
        <v>341</v>
      </c>
      <c r="D356" s="3" t="s">
        <v>342</v>
      </c>
      <c r="E356" s="3">
        <v>35</v>
      </c>
      <c r="F356" s="55"/>
      <c r="G356" s="79">
        <f t="shared" si="28"/>
        <v>0</v>
      </c>
    </row>
    <row r="357" spans="1:7" s="2" customFormat="1" ht="15">
      <c r="A357" s="3">
        <v>282</v>
      </c>
      <c r="B357" s="3" t="s">
        <v>12</v>
      </c>
      <c r="C357" s="6" t="s">
        <v>340</v>
      </c>
      <c r="D357" s="3" t="s">
        <v>107</v>
      </c>
      <c r="E357" s="3">
        <v>13</v>
      </c>
      <c r="F357" s="55"/>
      <c r="G357" s="79">
        <f t="shared" si="28"/>
        <v>0</v>
      </c>
    </row>
    <row r="358" spans="1:7" s="2" customFormat="1" ht="23.4">
      <c r="A358" s="3">
        <v>283</v>
      </c>
      <c r="B358" s="3" t="s">
        <v>12</v>
      </c>
      <c r="C358" s="6" t="s">
        <v>87</v>
      </c>
      <c r="D358" s="3" t="s">
        <v>0</v>
      </c>
      <c r="E358" s="3">
        <v>13</v>
      </c>
      <c r="F358" s="55"/>
      <c r="G358" s="79">
        <f t="shared" si="28"/>
        <v>0</v>
      </c>
    </row>
    <row r="359" spans="1:7" s="2" customFormat="1" ht="23.4">
      <c r="A359" s="3">
        <v>284</v>
      </c>
      <c r="B359" s="3" t="s">
        <v>12</v>
      </c>
      <c r="C359" s="6" t="s">
        <v>88</v>
      </c>
      <c r="D359" s="3" t="s">
        <v>0</v>
      </c>
      <c r="E359" s="3">
        <v>10</v>
      </c>
      <c r="F359" s="55"/>
      <c r="G359" s="79">
        <f t="shared" si="28"/>
        <v>0</v>
      </c>
    </row>
    <row r="360" spans="1:7" ht="15">
      <c r="A360" s="3"/>
      <c r="B360" s="3"/>
      <c r="C360" s="109" t="s">
        <v>82</v>
      </c>
      <c r="D360" s="110"/>
      <c r="E360" s="110"/>
      <c r="F360" s="111"/>
      <c r="G360" s="77">
        <f>SUM(G351:G359)</f>
        <v>0</v>
      </c>
    </row>
    <row r="361" spans="1:7" s="2" customFormat="1" ht="15" customHeight="1">
      <c r="A361" s="14"/>
      <c r="B361" s="19" t="s">
        <v>343</v>
      </c>
      <c r="C361" s="19"/>
      <c r="D361" s="14"/>
      <c r="E361" s="14"/>
      <c r="F361" s="18"/>
      <c r="G361" s="78"/>
    </row>
    <row r="362" spans="1:7" s="2" customFormat="1" ht="15">
      <c r="A362" s="3">
        <v>285</v>
      </c>
      <c r="B362" s="59" t="s">
        <v>12</v>
      </c>
      <c r="C362" s="57" t="s">
        <v>148</v>
      </c>
      <c r="D362" s="59" t="s">
        <v>108</v>
      </c>
      <c r="E362" s="3">
        <v>152.5</v>
      </c>
      <c r="F362" s="58"/>
      <c r="G362" s="79">
        <f aca="true" t="shared" si="29" ref="G362:G380">E362*F362</f>
        <v>0</v>
      </c>
    </row>
    <row r="363" spans="1:7" s="2" customFormat="1" ht="15">
      <c r="A363" s="3">
        <v>286</v>
      </c>
      <c r="B363" s="59" t="s">
        <v>99</v>
      </c>
      <c r="C363" s="57" t="s">
        <v>149</v>
      </c>
      <c r="D363" s="59" t="s">
        <v>107</v>
      </c>
      <c r="E363" s="3">
        <v>2.76</v>
      </c>
      <c r="F363" s="58"/>
      <c r="G363" s="79">
        <f t="shared" si="29"/>
        <v>0</v>
      </c>
    </row>
    <row r="364" spans="1:7" s="2" customFormat="1" ht="15">
      <c r="A364" s="3">
        <v>287</v>
      </c>
      <c r="B364" s="59" t="s">
        <v>100</v>
      </c>
      <c r="C364" s="57" t="s">
        <v>150</v>
      </c>
      <c r="D364" s="59" t="s">
        <v>107</v>
      </c>
      <c r="E364" s="3">
        <v>2.76</v>
      </c>
      <c r="F364" s="58"/>
      <c r="G364" s="79">
        <f t="shared" si="29"/>
        <v>0</v>
      </c>
    </row>
    <row r="365" spans="1:7" s="2" customFormat="1" ht="15">
      <c r="A365" s="3">
        <v>288</v>
      </c>
      <c r="B365" s="59" t="s">
        <v>105</v>
      </c>
      <c r="C365" s="57" t="s">
        <v>151</v>
      </c>
      <c r="D365" s="59" t="s">
        <v>66</v>
      </c>
      <c r="E365" s="3">
        <v>3.9</v>
      </c>
      <c r="F365" s="58"/>
      <c r="G365" s="79">
        <f t="shared" si="29"/>
        <v>0</v>
      </c>
    </row>
    <row r="366" spans="1:7" s="2" customFormat="1" ht="22.8">
      <c r="A366" s="3">
        <v>289</v>
      </c>
      <c r="B366" s="59" t="s">
        <v>95</v>
      </c>
      <c r="C366" s="57" t="s">
        <v>152</v>
      </c>
      <c r="D366" s="59" t="s">
        <v>96</v>
      </c>
      <c r="E366" s="3">
        <v>305</v>
      </c>
      <c r="F366" s="58"/>
      <c r="G366" s="79">
        <f t="shared" si="29"/>
        <v>0</v>
      </c>
    </row>
    <row r="367" spans="1:7" s="2" customFormat="1" ht="22.8">
      <c r="A367" s="3">
        <v>290</v>
      </c>
      <c r="B367" s="59" t="s">
        <v>97</v>
      </c>
      <c r="C367" s="57" t="s">
        <v>153</v>
      </c>
      <c r="D367" s="59" t="s">
        <v>98</v>
      </c>
      <c r="E367" s="3">
        <v>295</v>
      </c>
      <c r="F367" s="58"/>
      <c r="G367" s="79">
        <f t="shared" si="29"/>
        <v>0</v>
      </c>
    </row>
    <row r="368" spans="1:7" s="2" customFormat="1" ht="22.8">
      <c r="A368" s="3">
        <v>291</v>
      </c>
      <c r="B368" s="59" t="s">
        <v>109</v>
      </c>
      <c r="C368" s="57" t="s">
        <v>154</v>
      </c>
      <c r="D368" s="59" t="s">
        <v>108</v>
      </c>
      <c r="E368" s="3">
        <v>30</v>
      </c>
      <c r="F368" s="58"/>
      <c r="G368" s="79">
        <f t="shared" si="29"/>
        <v>0</v>
      </c>
    </row>
    <row r="369" spans="1:7" s="2" customFormat="1" ht="15">
      <c r="A369" s="3">
        <v>292</v>
      </c>
      <c r="B369" s="59" t="s">
        <v>12</v>
      </c>
      <c r="C369" s="57" t="s">
        <v>268</v>
      </c>
      <c r="D369" s="59" t="s">
        <v>163</v>
      </c>
      <c r="E369" s="3">
        <v>8</v>
      </c>
      <c r="F369" s="58"/>
      <c r="G369" s="79">
        <f t="shared" si="29"/>
        <v>0</v>
      </c>
    </row>
    <row r="370" spans="1:7" s="2" customFormat="1" ht="22.8">
      <c r="A370" s="3">
        <v>293</v>
      </c>
      <c r="B370" s="59" t="s">
        <v>12</v>
      </c>
      <c r="C370" s="57" t="s">
        <v>164</v>
      </c>
      <c r="D370" s="59" t="s">
        <v>162</v>
      </c>
      <c r="E370" s="3">
        <v>65.78</v>
      </c>
      <c r="F370" s="58"/>
      <c r="G370" s="79">
        <f t="shared" si="29"/>
        <v>0</v>
      </c>
    </row>
    <row r="371" spans="1:7" s="2" customFormat="1" ht="15">
      <c r="A371" s="3">
        <v>294</v>
      </c>
      <c r="B371" s="59" t="s">
        <v>90</v>
      </c>
      <c r="C371" s="57" t="s">
        <v>165</v>
      </c>
      <c r="D371" s="59" t="s">
        <v>162</v>
      </c>
      <c r="E371" s="3">
        <v>65.78</v>
      </c>
      <c r="F371" s="58"/>
      <c r="G371" s="79">
        <f t="shared" si="29"/>
        <v>0</v>
      </c>
    </row>
    <row r="372" spans="1:7" s="2" customFormat="1" ht="15">
      <c r="A372" s="3">
        <v>295</v>
      </c>
      <c r="B372" s="59" t="s">
        <v>155</v>
      </c>
      <c r="C372" s="57" t="s">
        <v>166</v>
      </c>
      <c r="D372" s="59" t="s">
        <v>162</v>
      </c>
      <c r="E372" s="3">
        <v>85.98</v>
      </c>
      <c r="F372" s="58"/>
      <c r="G372" s="79">
        <f t="shared" si="29"/>
        <v>0</v>
      </c>
    </row>
    <row r="373" spans="1:7" s="2" customFormat="1" ht="15">
      <c r="A373" s="3">
        <v>296</v>
      </c>
      <c r="B373" s="59" t="s">
        <v>156</v>
      </c>
      <c r="C373" s="57" t="s">
        <v>167</v>
      </c>
      <c r="D373" s="59" t="s">
        <v>162</v>
      </c>
      <c r="E373" s="3">
        <v>85.98</v>
      </c>
      <c r="F373" s="58"/>
      <c r="G373" s="79">
        <f t="shared" si="29"/>
        <v>0</v>
      </c>
    </row>
    <row r="374" spans="1:7" s="2" customFormat="1" ht="22.8">
      <c r="A374" s="3">
        <v>297</v>
      </c>
      <c r="B374" s="70" t="s">
        <v>157</v>
      </c>
      <c r="C374" s="69" t="s">
        <v>168</v>
      </c>
      <c r="D374" s="70" t="s">
        <v>162</v>
      </c>
      <c r="E374" s="3">
        <v>85.98</v>
      </c>
      <c r="F374" s="71"/>
      <c r="G374" s="79">
        <f t="shared" si="29"/>
        <v>0</v>
      </c>
    </row>
    <row r="375" spans="1:7" s="2" customFormat="1" ht="15">
      <c r="A375" s="3">
        <v>298</v>
      </c>
      <c r="B375" s="70" t="s">
        <v>158</v>
      </c>
      <c r="C375" s="69" t="s">
        <v>172</v>
      </c>
      <c r="D375" s="70" t="s">
        <v>162</v>
      </c>
      <c r="E375" s="3">
        <v>20.2</v>
      </c>
      <c r="F375" s="71"/>
      <c r="G375" s="79">
        <f>E375*F375</f>
        <v>0</v>
      </c>
    </row>
    <row r="376" spans="1:7" s="2" customFormat="1" ht="22.8">
      <c r="A376" s="3">
        <v>299</v>
      </c>
      <c r="B376" s="70" t="s">
        <v>91</v>
      </c>
      <c r="C376" s="69" t="s">
        <v>173</v>
      </c>
      <c r="D376" s="9" t="s">
        <v>16</v>
      </c>
      <c r="E376" s="3">
        <v>20.2</v>
      </c>
      <c r="F376" s="71"/>
      <c r="G376" s="79">
        <f>E376*F376</f>
        <v>0</v>
      </c>
    </row>
    <row r="377" spans="1:7" s="2" customFormat="1" ht="15">
      <c r="A377" s="3">
        <v>300</v>
      </c>
      <c r="B377" s="59" t="s">
        <v>158</v>
      </c>
      <c r="C377" s="57" t="s">
        <v>169</v>
      </c>
      <c r="D377" s="59" t="s">
        <v>162</v>
      </c>
      <c r="E377" s="3">
        <v>65.78</v>
      </c>
      <c r="F377" s="58"/>
      <c r="G377" s="79">
        <f t="shared" si="29"/>
        <v>0</v>
      </c>
    </row>
    <row r="378" spans="1:7" s="2" customFormat="1" ht="15">
      <c r="A378" s="3">
        <v>301</v>
      </c>
      <c r="B378" s="59" t="s">
        <v>159</v>
      </c>
      <c r="C378" s="57" t="s">
        <v>170</v>
      </c>
      <c r="D378" s="59" t="s">
        <v>163</v>
      </c>
      <c r="E378" s="3">
        <v>2.5</v>
      </c>
      <c r="F378" s="58"/>
      <c r="G378" s="79">
        <f t="shared" si="29"/>
        <v>0</v>
      </c>
    </row>
    <row r="379" spans="1:7" s="2" customFormat="1" ht="15">
      <c r="A379" s="3">
        <v>302</v>
      </c>
      <c r="B379" s="59" t="s">
        <v>160</v>
      </c>
      <c r="C379" s="57" t="s">
        <v>171</v>
      </c>
      <c r="D379" s="59" t="s">
        <v>162</v>
      </c>
      <c r="E379" s="3">
        <v>65.78</v>
      </c>
      <c r="F379" s="58"/>
      <c r="G379" s="79">
        <f t="shared" si="29"/>
        <v>0</v>
      </c>
    </row>
    <row r="380" spans="1:7" s="2" customFormat="1" ht="79.8">
      <c r="A380" s="3">
        <v>303</v>
      </c>
      <c r="B380" s="59" t="s">
        <v>161</v>
      </c>
      <c r="C380" s="135" t="s">
        <v>404</v>
      </c>
      <c r="D380" s="59" t="s">
        <v>162</v>
      </c>
      <c r="E380" s="3">
        <v>65.78</v>
      </c>
      <c r="F380" s="58"/>
      <c r="G380" s="79">
        <f t="shared" si="29"/>
        <v>0</v>
      </c>
    </row>
    <row r="381" spans="1:9" s="2" customFormat="1" ht="15" customHeight="1">
      <c r="A381" s="3"/>
      <c r="B381" s="3"/>
      <c r="C381" s="109" t="s">
        <v>289</v>
      </c>
      <c r="D381" s="110"/>
      <c r="E381" s="110"/>
      <c r="F381" s="111"/>
      <c r="G381" s="77">
        <f>SUM(G362:G380)</f>
        <v>0</v>
      </c>
      <c r="H381" s="21"/>
      <c r="I381" s="21"/>
    </row>
    <row r="382" spans="1:7" ht="15">
      <c r="A382" s="14"/>
      <c r="B382" s="19" t="s">
        <v>224</v>
      </c>
      <c r="C382" s="19"/>
      <c r="D382" s="14"/>
      <c r="E382" s="14"/>
      <c r="F382" s="18"/>
      <c r="G382" s="78"/>
    </row>
    <row r="383" spans="1:7" s="2" customFormat="1" ht="15" customHeight="1">
      <c r="A383" s="3">
        <v>304</v>
      </c>
      <c r="B383" s="3" t="s">
        <v>33</v>
      </c>
      <c r="C383" s="8" t="s">
        <v>17</v>
      </c>
      <c r="D383" s="9" t="s">
        <v>0</v>
      </c>
      <c r="E383" s="9">
        <v>4</v>
      </c>
      <c r="F383" s="5"/>
      <c r="G383" s="79">
        <f>E383*F383</f>
        <v>0</v>
      </c>
    </row>
    <row r="384" spans="1:7" s="2" customFormat="1" ht="15" customHeight="1">
      <c r="A384" s="3">
        <v>305</v>
      </c>
      <c r="B384" s="3" t="s">
        <v>11</v>
      </c>
      <c r="C384" s="8" t="s">
        <v>13</v>
      </c>
      <c r="D384" s="9" t="s">
        <v>0</v>
      </c>
      <c r="E384" s="9">
        <v>4</v>
      </c>
      <c r="F384" s="5"/>
      <c r="G384" s="79">
        <f aca="true" t="shared" si="30" ref="G384:G397">E384*F384</f>
        <v>0</v>
      </c>
    </row>
    <row r="385" spans="1:7" s="2" customFormat="1" ht="15" customHeight="1">
      <c r="A385" s="3">
        <v>306</v>
      </c>
      <c r="B385" s="3" t="s">
        <v>35</v>
      </c>
      <c r="C385" s="8" t="s">
        <v>34</v>
      </c>
      <c r="D385" s="9" t="s">
        <v>0</v>
      </c>
      <c r="E385" s="9">
        <v>4</v>
      </c>
      <c r="F385" s="5"/>
      <c r="G385" s="79">
        <f t="shared" si="30"/>
        <v>0</v>
      </c>
    </row>
    <row r="386" spans="1:7" s="2" customFormat="1" ht="15" customHeight="1">
      <c r="A386" s="3">
        <v>307</v>
      </c>
      <c r="B386" s="3" t="s">
        <v>12</v>
      </c>
      <c r="C386" s="8" t="s">
        <v>62</v>
      </c>
      <c r="D386" s="9" t="s">
        <v>0</v>
      </c>
      <c r="E386" s="9">
        <v>4</v>
      </c>
      <c r="F386" s="5"/>
      <c r="G386" s="79">
        <f t="shared" si="30"/>
        <v>0</v>
      </c>
    </row>
    <row r="387" spans="1:7" s="2" customFormat="1" ht="15" customHeight="1">
      <c r="A387" s="3">
        <v>308</v>
      </c>
      <c r="B387" s="3" t="s">
        <v>12</v>
      </c>
      <c r="C387" s="8" t="s">
        <v>63</v>
      </c>
      <c r="D387" s="9" t="s">
        <v>0</v>
      </c>
      <c r="E387" s="9">
        <v>4</v>
      </c>
      <c r="F387" s="5"/>
      <c r="G387" s="79">
        <f t="shared" si="30"/>
        <v>0</v>
      </c>
    </row>
    <row r="388" spans="1:7" s="2" customFormat="1" ht="15" customHeight="1">
      <c r="A388" s="3">
        <v>309</v>
      </c>
      <c r="B388" s="3" t="s">
        <v>38</v>
      </c>
      <c r="C388" s="8" t="s">
        <v>37</v>
      </c>
      <c r="D388" s="9" t="s">
        <v>0</v>
      </c>
      <c r="E388" s="9">
        <v>4</v>
      </c>
      <c r="F388" s="5"/>
      <c r="G388" s="79">
        <f t="shared" si="30"/>
        <v>0</v>
      </c>
    </row>
    <row r="389" spans="1:7" s="2" customFormat="1" ht="15" customHeight="1">
      <c r="A389" s="3">
        <v>310</v>
      </c>
      <c r="B389" s="3" t="s">
        <v>36</v>
      </c>
      <c r="C389" s="8" t="s">
        <v>39</v>
      </c>
      <c r="D389" s="9" t="s">
        <v>0</v>
      </c>
      <c r="E389" s="9">
        <v>3</v>
      </c>
      <c r="F389" s="5"/>
      <c r="G389" s="79">
        <f t="shared" si="30"/>
        <v>0</v>
      </c>
    </row>
    <row r="390" spans="1:7" s="2" customFormat="1" ht="15" customHeight="1">
      <c r="A390" s="3">
        <v>311</v>
      </c>
      <c r="B390" s="3" t="s">
        <v>12</v>
      </c>
      <c r="C390" s="8" t="s">
        <v>32</v>
      </c>
      <c r="D390" s="9" t="s">
        <v>0</v>
      </c>
      <c r="E390" s="9">
        <f>E383*3</f>
        <v>12</v>
      </c>
      <c r="F390" s="5"/>
      <c r="G390" s="79">
        <f t="shared" si="30"/>
        <v>0</v>
      </c>
    </row>
    <row r="391" spans="1:7" s="2" customFormat="1" ht="15" customHeight="1">
      <c r="A391" s="3">
        <v>312</v>
      </c>
      <c r="B391" s="3" t="s">
        <v>12</v>
      </c>
      <c r="C391" s="8" t="s">
        <v>30</v>
      </c>
      <c r="D391" s="9" t="s">
        <v>0</v>
      </c>
      <c r="E391" s="9">
        <f>E383*3</f>
        <v>12</v>
      </c>
      <c r="F391" s="5"/>
      <c r="G391" s="79">
        <f t="shared" si="30"/>
        <v>0</v>
      </c>
    </row>
    <row r="392" spans="1:7" s="2" customFormat="1" ht="15" customHeight="1">
      <c r="A392" s="3">
        <v>313</v>
      </c>
      <c r="B392" s="3" t="s">
        <v>12</v>
      </c>
      <c r="C392" s="8" t="s">
        <v>31</v>
      </c>
      <c r="D392" s="9" t="s">
        <v>0</v>
      </c>
      <c r="E392" s="9">
        <v>4</v>
      </c>
      <c r="F392" s="5"/>
      <c r="G392" s="79">
        <f t="shared" si="30"/>
        <v>0</v>
      </c>
    </row>
    <row r="393" spans="1:7" s="2" customFormat="1" ht="23.4">
      <c r="A393" s="3">
        <v>314</v>
      </c>
      <c r="B393" s="3" t="s">
        <v>12</v>
      </c>
      <c r="C393" s="47" t="s">
        <v>398</v>
      </c>
      <c r="D393" s="9" t="s">
        <v>0</v>
      </c>
      <c r="E393" s="9">
        <v>4</v>
      </c>
      <c r="F393" s="5"/>
      <c r="G393" s="79">
        <f t="shared" si="30"/>
        <v>0</v>
      </c>
    </row>
    <row r="394" spans="1:7" s="2" customFormat="1" ht="15" customHeight="1">
      <c r="A394" s="3">
        <v>315</v>
      </c>
      <c r="B394" s="3" t="s">
        <v>12</v>
      </c>
      <c r="C394" s="47" t="s">
        <v>64</v>
      </c>
      <c r="D394" s="9" t="s">
        <v>0</v>
      </c>
      <c r="E394" s="9">
        <v>4</v>
      </c>
      <c r="F394" s="5"/>
      <c r="G394" s="79">
        <f t="shared" si="30"/>
        <v>0</v>
      </c>
    </row>
    <row r="395" spans="1:7" s="2" customFormat="1" ht="15" customHeight="1">
      <c r="A395" s="3">
        <v>316</v>
      </c>
      <c r="B395" s="3" t="s">
        <v>12</v>
      </c>
      <c r="C395" s="8" t="s">
        <v>42</v>
      </c>
      <c r="D395" s="9" t="s">
        <v>16</v>
      </c>
      <c r="E395" s="9">
        <f>E394/2</f>
        <v>2</v>
      </c>
      <c r="F395" s="5"/>
      <c r="G395" s="79">
        <f t="shared" si="30"/>
        <v>0</v>
      </c>
    </row>
    <row r="396" spans="1:7" s="2" customFormat="1" ht="23.4">
      <c r="A396" s="3">
        <v>317</v>
      </c>
      <c r="B396" s="3" t="s">
        <v>12</v>
      </c>
      <c r="C396" s="47" t="s">
        <v>397</v>
      </c>
      <c r="D396" s="9" t="s">
        <v>15</v>
      </c>
      <c r="E396" s="9">
        <v>4</v>
      </c>
      <c r="F396" s="5"/>
      <c r="G396" s="79">
        <f t="shared" si="30"/>
        <v>0</v>
      </c>
    </row>
    <row r="397" spans="1:7" s="2" customFormat="1" ht="15" customHeight="1">
      <c r="A397" s="3">
        <v>318</v>
      </c>
      <c r="B397" s="3" t="s">
        <v>12</v>
      </c>
      <c r="C397" s="8" t="s">
        <v>29</v>
      </c>
      <c r="D397" s="9" t="s">
        <v>0</v>
      </c>
      <c r="E397" s="9">
        <v>4</v>
      </c>
      <c r="F397" s="5"/>
      <c r="G397" s="79">
        <f t="shared" si="30"/>
        <v>0</v>
      </c>
    </row>
    <row r="398" spans="1:7" s="2" customFormat="1" ht="16.5" customHeight="1">
      <c r="A398" s="3"/>
      <c r="B398" s="3"/>
      <c r="C398" s="24" t="s">
        <v>46</v>
      </c>
      <c r="D398" s="45" t="s">
        <v>40</v>
      </c>
      <c r="E398" s="46"/>
      <c r="F398" s="42">
        <f>(G383+G384+G385+G387+G388+G389+G390+G391+G392+G394+G395+G396+G397+G386+G393)/E397</f>
        <v>0</v>
      </c>
      <c r="G398" s="79"/>
    </row>
    <row r="399" spans="1:7" s="2" customFormat="1" ht="16.5" customHeight="1">
      <c r="A399" s="3">
        <v>319</v>
      </c>
      <c r="B399" s="3" t="s">
        <v>33</v>
      </c>
      <c r="C399" s="8" t="s">
        <v>17</v>
      </c>
      <c r="D399" s="9" t="s">
        <v>0</v>
      </c>
      <c r="E399" s="9">
        <v>1</v>
      </c>
      <c r="F399" s="5"/>
      <c r="G399" s="79">
        <f>E399*F399</f>
        <v>0</v>
      </c>
    </row>
    <row r="400" spans="1:7" s="2" customFormat="1" ht="16.5" customHeight="1">
      <c r="A400" s="3">
        <v>320</v>
      </c>
      <c r="B400" s="3" t="s">
        <v>11</v>
      </c>
      <c r="C400" s="8" t="s">
        <v>13</v>
      </c>
      <c r="D400" s="9" t="s">
        <v>0</v>
      </c>
      <c r="E400" s="9">
        <v>1</v>
      </c>
      <c r="F400" s="5"/>
      <c r="G400" s="79">
        <f aca="true" t="shared" si="31" ref="G400:G413">E400*F400</f>
        <v>0</v>
      </c>
    </row>
    <row r="401" spans="1:7" s="2" customFormat="1" ht="16.5" customHeight="1">
      <c r="A401" s="3">
        <v>321</v>
      </c>
      <c r="B401" s="3" t="s">
        <v>35</v>
      </c>
      <c r="C401" s="8" t="s">
        <v>34</v>
      </c>
      <c r="D401" s="9" t="s">
        <v>0</v>
      </c>
      <c r="E401" s="9">
        <v>1</v>
      </c>
      <c r="F401" s="5"/>
      <c r="G401" s="79">
        <f t="shared" si="31"/>
        <v>0</v>
      </c>
    </row>
    <row r="402" spans="1:7" s="2" customFormat="1" ht="16.5" customHeight="1">
      <c r="A402" s="3">
        <v>322</v>
      </c>
      <c r="B402" s="3" t="s">
        <v>12</v>
      </c>
      <c r="C402" s="8" t="s">
        <v>62</v>
      </c>
      <c r="D402" s="9" t="s">
        <v>0</v>
      </c>
      <c r="E402" s="9">
        <v>1</v>
      </c>
      <c r="F402" s="5"/>
      <c r="G402" s="79">
        <f t="shared" si="31"/>
        <v>0</v>
      </c>
    </row>
    <row r="403" spans="1:7" s="2" customFormat="1" ht="16.5" customHeight="1">
      <c r="A403" s="3">
        <v>323</v>
      </c>
      <c r="B403" s="3" t="s">
        <v>12</v>
      </c>
      <c r="C403" s="8" t="s">
        <v>63</v>
      </c>
      <c r="D403" s="9" t="s">
        <v>0</v>
      </c>
      <c r="E403" s="9">
        <v>1</v>
      </c>
      <c r="F403" s="5"/>
      <c r="G403" s="79">
        <f t="shared" si="31"/>
        <v>0</v>
      </c>
    </row>
    <row r="404" spans="1:7" s="2" customFormat="1" ht="16.5" customHeight="1">
      <c r="A404" s="3">
        <v>324</v>
      </c>
      <c r="B404" s="3" t="s">
        <v>38</v>
      </c>
      <c r="C404" s="8" t="s">
        <v>37</v>
      </c>
      <c r="D404" s="9" t="s">
        <v>0</v>
      </c>
      <c r="E404" s="9">
        <v>1</v>
      </c>
      <c r="F404" s="5"/>
      <c r="G404" s="79">
        <f t="shared" si="31"/>
        <v>0</v>
      </c>
    </row>
    <row r="405" spans="1:7" s="2" customFormat="1" ht="16.5" customHeight="1">
      <c r="A405" s="3">
        <v>325</v>
      </c>
      <c r="B405" s="3" t="s">
        <v>36</v>
      </c>
      <c r="C405" s="8" t="s">
        <v>39</v>
      </c>
      <c r="D405" s="9" t="s">
        <v>0</v>
      </c>
      <c r="E405" s="9">
        <v>1</v>
      </c>
      <c r="F405" s="5"/>
      <c r="G405" s="79">
        <f t="shared" si="31"/>
        <v>0</v>
      </c>
    </row>
    <row r="406" spans="1:7" s="2" customFormat="1" ht="16.5" customHeight="1">
      <c r="A406" s="3">
        <v>326</v>
      </c>
      <c r="B406" s="3" t="s">
        <v>12</v>
      </c>
      <c r="C406" s="8" t="s">
        <v>32</v>
      </c>
      <c r="D406" s="9" t="s">
        <v>0</v>
      </c>
      <c r="E406" s="9">
        <v>1</v>
      </c>
      <c r="F406" s="5"/>
      <c r="G406" s="79">
        <f t="shared" si="31"/>
        <v>0</v>
      </c>
    </row>
    <row r="407" spans="1:7" s="2" customFormat="1" ht="16.5" customHeight="1">
      <c r="A407" s="3">
        <v>327</v>
      </c>
      <c r="B407" s="3" t="s">
        <v>12</v>
      </c>
      <c r="C407" s="8" t="s">
        <v>30</v>
      </c>
      <c r="D407" s="9" t="s">
        <v>0</v>
      </c>
      <c r="E407" s="9">
        <v>1</v>
      </c>
      <c r="F407" s="5"/>
      <c r="G407" s="79">
        <f t="shared" si="31"/>
        <v>0</v>
      </c>
    </row>
    <row r="408" spans="1:7" s="2" customFormat="1" ht="16.5" customHeight="1">
      <c r="A408" s="3">
        <v>328</v>
      </c>
      <c r="B408" s="3" t="s">
        <v>12</v>
      </c>
      <c r="C408" s="8" t="s">
        <v>31</v>
      </c>
      <c r="D408" s="9" t="s">
        <v>0</v>
      </c>
      <c r="E408" s="9">
        <v>1</v>
      </c>
      <c r="F408" s="5"/>
      <c r="G408" s="79">
        <f t="shared" si="31"/>
        <v>0</v>
      </c>
    </row>
    <row r="409" spans="1:7" s="2" customFormat="1" ht="23.4">
      <c r="A409" s="3">
        <v>329</v>
      </c>
      <c r="B409" s="3" t="s">
        <v>12</v>
      </c>
      <c r="C409" s="47" t="s">
        <v>398</v>
      </c>
      <c r="D409" s="9" t="s">
        <v>0</v>
      </c>
      <c r="E409" s="9">
        <v>1</v>
      </c>
      <c r="F409" s="5"/>
      <c r="G409" s="79">
        <f t="shared" si="31"/>
        <v>0</v>
      </c>
    </row>
    <row r="410" spans="1:7" s="2" customFormat="1" ht="16.5" customHeight="1">
      <c r="A410" s="3">
        <v>330</v>
      </c>
      <c r="B410" s="3" t="s">
        <v>12</v>
      </c>
      <c r="C410" s="47" t="s">
        <v>64</v>
      </c>
      <c r="D410" s="9" t="s">
        <v>0</v>
      </c>
      <c r="E410" s="9">
        <v>1</v>
      </c>
      <c r="F410" s="5"/>
      <c r="G410" s="79">
        <f t="shared" si="31"/>
        <v>0</v>
      </c>
    </row>
    <row r="411" spans="1:7" s="2" customFormat="1" ht="16.5" customHeight="1">
      <c r="A411" s="3">
        <v>331</v>
      </c>
      <c r="B411" s="3" t="s">
        <v>12</v>
      </c>
      <c r="C411" s="8" t="s">
        <v>42</v>
      </c>
      <c r="D411" s="9" t="s">
        <v>16</v>
      </c>
      <c r="E411" s="9">
        <f>E410/2</f>
        <v>0.5</v>
      </c>
      <c r="F411" s="5"/>
      <c r="G411" s="79">
        <f t="shared" si="31"/>
        <v>0</v>
      </c>
    </row>
    <row r="412" spans="1:7" s="2" customFormat="1" ht="23.4">
      <c r="A412" s="3">
        <v>332</v>
      </c>
      <c r="B412" s="3" t="s">
        <v>12</v>
      </c>
      <c r="C412" s="47" t="s">
        <v>397</v>
      </c>
      <c r="D412" s="9" t="s">
        <v>15</v>
      </c>
      <c r="E412" s="9">
        <f>1*1.5</f>
        <v>1.5</v>
      </c>
      <c r="F412" s="5"/>
      <c r="G412" s="79">
        <f t="shared" si="31"/>
        <v>0</v>
      </c>
    </row>
    <row r="413" spans="1:7" s="2" customFormat="1" ht="16.5" customHeight="1">
      <c r="A413" s="3">
        <v>333</v>
      </c>
      <c r="B413" s="3" t="s">
        <v>12</v>
      </c>
      <c r="C413" s="8" t="s">
        <v>29</v>
      </c>
      <c r="D413" s="9" t="s">
        <v>0</v>
      </c>
      <c r="E413" s="9">
        <v>1</v>
      </c>
      <c r="F413" s="5"/>
      <c r="G413" s="79">
        <f t="shared" si="31"/>
        <v>0</v>
      </c>
    </row>
    <row r="414" spans="1:7" s="2" customFormat="1" ht="16.5" customHeight="1">
      <c r="A414" s="3"/>
      <c r="B414" s="3"/>
      <c r="C414" s="24" t="s">
        <v>47</v>
      </c>
      <c r="D414" s="45" t="s">
        <v>40</v>
      </c>
      <c r="E414" s="46"/>
      <c r="F414" s="42">
        <f>(G399+G400+G401+G403+G404+G405+G406+G407+G408+G410+G411+G412+G413+G402+G409)/E413</f>
        <v>0</v>
      </c>
      <c r="G414" s="79"/>
    </row>
    <row r="415" spans="1:7" s="2" customFormat="1" ht="23.4">
      <c r="A415" s="3">
        <v>334</v>
      </c>
      <c r="B415" s="3" t="s">
        <v>8</v>
      </c>
      <c r="C415" s="47" t="s">
        <v>368</v>
      </c>
      <c r="D415" s="9" t="s">
        <v>0</v>
      </c>
      <c r="E415" s="9">
        <v>3</v>
      </c>
      <c r="F415" s="5"/>
      <c r="G415" s="79">
        <f>E415*F415</f>
        <v>0</v>
      </c>
    </row>
    <row r="416" spans="1:7" s="2" customFormat="1" ht="15" customHeight="1">
      <c r="A416" s="3">
        <v>335</v>
      </c>
      <c r="B416" s="3" t="s">
        <v>8</v>
      </c>
      <c r="C416" s="8" t="s">
        <v>65</v>
      </c>
      <c r="D416" s="9" t="s">
        <v>0</v>
      </c>
      <c r="E416" s="9">
        <v>2</v>
      </c>
      <c r="F416" s="5"/>
      <c r="G416" s="79">
        <f aca="true" t="shared" si="32" ref="G416:G419">E416*F416</f>
        <v>0</v>
      </c>
    </row>
    <row r="417" spans="1:7" s="2" customFormat="1" ht="15" customHeight="1">
      <c r="A417" s="3">
        <v>336</v>
      </c>
      <c r="B417" s="3" t="s">
        <v>8</v>
      </c>
      <c r="C417" s="8" t="s">
        <v>204</v>
      </c>
      <c r="D417" s="9" t="s">
        <v>0</v>
      </c>
      <c r="E417" s="9">
        <v>2</v>
      </c>
      <c r="F417" s="5"/>
      <c r="G417" s="79">
        <f t="shared" si="32"/>
        <v>0</v>
      </c>
    </row>
    <row r="418" spans="1:7" s="2" customFormat="1" ht="15" customHeight="1">
      <c r="A418" s="3">
        <v>337</v>
      </c>
      <c r="B418" s="3" t="s">
        <v>8</v>
      </c>
      <c r="C418" s="8" t="s">
        <v>347</v>
      </c>
      <c r="D418" s="9" t="s">
        <v>0</v>
      </c>
      <c r="E418" s="9">
        <v>1</v>
      </c>
      <c r="F418" s="5"/>
      <c r="G418" s="79">
        <f t="shared" si="32"/>
        <v>0</v>
      </c>
    </row>
    <row r="419" spans="1:11" ht="15">
      <c r="A419" s="3">
        <v>338</v>
      </c>
      <c r="B419" s="3" t="s">
        <v>8</v>
      </c>
      <c r="C419" s="4" t="s">
        <v>254</v>
      </c>
      <c r="D419" s="3" t="s">
        <v>0</v>
      </c>
      <c r="E419" s="3">
        <v>3</v>
      </c>
      <c r="F419" s="5"/>
      <c r="G419" s="79">
        <f t="shared" si="32"/>
        <v>0</v>
      </c>
      <c r="H419" s="2"/>
      <c r="I419" s="2"/>
      <c r="J419" s="2"/>
      <c r="K419" s="2"/>
    </row>
    <row r="420" spans="1:11" ht="23.4">
      <c r="A420" s="3">
        <v>339</v>
      </c>
      <c r="B420" s="3" t="s">
        <v>12</v>
      </c>
      <c r="C420" s="60" t="s">
        <v>371</v>
      </c>
      <c r="D420" s="93" t="s">
        <v>20</v>
      </c>
      <c r="E420" s="9">
        <v>0.5</v>
      </c>
      <c r="F420" s="94"/>
      <c r="G420" s="103">
        <f>E420*F420</f>
        <v>0</v>
      </c>
      <c r="H420" s="2"/>
      <c r="I420" s="2"/>
      <c r="J420" s="2"/>
      <c r="K420" s="2"/>
    </row>
    <row r="421" spans="1:7" ht="15">
      <c r="A421" s="3"/>
      <c r="B421" s="3"/>
      <c r="C421" s="109" t="s">
        <v>304</v>
      </c>
      <c r="D421" s="110"/>
      <c r="E421" s="110"/>
      <c r="F421" s="111"/>
      <c r="G421" s="77">
        <f>SUM(G383:G420)</f>
        <v>0</v>
      </c>
    </row>
    <row r="422" spans="1:7" ht="15">
      <c r="A422" s="14"/>
      <c r="B422" s="19" t="s">
        <v>344</v>
      </c>
      <c r="C422" s="19"/>
      <c r="D422" s="14"/>
      <c r="E422" s="14"/>
      <c r="F422" s="18"/>
      <c r="G422" s="78"/>
    </row>
    <row r="423" spans="1:7" ht="46.2">
      <c r="A423" s="3">
        <v>340</v>
      </c>
      <c r="B423" s="3" t="s">
        <v>12</v>
      </c>
      <c r="C423" s="6" t="s">
        <v>405</v>
      </c>
      <c r="D423" s="3" t="s">
        <v>0</v>
      </c>
      <c r="E423" s="3">
        <v>100</v>
      </c>
      <c r="F423" s="5"/>
      <c r="G423" s="79">
        <f aca="true" t="shared" si="33" ref="G423:G426">E423*F423</f>
        <v>0</v>
      </c>
    </row>
    <row r="424" spans="1:7" ht="46.2">
      <c r="A424" s="3">
        <v>341</v>
      </c>
      <c r="B424" s="3" t="s">
        <v>12</v>
      </c>
      <c r="C424" s="6" t="s">
        <v>406</v>
      </c>
      <c r="D424" s="3" t="s">
        <v>0</v>
      </c>
      <c r="E424" s="3">
        <v>10</v>
      </c>
      <c r="F424" s="5"/>
      <c r="G424" s="79">
        <f t="shared" si="33"/>
        <v>0</v>
      </c>
    </row>
    <row r="425" spans="1:7" ht="46.2">
      <c r="A425" s="3">
        <v>342</v>
      </c>
      <c r="B425" s="3" t="s">
        <v>12</v>
      </c>
      <c r="C425" s="6" t="s">
        <v>407</v>
      </c>
      <c r="D425" s="3" t="s">
        <v>0</v>
      </c>
      <c r="E425" s="3">
        <v>10</v>
      </c>
      <c r="F425" s="5"/>
      <c r="G425" s="79">
        <f t="shared" si="33"/>
        <v>0</v>
      </c>
    </row>
    <row r="426" spans="1:7" ht="46.2">
      <c r="A426" s="3">
        <v>343</v>
      </c>
      <c r="B426" s="3" t="s">
        <v>12</v>
      </c>
      <c r="C426" s="6" t="s">
        <v>408</v>
      </c>
      <c r="D426" s="3" t="s">
        <v>0</v>
      </c>
      <c r="E426" s="3">
        <v>10</v>
      </c>
      <c r="F426" s="5"/>
      <c r="G426" s="79">
        <f t="shared" si="33"/>
        <v>0</v>
      </c>
    </row>
    <row r="427" spans="1:7" ht="15">
      <c r="A427" s="3"/>
      <c r="B427" s="3"/>
      <c r="C427" s="109" t="s">
        <v>345</v>
      </c>
      <c r="D427" s="110"/>
      <c r="E427" s="110"/>
      <c r="F427" s="111"/>
      <c r="G427" s="77">
        <f>SUM(G423:G426)</f>
        <v>0</v>
      </c>
    </row>
    <row r="428" spans="1:7" ht="15">
      <c r="A428" s="14"/>
      <c r="B428" s="19" t="s">
        <v>283</v>
      </c>
      <c r="C428" s="19"/>
      <c r="D428" s="14"/>
      <c r="E428" s="14"/>
      <c r="F428" s="18"/>
      <c r="G428" s="78"/>
    </row>
    <row r="429" spans="1:7" ht="23.4">
      <c r="A429" s="3">
        <v>344</v>
      </c>
      <c r="B429" s="3" t="s">
        <v>8</v>
      </c>
      <c r="C429" s="47" t="s">
        <v>56</v>
      </c>
      <c r="D429" s="7" t="s">
        <v>43</v>
      </c>
      <c r="E429" s="3">
        <v>3328.2</v>
      </c>
      <c r="F429" s="55"/>
      <c r="G429" s="79">
        <f>E429*F429</f>
        <v>0</v>
      </c>
    </row>
    <row r="430" spans="1:7" ht="13.8">
      <c r="A430" s="3">
        <v>345</v>
      </c>
      <c r="B430" s="3" t="s">
        <v>12</v>
      </c>
      <c r="C430" s="8" t="s">
        <v>44</v>
      </c>
      <c r="D430" s="7" t="s">
        <v>43</v>
      </c>
      <c r="E430" s="3">
        <v>3328.2</v>
      </c>
      <c r="F430" s="55"/>
      <c r="G430" s="79">
        <f aca="true" t="shared" si="34" ref="G430:G433">E430*F430</f>
        <v>0</v>
      </c>
    </row>
    <row r="431" spans="1:7" ht="13.8">
      <c r="A431" s="3">
        <v>346</v>
      </c>
      <c r="B431" s="3" t="s">
        <v>12</v>
      </c>
      <c r="C431" s="8" t="s">
        <v>290</v>
      </c>
      <c r="D431" s="7" t="s">
        <v>43</v>
      </c>
      <c r="E431" s="3">
        <v>3328.2</v>
      </c>
      <c r="F431" s="55"/>
      <c r="G431" s="79">
        <f t="shared" si="34"/>
        <v>0</v>
      </c>
    </row>
    <row r="432" spans="1:7" ht="13.8">
      <c r="A432" s="3">
        <v>347</v>
      </c>
      <c r="B432" s="3" t="s">
        <v>12</v>
      </c>
      <c r="C432" s="8" t="s">
        <v>45</v>
      </c>
      <c r="D432" s="7" t="s">
        <v>43</v>
      </c>
      <c r="E432" s="3">
        <v>3328.2</v>
      </c>
      <c r="F432" s="55"/>
      <c r="G432" s="79">
        <f t="shared" si="34"/>
        <v>0</v>
      </c>
    </row>
    <row r="433" spans="1:7" ht="13.8">
      <c r="A433" s="3">
        <v>348</v>
      </c>
      <c r="B433" s="3" t="s">
        <v>18</v>
      </c>
      <c r="C433" s="4" t="s">
        <v>41</v>
      </c>
      <c r="D433" s="7" t="s">
        <v>43</v>
      </c>
      <c r="E433" s="3">
        <v>3328.2</v>
      </c>
      <c r="F433" s="55"/>
      <c r="G433" s="79">
        <f t="shared" si="34"/>
        <v>0</v>
      </c>
    </row>
    <row r="434" spans="1:7" ht="24">
      <c r="A434" s="3"/>
      <c r="B434" s="3"/>
      <c r="C434" s="63" t="s">
        <v>285</v>
      </c>
      <c r="D434" s="114" t="s">
        <v>24</v>
      </c>
      <c r="E434" s="115"/>
      <c r="F434" s="64">
        <f>(G429+G430+G431+G432+G433)/E429</f>
        <v>0</v>
      </c>
      <c r="G434" s="79"/>
    </row>
    <row r="435" spans="1:7" ht="15">
      <c r="A435" s="3"/>
      <c r="B435" s="3"/>
      <c r="C435" s="109" t="s">
        <v>284</v>
      </c>
      <c r="D435" s="110"/>
      <c r="E435" s="110"/>
      <c r="F435" s="111"/>
      <c r="G435" s="77">
        <f>SUM(G429:G434)</f>
        <v>0</v>
      </c>
    </row>
    <row r="436" spans="1:7" ht="15">
      <c r="A436" s="14"/>
      <c r="B436" s="19" t="s">
        <v>352</v>
      </c>
      <c r="C436" s="19"/>
      <c r="D436" s="14"/>
      <c r="E436" s="14"/>
      <c r="F436" s="18"/>
      <c r="G436" s="78"/>
    </row>
    <row r="437" spans="1:7" ht="141.6" customHeight="1">
      <c r="A437" s="50">
        <v>349</v>
      </c>
      <c r="B437" s="3" t="s">
        <v>8</v>
      </c>
      <c r="C437" s="72" t="s">
        <v>412</v>
      </c>
      <c r="D437" s="3" t="s">
        <v>16</v>
      </c>
      <c r="E437" s="3">
        <v>536</v>
      </c>
      <c r="F437" s="44"/>
      <c r="G437" s="79">
        <f>E437*F437</f>
        <v>0</v>
      </c>
    </row>
    <row r="438" spans="1:7" ht="142.95" customHeight="1">
      <c r="A438" s="50">
        <v>350</v>
      </c>
      <c r="B438" s="3" t="s">
        <v>8</v>
      </c>
      <c r="C438" s="72" t="s">
        <v>411</v>
      </c>
      <c r="D438" s="7" t="s">
        <v>0</v>
      </c>
      <c r="E438" s="3">
        <v>72</v>
      </c>
      <c r="F438" s="44"/>
      <c r="G438" s="79">
        <f aca="true" t="shared" si="35" ref="G438:G439">E438*F438</f>
        <v>0</v>
      </c>
    </row>
    <row r="439" spans="1:7" ht="150" customHeight="1">
      <c r="A439" s="50">
        <v>351</v>
      </c>
      <c r="B439" s="3" t="s">
        <v>8</v>
      </c>
      <c r="C439" s="6" t="s">
        <v>409</v>
      </c>
      <c r="D439" s="7" t="s">
        <v>0</v>
      </c>
      <c r="E439" s="3">
        <v>161</v>
      </c>
      <c r="F439" s="44"/>
      <c r="G439" s="79">
        <f t="shared" si="35"/>
        <v>0</v>
      </c>
    </row>
    <row r="440" spans="1:7" ht="15">
      <c r="A440" s="3"/>
      <c r="B440" s="3"/>
      <c r="C440" s="109" t="s">
        <v>353</v>
      </c>
      <c r="D440" s="110"/>
      <c r="E440" s="110"/>
      <c r="F440" s="111"/>
      <c r="G440" s="77">
        <f>SUM(G437:G439)</f>
        <v>0</v>
      </c>
    </row>
    <row r="441" spans="1:7" ht="15">
      <c r="A441" s="14"/>
      <c r="B441" s="19" t="s">
        <v>276</v>
      </c>
      <c r="C441" s="19"/>
      <c r="D441" s="14"/>
      <c r="E441" s="14"/>
      <c r="F441" s="18"/>
      <c r="G441" s="78"/>
    </row>
    <row r="442" spans="1:7" ht="137.4" customHeight="1">
      <c r="A442" s="50">
        <v>352</v>
      </c>
      <c r="B442" s="3" t="s">
        <v>8</v>
      </c>
      <c r="C442" s="72" t="s">
        <v>410</v>
      </c>
      <c r="D442" s="7" t="s">
        <v>0</v>
      </c>
      <c r="E442" s="3">
        <v>3</v>
      </c>
      <c r="F442" s="44"/>
      <c r="G442" s="79">
        <f>E442*F442</f>
        <v>0</v>
      </c>
    </row>
    <row r="443" spans="1:7" ht="153.6" customHeight="1">
      <c r="A443" s="50">
        <v>353</v>
      </c>
      <c r="B443" s="3" t="s">
        <v>8</v>
      </c>
      <c r="C443" s="6" t="s">
        <v>409</v>
      </c>
      <c r="D443" s="7" t="s">
        <v>0</v>
      </c>
      <c r="E443" s="3">
        <v>5</v>
      </c>
      <c r="F443" s="44"/>
      <c r="G443" s="79">
        <f>E443*F443</f>
        <v>0</v>
      </c>
    </row>
    <row r="444" spans="1:7" ht="15">
      <c r="A444" s="3"/>
      <c r="B444" s="3"/>
      <c r="C444" s="109" t="s">
        <v>277</v>
      </c>
      <c r="D444" s="110"/>
      <c r="E444" s="110"/>
      <c r="F444" s="111"/>
      <c r="G444" s="77">
        <f>SUM(G442:G443)</f>
        <v>0</v>
      </c>
    </row>
    <row r="445" spans="1:7" s="62" customFormat="1" ht="30.6" customHeight="1">
      <c r="A445" s="116" t="s">
        <v>266</v>
      </c>
      <c r="B445" s="117"/>
      <c r="C445" s="117"/>
      <c r="D445" s="117"/>
      <c r="E445" s="117"/>
      <c r="F445" s="117"/>
      <c r="G445" s="118"/>
    </row>
    <row r="446" spans="1:7" ht="15" customHeight="1">
      <c r="A446" s="106" t="s">
        <v>68</v>
      </c>
      <c r="B446" s="107"/>
      <c r="C446" s="107"/>
      <c r="D446" s="107"/>
      <c r="E446" s="107"/>
      <c r="F446" s="107"/>
      <c r="G446" s="108"/>
    </row>
    <row r="447" spans="1:7" ht="15">
      <c r="A447" s="106" t="s">
        <v>291</v>
      </c>
      <c r="B447" s="107"/>
      <c r="C447" s="107"/>
      <c r="D447" s="107"/>
      <c r="E447" s="107"/>
      <c r="F447" s="107"/>
      <c r="G447" s="108"/>
    </row>
    <row r="448" spans="1:7" ht="15">
      <c r="A448" s="22"/>
      <c r="B448" s="122" t="s">
        <v>53</v>
      </c>
      <c r="C448" s="123"/>
      <c r="D448" s="123"/>
      <c r="E448" s="123"/>
      <c r="F448" s="124"/>
      <c r="G448" s="83">
        <f>G444+G440+G435+G427+G421+G381+G360+G349+G346+G343</f>
        <v>0</v>
      </c>
    </row>
    <row r="449" spans="1:7" ht="15">
      <c r="A449" s="23"/>
      <c r="B449" s="122" t="s">
        <v>14</v>
      </c>
      <c r="C449" s="123"/>
      <c r="D449" s="123"/>
      <c r="E449" s="123"/>
      <c r="F449" s="124"/>
      <c r="G449" s="84">
        <f>G448*0.21</f>
        <v>0</v>
      </c>
    </row>
    <row r="450" spans="1:7" ht="15">
      <c r="A450" s="23"/>
      <c r="B450" s="129" t="s">
        <v>54</v>
      </c>
      <c r="C450" s="130"/>
      <c r="D450" s="130"/>
      <c r="E450" s="130"/>
      <c r="F450" s="131"/>
      <c r="G450" s="85">
        <f>SUM(G448:G449)</f>
        <v>0</v>
      </c>
    </row>
  </sheetData>
  <mergeCells count="53">
    <mergeCell ref="B450:F450"/>
    <mergeCell ref="A18:E18"/>
    <mergeCell ref="A19:C19"/>
    <mergeCell ref="D19:E19"/>
    <mergeCell ref="D29:E29"/>
    <mergeCell ref="D30:E30"/>
    <mergeCell ref="D31:E31"/>
    <mergeCell ref="A288:G288"/>
    <mergeCell ref="C343:F343"/>
    <mergeCell ref="A447:G447"/>
    <mergeCell ref="B448:F448"/>
    <mergeCell ref="B449:F449"/>
    <mergeCell ref="B286:F286"/>
    <mergeCell ref="C421:F421"/>
    <mergeCell ref="A446:G446"/>
    <mergeCell ref="A445:G445"/>
    <mergeCell ref="A1:G1"/>
    <mergeCell ref="C97:F97"/>
    <mergeCell ref="C249:F249"/>
    <mergeCell ref="C435:F435"/>
    <mergeCell ref="D434:E434"/>
    <mergeCell ref="A3:E3"/>
    <mergeCell ref="A5:C5"/>
    <mergeCell ref="D5:E5"/>
    <mergeCell ref="A9:C9"/>
    <mergeCell ref="D9:E9"/>
    <mergeCell ref="D15:E15"/>
    <mergeCell ref="C126:F126"/>
    <mergeCell ref="A13:C13"/>
    <mergeCell ref="A4:E4"/>
    <mergeCell ref="C116:F116"/>
    <mergeCell ref="D13:E13"/>
    <mergeCell ref="C444:F444"/>
    <mergeCell ref="B284:F284"/>
    <mergeCell ref="B285:F285"/>
    <mergeCell ref="C381:F381"/>
    <mergeCell ref="C360:F360"/>
    <mergeCell ref="C427:F427"/>
    <mergeCell ref="D14:E14"/>
    <mergeCell ref="A283:G283"/>
    <mergeCell ref="C440:F440"/>
    <mergeCell ref="D16:E16"/>
    <mergeCell ref="A282:G282"/>
    <mergeCell ref="C103:F103"/>
    <mergeCell ref="D278:E278"/>
    <mergeCell ref="C279:F279"/>
    <mergeCell ref="C259:F259"/>
    <mergeCell ref="A280:G280"/>
    <mergeCell ref="C266:F266"/>
    <mergeCell ref="A281:G281"/>
    <mergeCell ref="C252:F252"/>
    <mergeCell ref="C346:F346"/>
    <mergeCell ref="C349:F349"/>
  </mergeCells>
  <printOptions/>
  <pageMargins left="0.7" right="0.7" top="1.167401575" bottom="0.787401575" header="0.3" footer="0.3"/>
  <pageSetup horizontalDpi="600" verticalDpi="600" orientation="landscape" paperSize="9" scale="74" r:id="rId1"/>
  <headerFooter>
    <oddFooter>&amp;R&amp;"Arial,Obyčejné"&amp;8&amp;P/&amp;N</oddFooter>
  </headerFooter>
  <rowBreaks count="16" manualBreakCount="16">
    <brk id="33" max="16383" man="1"/>
    <brk id="86" max="16383" man="1"/>
    <brk id="116" max="16383" man="1"/>
    <brk id="143" max="16383" man="1"/>
    <brk id="175" max="16383" man="1"/>
    <brk id="204" max="16383" man="1"/>
    <brk id="244" max="16383" man="1"/>
    <brk id="266" max="16383" man="1"/>
    <brk id="287" max="16383" man="1"/>
    <brk id="311" max="16383" man="1"/>
    <brk id="337" max="16383" man="1"/>
    <brk id="360" max="16383" man="1"/>
    <brk id="381" max="16383" man="1"/>
    <brk id="414" max="16383" man="1"/>
    <brk id="435" max="16383" man="1"/>
    <brk id="440" max="1638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dc:creator>
  <cp:keywords/>
  <dc:description/>
  <cp:lastModifiedBy>Martina</cp:lastModifiedBy>
  <cp:lastPrinted>2020-10-14T20:07:54Z</cp:lastPrinted>
  <dcterms:created xsi:type="dcterms:W3CDTF">2012-10-19T16:14:20Z</dcterms:created>
  <dcterms:modified xsi:type="dcterms:W3CDTF">2021-12-14T13:57:55Z</dcterms:modified>
  <cp:category/>
  <cp:version/>
  <cp:contentType/>
  <cp:contentStatus/>
</cp:coreProperties>
</file>