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ucera\Desktop\"/>
    </mc:Choice>
  </mc:AlternateContent>
  <bookViews>
    <workbookView xWindow="0" yWindow="0" windowWidth="0" windowHeight="0"/>
  </bookViews>
  <sheets>
    <sheet name="Rekapitulace zakázky" sheetId="1" r:id="rId1"/>
    <sheet name="02-01-2022 - Oprava bytov..." sheetId="2" r:id="rId2"/>
  </sheets>
  <definedNames>
    <definedName name="_xlnm.Print_Area" localSheetId="0">'Rekapitulace zakázky'!$D$4:$AO$76,'Rekapitulace zakázky'!$C$82:$AQ$96</definedName>
    <definedName name="_xlnm.Print_Titles" localSheetId="0">'Rekapitulace zakázky'!$92:$92</definedName>
    <definedName name="_xlnm._FilterDatabase" localSheetId="1" hidden="1">'02-01-2022 - Oprava bytov...'!$C$131:$K$323</definedName>
    <definedName name="_xlnm.Print_Area" localSheetId="1">'02-01-2022 - Oprava bytov...'!$C$121:$J$323</definedName>
    <definedName name="_xlnm.Print_Titles" localSheetId="1">'02-01-2022 - Oprava bytov...'!$131:$131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1"/>
  <c r="BH301"/>
  <c r="BG301"/>
  <c r="BE301"/>
  <c r="T301"/>
  <c r="R301"/>
  <c r="P301"/>
  <c r="BI300"/>
  <c r="BH300"/>
  <c r="BG300"/>
  <c r="BE300"/>
  <c r="T300"/>
  <c r="R300"/>
  <c r="P300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T197"/>
  <c r="R198"/>
  <c r="R197"/>
  <c r="P198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69"/>
  <c r="BH169"/>
  <c r="BG169"/>
  <c r="BE169"/>
  <c r="T169"/>
  <c r="T168"/>
  <c r="R169"/>
  <c r="R168"/>
  <c r="P169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F128"/>
  <c r="F126"/>
  <c r="E124"/>
  <c r="F89"/>
  <c r="F87"/>
  <c r="E85"/>
  <c r="J22"/>
  <c r="E22"/>
  <c r="J129"/>
  <c r="J21"/>
  <c r="J19"/>
  <c r="E19"/>
  <c r="J89"/>
  <c r="J18"/>
  <c r="J16"/>
  <c r="E16"/>
  <c r="F129"/>
  <c r="J15"/>
  <c r="J10"/>
  <c r="J126"/>
  <c i="1" r="L90"/>
  <c r="AM90"/>
  <c r="AM89"/>
  <c r="L89"/>
  <c r="AM87"/>
  <c r="L87"/>
  <c r="L85"/>
  <c r="L84"/>
  <c i="2" r="J319"/>
  <c r="J316"/>
  <c r="J314"/>
  <c r="J313"/>
  <c r="BK312"/>
  <c r="BK309"/>
  <c r="BK308"/>
  <c r="J307"/>
  <c r="J306"/>
  <c r="BK305"/>
  <c r="J304"/>
  <c r="BK298"/>
  <c r="J297"/>
  <c r="BK295"/>
  <c r="J292"/>
  <c r="BK290"/>
  <c r="BK288"/>
  <c r="BK287"/>
  <c r="BK286"/>
  <c r="BK285"/>
  <c r="J220"/>
  <c r="J323"/>
  <c r="BK322"/>
  <c r="J321"/>
  <c r="J320"/>
  <c r="J318"/>
  <c r="BK317"/>
  <c r="J315"/>
  <c r="J311"/>
  <c r="J310"/>
  <c r="J308"/>
  <c r="J305"/>
  <c r="BK304"/>
  <c r="J301"/>
  <c r="BK300"/>
  <c r="J296"/>
  <c r="J295"/>
  <c r="J294"/>
  <c r="BK291"/>
  <c r="BK289"/>
  <c r="J285"/>
  <c r="BK284"/>
  <c r="J284"/>
  <c r="BK282"/>
  <c r="J280"/>
  <c r="J277"/>
  <c r="BK276"/>
  <c r="BK273"/>
  <c r="BK269"/>
  <c r="J267"/>
  <c r="J266"/>
  <c r="BK265"/>
  <c r="J259"/>
  <c r="BK255"/>
  <c r="J252"/>
  <c r="J250"/>
  <c r="BK249"/>
  <c r="BK248"/>
  <c r="J247"/>
  <c r="J246"/>
  <c r="BK245"/>
  <c r="BK244"/>
  <c r="J243"/>
  <c r="BK241"/>
  <c r="BK240"/>
  <c r="J239"/>
  <c r="J238"/>
  <c r="BK237"/>
  <c r="J235"/>
  <c r="BK234"/>
  <c r="BK228"/>
  <c r="BK226"/>
  <c r="BK224"/>
  <c r="J222"/>
  <c r="BK220"/>
  <c r="BK219"/>
  <c r="BK218"/>
  <c r="J217"/>
  <c r="J216"/>
  <c r="BK215"/>
  <c r="BK214"/>
  <c r="J213"/>
  <c r="BK212"/>
  <c r="BK211"/>
  <c r="BK210"/>
  <c r="J210"/>
  <c r="J209"/>
  <c r="BK208"/>
  <c r="J205"/>
  <c r="BK204"/>
  <c r="J204"/>
  <c r="J203"/>
  <c r="BK201"/>
  <c r="BK193"/>
  <c r="J192"/>
  <c r="J186"/>
  <c r="BK183"/>
  <c r="J181"/>
  <c r="BK179"/>
  <c r="J174"/>
  <c r="J169"/>
  <c r="BK166"/>
  <c r="J164"/>
  <c r="BK159"/>
  <c r="J155"/>
  <c r="J154"/>
  <c r="J153"/>
  <c r="J152"/>
  <c r="BK149"/>
  <c r="BK148"/>
  <c r="BK147"/>
  <c r="BK146"/>
  <c r="J145"/>
  <c r="J144"/>
  <c r="BK143"/>
  <c r="J142"/>
  <c r="J141"/>
  <c r="BK140"/>
  <c r="BK139"/>
  <c r="J138"/>
  <c r="J137"/>
  <c r="BK136"/>
  <c r="BK135"/>
  <c r="BK323"/>
  <c r="J322"/>
  <c r="BK321"/>
  <c r="BK320"/>
  <c r="BK319"/>
  <c r="BK318"/>
  <c r="J317"/>
  <c r="BK316"/>
  <c r="BK315"/>
  <c r="BK313"/>
  <c r="J312"/>
  <c r="BK311"/>
  <c r="BK310"/>
  <c r="J309"/>
  <c r="BK307"/>
  <c r="BK306"/>
  <c r="BK301"/>
  <c r="J300"/>
  <c r="J298"/>
  <c r="BK297"/>
  <c r="BK296"/>
  <c r="BK294"/>
  <c r="BK292"/>
  <c r="J291"/>
  <c r="J290"/>
  <c r="J289"/>
  <c r="J288"/>
  <c r="J287"/>
  <c r="J286"/>
  <c r="BK283"/>
  <c r="J282"/>
  <c r="J279"/>
  <c r="BK278"/>
  <c r="J276"/>
  <c r="BK274"/>
  <c r="J272"/>
  <c r="BK271"/>
  <c r="BK270"/>
  <c r="J269"/>
  <c r="BK268"/>
  <c r="BK267"/>
  <c r="BK266"/>
  <c r="J265"/>
  <c r="BK264"/>
  <c r="BK263"/>
  <c r="BK262"/>
  <c r="J261"/>
  <c r="BK258"/>
  <c r="BK257"/>
  <c r="J256"/>
  <c r="BK254"/>
  <c r="J251"/>
  <c r="BK250"/>
  <c r="J249"/>
  <c r="J248"/>
  <c r="BK247"/>
  <c r="J245"/>
  <c r="J244"/>
  <c r="BK243"/>
  <c r="BK242"/>
  <c r="J241"/>
  <c r="BK239"/>
  <c r="BK238"/>
  <c r="J236"/>
  <c r="BK235"/>
  <c r="J234"/>
  <c r="BK233"/>
  <c r="BK232"/>
  <c r="BK231"/>
  <c r="J230"/>
  <c r="J227"/>
  <c r="J226"/>
  <c r="BK225"/>
  <c r="J223"/>
  <c r="J221"/>
  <c r="J219"/>
  <c r="J218"/>
  <c r="BK217"/>
  <c r="BK216"/>
  <c r="J215"/>
  <c r="J212"/>
  <c r="BK209"/>
  <c r="J208"/>
  <c r="BK207"/>
  <c r="J207"/>
  <c r="BK206"/>
  <c r="J206"/>
  <c r="BK205"/>
  <c r="BK203"/>
  <c r="BK202"/>
  <c r="J200"/>
  <c r="J198"/>
  <c r="J196"/>
  <c r="J195"/>
  <c r="BK194"/>
  <c r="BK191"/>
  <c r="J190"/>
  <c r="J189"/>
  <c r="J188"/>
  <c r="BK186"/>
  <c r="BK185"/>
  <c r="BK184"/>
  <c r="J182"/>
  <c r="BK181"/>
  <c r="BK180"/>
  <c r="J179"/>
  <c r="BK178"/>
  <c r="J176"/>
  <c r="BK175"/>
  <c r="BK173"/>
  <c r="BK172"/>
  <c r="BK167"/>
  <c r="J166"/>
  <c r="J165"/>
  <c r="BK164"/>
  <c r="BK163"/>
  <c r="BK162"/>
  <c r="BK160"/>
  <c r="J159"/>
  <c r="BK158"/>
  <c r="J157"/>
  <c r="BK156"/>
  <c r="BK155"/>
  <c r="BK154"/>
  <c r="BK153"/>
  <c r="J151"/>
  <c r="J147"/>
  <c r="J143"/>
  <c r="BK142"/>
  <c r="BK141"/>
  <c r="J140"/>
  <c r="J139"/>
  <c r="BK138"/>
  <c r="BK137"/>
  <c r="J136"/>
  <c r="J135"/>
  <c i="1" r="AS94"/>
  <c i="2" r="BK314"/>
  <c r="J283"/>
  <c r="BK280"/>
  <c r="BK279"/>
  <c r="J278"/>
  <c r="BK277"/>
  <c r="J274"/>
  <c r="J273"/>
  <c r="BK272"/>
  <c r="J271"/>
  <c r="J270"/>
  <c r="J268"/>
  <c r="J264"/>
  <c r="J263"/>
  <c r="J262"/>
  <c r="BK261"/>
  <c r="BK259"/>
  <c r="J258"/>
  <c r="J257"/>
  <c r="BK256"/>
  <c r="J255"/>
  <c r="J254"/>
  <c r="BK252"/>
  <c r="BK251"/>
  <c r="BK246"/>
  <c r="J242"/>
  <c r="J240"/>
  <c r="J237"/>
  <c r="BK236"/>
  <c r="J233"/>
  <c r="J232"/>
  <c r="J231"/>
  <c r="BK230"/>
  <c r="J228"/>
  <c r="BK227"/>
  <c r="J225"/>
  <c r="J224"/>
  <c r="BK223"/>
  <c r="BK222"/>
  <c r="BK221"/>
  <c r="J214"/>
  <c r="BK213"/>
  <c r="J211"/>
  <c r="J202"/>
  <c r="J201"/>
  <c r="BK200"/>
  <c r="BK198"/>
  <c r="BK196"/>
  <c r="BK195"/>
  <c r="J194"/>
  <c r="J193"/>
  <c r="BK192"/>
  <c r="J191"/>
  <c r="BK190"/>
  <c r="BK189"/>
  <c r="BK188"/>
  <c r="J185"/>
  <c r="J184"/>
  <c r="J183"/>
  <c r="BK182"/>
  <c r="J180"/>
  <c r="J178"/>
  <c r="BK176"/>
  <c r="J175"/>
  <c r="BK174"/>
  <c r="J173"/>
  <c r="J172"/>
  <c r="BK169"/>
  <c r="J167"/>
  <c r="BK165"/>
  <c r="J163"/>
  <c r="J162"/>
  <c r="J160"/>
  <c r="J158"/>
  <c r="BK157"/>
  <c r="J156"/>
  <c r="BK152"/>
  <c r="BK151"/>
  <c r="J149"/>
  <c r="J148"/>
  <c r="J146"/>
  <c r="BK145"/>
  <c r="BK144"/>
  <c l="1" r="P260"/>
  <c r="BK134"/>
  <c r="R134"/>
  <c r="BK150"/>
  <c r="J150"/>
  <c r="J97"/>
  <c r="R150"/>
  <c r="BK161"/>
  <c r="J161"/>
  <c r="J98"/>
  <c r="R161"/>
  <c r="P171"/>
  <c r="BK177"/>
  <c r="J177"/>
  <c r="J102"/>
  <c r="T177"/>
  <c r="R187"/>
  <c r="P199"/>
  <c r="T199"/>
  <c r="P229"/>
  <c r="T229"/>
  <c r="R253"/>
  <c r="BK260"/>
  <c r="J260"/>
  <c r="J108"/>
  <c r="T260"/>
  <c r="R275"/>
  <c r="BK281"/>
  <c r="J281"/>
  <c r="J110"/>
  <c r="R281"/>
  <c r="BK293"/>
  <c r="J293"/>
  <c r="J111"/>
  <c r="P293"/>
  <c r="R293"/>
  <c r="T293"/>
  <c r="BK299"/>
  <c r="J299"/>
  <c r="J112"/>
  <c r="P299"/>
  <c r="R299"/>
  <c r="T299"/>
  <c r="BK303"/>
  <c r="J303"/>
  <c r="J114"/>
  <c r="P303"/>
  <c r="P302"/>
  <c r="R303"/>
  <c r="R302"/>
  <c r="P134"/>
  <c r="T134"/>
  <c r="P150"/>
  <c r="T150"/>
  <c r="P161"/>
  <c r="T161"/>
  <c r="BK171"/>
  <c r="J171"/>
  <c r="J101"/>
  <c r="R171"/>
  <c r="T171"/>
  <c r="P177"/>
  <c r="R177"/>
  <c r="BK187"/>
  <c r="J187"/>
  <c r="J103"/>
  <c r="P187"/>
  <c r="T187"/>
  <c r="BK199"/>
  <c r="J199"/>
  <c r="J105"/>
  <c r="R199"/>
  <c r="BK229"/>
  <c r="J229"/>
  <c r="J106"/>
  <c r="R229"/>
  <c r="BK253"/>
  <c r="J253"/>
  <c r="J107"/>
  <c r="P253"/>
  <c r="T253"/>
  <c r="R260"/>
  <c r="BK275"/>
  <c r="J275"/>
  <c r="J109"/>
  <c r="P275"/>
  <c r="T275"/>
  <c r="P281"/>
  <c r="T281"/>
  <c r="T303"/>
  <c r="T302"/>
  <c r="F90"/>
  <c r="J128"/>
  <c r="BF144"/>
  <c r="BF146"/>
  <c r="BF148"/>
  <c r="BF149"/>
  <c r="BF153"/>
  <c r="BF156"/>
  <c r="BF159"/>
  <c r="BF160"/>
  <c r="BF162"/>
  <c r="BF169"/>
  <c r="BF172"/>
  <c r="BF173"/>
  <c r="BF175"/>
  <c r="BF176"/>
  <c r="BF181"/>
  <c r="BF183"/>
  <c r="BF184"/>
  <c r="BF191"/>
  <c r="BF192"/>
  <c r="BF194"/>
  <c r="BF211"/>
  <c r="BF225"/>
  <c r="BF233"/>
  <c r="BF234"/>
  <c r="BF236"/>
  <c r="BF237"/>
  <c r="BF238"/>
  <c r="BF240"/>
  <c r="BF243"/>
  <c r="BF244"/>
  <c r="BF246"/>
  <c r="BF248"/>
  <c r="BF249"/>
  <c r="BF257"/>
  <c r="BF261"/>
  <c r="BF264"/>
  <c r="BF265"/>
  <c r="BF266"/>
  <c r="BF268"/>
  <c r="BF269"/>
  <c r="BF273"/>
  <c r="BF277"/>
  <c r="J87"/>
  <c r="BF135"/>
  <c r="BF139"/>
  <c r="BF141"/>
  <c r="BF142"/>
  <c r="BF145"/>
  <c r="BF147"/>
  <c r="BF151"/>
  <c r="BF152"/>
  <c r="BF154"/>
  <c r="BF155"/>
  <c r="BF157"/>
  <c r="BF163"/>
  <c r="BF164"/>
  <c r="BF166"/>
  <c r="BF167"/>
  <c r="BF174"/>
  <c r="BF179"/>
  <c r="BF180"/>
  <c r="BF185"/>
  <c r="BF186"/>
  <c r="BF188"/>
  <c r="BF189"/>
  <c r="BF190"/>
  <c r="BF193"/>
  <c r="BF195"/>
  <c r="BF196"/>
  <c r="BF198"/>
  <c r="BF201"/>
  <c r="BF202"/>
  <c r="BF203"/>
  <c r="BF204"/>
  <c r="BF205"/>
  <c r="BF208"/>
  <c r="BF212"/>
  <c r="BF213"/>
  <c r="BF214"/>
  <c r="BF215"/>
  <c r="BF216"/>
  <c r="BF218"/>
  <c r="BF220"/>
  <c r="BF221"/>
  <c r="BF224"/>
  <c r="BF227"/>
  <c r="BF228"/>
  <c r="BF239"/>
  <c r="BF245"/>
  <c r="BF251"/>
  <c r="BF252"/>
  <c r="BF254"/>
  <c r="BF258"/>
  <c r="BF271"/>
  <c r="BF272"/>
  <c r="BF276"/>
  <c r="BF279"/>
  <c r="BF284"/>
  <c r="BF285"/>
  <c r="BF287"/>
  <c r="BF292"/>
  <c r="BF294"/>
  <c r="BF304"/>
  <c r="BF307"/>
  <c r="BF314"/>
  <c r="BF318"/>
  <c r="BF319"/>
  <c r="BF321"/>
  <c r="BF322"/>
  <c r="BF323"/>
  <c r="J90"/>
  <c r="BF136"/>
  <c r="BF137"/>
  <c r="BF138"/>
  <c r="BF143"/>
  <c r="BF158"/>
  <c r="BF165"/>
  <c r="BF178"/>
  <c r="BF182"/>
  <c r="BF200"/>
  <c r="BF206"/>
  <c r="BF207"/>
  <c r="BF209"/>
  <c r="BF210"/>
  <c r="BF217"/>
  <c r="BF219"/>
  <c r="BF222"/>
  <c r="BF223"/>
  <c r="BF226"/>
  <c r="BF230"/>
  <c r="BF231"/>
  <c r="BF232"/>
  <c r="BF235"/>
  <c r="BF241"/>
  <c r="BF242"/>
  <c r="BF247"/>
  <c r="BF250"/>
  <c r="BF255"/>
  <c r="BF256"/>
  <c r="BF259"/>
  <c r="BF262"/>
  <c r="BF263"/>
  <c r="BF267"/>
  <c r="BF270"/>
  <c r="BF274"/>
  <c r="BF278"/>
  <c r="BF280"/>
  <c r="BF282"/>
  <c r="BF283"/>
  <c r="BF286"/>
  <c r="BF289"/>
  <c r="BF291"/>
  <c r="BF296"/>
  <c r="BF297"/>
  <c r="BF298"/>
  <c r="BF305"/>
  <c r="BF306"/>
  <c r="BF308"/>
  <c r="BF311"/>
  <c r="BF317"/>
  <c r="BF320"/>
  <c r="BK168"/>
  <c r="J168"/>
  <c r="J99"/>
  <c r="BF140"/>
  <c r="BF288"/>
  <c r="BF290"/>
  <c r="BF295"/>
  <c r="BF300"/>
  <c r="BF301"/>
  <c r="BF309"/>
  <c r="BF310"/>
  <c r="BF312"/>
  <c r="BF313"/>
  <c r="BF315"/>
  <c r="BF316"/>
  <c r="BK197"/>
  <c r="J197"/>
  <c r="J104"/>
  <c r="F35"/>
  <c i="1" r="BD95"/>
  <c r="BD94"/>
  <c r="W33"/>
  <c i="2" r="F33"/>
  <c i="1" r="BB95"/>
  <c r="BB94"/>
  <c r="W31"/>
  <c i="2" r="F34"/>
  <c i="1" r="BC95"/>
  <c r="BC94"/>
  <c r="W32"/>
  <c i="2" r="J31"/>
  <c i="1" r="AV95"/>
  <c i="2" r="F31"/>
  <c i="1" r="AZ95"/>
  <c r="AZ94"/>
  <c r="W29"/>
  <c i="2" l="1" r="R170"/>
  <c r="T133"/>
  <c r="R133"/>
  <c r="R132"/>
  <c r="T170"/>
  <c r="P133"/>
  <c r="P170"/>
  <c r="BK133"/>
  <c r="J133"/>
  <c r="J95"/>
  <c r="J134"/>
  <c r="J96"/>
  <c r="BK170"/>
  <c r="J170"/>
  <c r="J100"/>
  <c r="BK302"/>
  <c r="J302"/>
  <c r="J113"/>
  <c i="1" r="AV94"/>
  <c r="AK29"/>
  <c r="AX94"/>
  <c i="2" r="J32"/>
  <c i="1" r="AW95"/>
  <c r="AT95"/>
  <c r="AY94"/>
  <c i="2" r="F32"/>
  <c i="1" r="BA95"/>
  <c r="BA94"/>
  <c r="W30"/>
  <c i="2" l="1" r="P132"/>
  <c i="1" r="AU95"/>
  <c i="2" r="T132"/>
  <c r="BK132"/>
  <c r="J132"/>
  <c r="J94"/>
  <c i="1" r="AU94"/>
  <c r="AW94"/>
  <c r="AK30"/>
  <c l="1" r="AT94"/>
  <c i="2" r="J28"/>
  <c i="1" r="AG95"/>
  <c r="AG94"/>
  <c r="AN94"/>
  <c i="2" l="1" r="J37"/>
  <c i="1" r="AN95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<sst xmlns="http://schemas.openxmlformats.org/spreadsheetml/2006/main">
  <si>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</si>
  <si>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</si>
  <si>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</si>
  <si>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</si>
  <si>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</si>
  <si>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{31e55425-5a15-43b5-a0ec-4b15a0375060}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</si>
  <si>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</si>
  <si>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</si>
  <si>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</si>
  <si>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</si>
  <si>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</si>
  <si>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</si>
  <si>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</si>
  <si>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</si>
  <si>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02-01-2022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</si>
  <si>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</si>
  <si>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</si>
  <si>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Oprava bytové jednotky č.36</t>
  </si>
  <si>
    <t>KSO:</t>
  </si>
  <si>
    <t>CC-CZ:</t>
  </si>
  <si>
    <t>Místo:</t>
  </si>
  <si>
    <t>Pečovatelský dům č.p.582/27</t>
  </si>
  <si>
    <t>Datum:</t>
  </si>
  <si>
    <t>16. 1. 2022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</si>
  <si>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</si>
  <si>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</si>
  <si>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</si>
  <si>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</si>
  <si>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</si>
  <si>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</si>
  <si>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</si>
  <si>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</si>
  <si>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</si>
  <si>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</si>
  <si>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</si>
  <si>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</si>
  <si>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</si>
  <si>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</si>
  <si>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</si>
  <si>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</si>
  <si>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</si>
  <si>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</si>
  <si>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</si>
  <si>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</si>
  <si>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</si>
  <si>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</si>
  <si>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</si>
  <si>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</si>
  <si>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</si>
  <si>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</si>
  <si>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</si>
  <si>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</si>
  <si>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</si>
  <si>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</si>
  <si>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</si>
  <si>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</si>
  <si>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</si>
  <si>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</si>
  <si>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</si>
  <si>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</si>
  <si>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</si>
  <si>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</si>
  <si>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</si>
  <si>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</si>
  <si>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</si>
  <si>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</si>
  <si>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</si>
  <si>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</si>
  <si>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</si>
  <si>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</si>
  <si>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</si>
  <si>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</si>
  <si>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</si>
  <si>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</si>
  <si>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</si>
  <si>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</si>
  <si>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</si>
  <si>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</si>
  <si>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</si>
  <si>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</si>
  <si>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</si>
  <si>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</si>
  <si>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</si>
  <si>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</si>
  <si>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chodba</t>
  </si>
  <si>
    <t>18,446</t>
  </si>
  <si>
    <t>2</t>
  </si>
  <si>
    <t>koupelna</t>
  </si>
  <si>
    <t>4,998</t>
  </si>
  <si>
    <t>KRYCÍ LIST SOUPISU PRACÍ</t>
  </si>
  <si>
    <t>kuchyň</t>
  </si>
  <si>
    <t>29,109</t>
  </si>
  <si>
    <t>obývák</t>
  </si>
  <si>
    <t>37,186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</si>
  <si>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</si>
  <si>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</si>
  <si>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</si>
  <si>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</si>
  <si>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</si>
  <si>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</si>
  <si>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</si>
  <si>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</si>
  <si>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</si>
  <si>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</si>
  <si>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</si>
  <si>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</si>
  <si>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</si>
  <si>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</si>
  <si>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</si>
  <si>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</si>
  <si>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</si>
  <si>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</si>
  <si>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</si>
  <si>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</si>
  <si>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</si>
  <si>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</si>
  <si>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</si>
  <si>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</si>
  <si>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</si>
  <si>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</si>
  <si>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</si>
  <si>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</si>
  <si>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</si>
  <si>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</si>
  <si>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</si>
  <si>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</si>
  <si>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</si>
  <si>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</si>
  <si>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</si>
  <si>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</si>
  <si>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</si>
  <si>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</si>
  <si>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</si>
  <si>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</si>
  <si>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</si>
  <si>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</si>
  <si>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</si>
  <si>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</si>
  <si>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</si>
  <si>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Penetrační disperzní nátěr vnitřních stropů nanášený ručně</t>
  </si>
  <si>
    <t>m2</t>
  </si>
  <si>
    <t>4</t>
  </si>
  <si>
    <t>1648739357</t>
  </si>
  <si>
    <t>611135101</t>
  </si>
  <si>
    <t>Hrubá výplň rýh ve stropech maltou jakékoli šířky rýhy</t>
  </si>
  <si>
    <t>-670698954</t>
  </si>
  <si>
    <t>3</t>
  </si>
  <si>
    <t>611142001</t>
  </si>
  <si>
    <t>Potažení vnitřních stropů sklovláknitým pletivem vtlačeným do tenkovrstvé hmoty</t>
  </si>
  <si>
    <t>-1320899929</t>
  </si>
  <si>
    <t>611311131</t>
  </si>
  <si>
    <t>Potažení vnitřních rovných stropů vápenným štukem tloušťky do 3 mm</t>
  </si>
  <si>
    <t>765487890</t>
  </si>
  <si>
    <t>5</t>
  </si>
  <si>
    <t>612131121</t>
  </si>
  <si>
    <t>Penetrační disperzní nátěr vnitřních stěn nanášený ručně</t>
  </si>
  <si>
    <t>1022213852</t>
  </si>
  <si>
    <t>612135101</t>
  </si>
  <si>
    <t>Hrubá výplň rýh ve stěnách maltou jakékoli šířky rýhy</t>
  </si>
  <si>
    <t>125478376</t>
  </si>
  <si>
    <t>7</t>
  </si>
  <si>
    <t>612142001</t>
  </si>
  <si>
    <t>Potažení vnitřních stěn sklovláknitým pletivem vtlačeným do tenkovrstvé hmoty</t>
  </si>
  <si>
    <t>-532451144</t>
  </si>
  <si>
    <t>8</t>
  </si>
  <si>
    <t>612311131</t>
  </si>
  <si>
    <t>Potažení vnitřních stěn vápenným štukem tloušťky do 3 mm</t>
  </si>
  <si>
    <t>-210216509</t>
  </si>
  <si>
    <t>9</t>
  </si>
  <si>
    <t>612325111</t>
  </si>
  <si>
    <t>Vápenocementová hladká omítka rýh ve stěnách šířky do 150 mm</t>
  </si>
  <si>
    <t>-1377279451</t>
  </si>
  <si>
    <t>10</t>
  </si>
  <si>
    <t>612331111</t>
  </si>
  <si>
    <t>Cementová omítka hrubá jednovrstvá zatřená vnitřních stěn nanášená ručně</t>
  </si>
  <si>
    <t>-534172229</t>
  </si>
  <si>
    <t>11</t>
  </si>
  <si>
    <t>632452441</t>
  </si>
  <si>
    <t>Doplnění cementového potěru hlazeného pl do 4 m2 tl do 40 mm</t>
  </si>
  <si>
    <t>206064668</t>
  </si>
  <si>
    <t>12</t>
  </si>
  <si>
    <t>632902111</t>
  </si>
  <si>
    <t>Příprava zatvrdlého povrchu betonových mazanin pro cementový potěr cementovým mlékem</t>
  </si>
  <si>
    <t>673695145</t>
  </si>
  <si>
    <t>13</t>
  </si>
  <si>
    <t>642944121</t>
  </si>
  <si>
    <t>Osazování ocelových zárubní dodatečné pl do 2,5 m2</t>
  </si>
  <si>
    <t>kus</t>
  </si>
  <si>
    <t>-798096971</t>
  </si>
  <si>
    <t>14</t>
  </si>
  <si>
    <t>M</t>
  </si>
  <si>
    <t>55331386</t>
  </si>
  <si>
    <t>zárubeň ocelová pro běžné zdění a pórobeton 150 levá/pravá 800</t>
  </si>
  <si>
    <t>1720802842</t>
  </si>
  <si>
    <t>55331486</t>
  </si>
  <si>
    <t xml:space="preserve">zárubeň jednokřídlá ocelová pro zdění tl stěny 110-150mm rozměru 700/1970, </t>
  </si>
  <si>
    <t>637322948</t>
  </si>
  <si>
    <t>Ostatní konstrukce a práce, bourání</t>
  </si>
  <si>
    <t>16</t>
  </si>
  <si>
    <t>949101111</t>
  </si>
  <si>
    <t>Lešení pomocné pro objekty pozemních staveb s lešeňovou podlahou v do 1,9 m zatížení do 150 kg/m2</t>
  </si>
  <si>
    <t>1179346124</t>
  </si>
  <si>
    <t>17</t>
  </si>
  <si>
    <t>952901111</t>
  </si>
  <si>
    <t>Vyčištění budov bytové a občanské výstavby při výšce podlaží do 4 m</t>
  </si>
  <si>
    <t>72878821</t>
  </si>
  <si>
    <t>18</t>
  </si>
  <si>
    <t>962041315</t>
  </si>
  <si>
    <t>Bourání příček z betonu prostého tl do 150 mm</t>
  </si>
  <si>
    <t>-1466193951</t>
  </si>
  <si>
    <t>19</t>
  </si>
  <si>
    <t>965043331</t>
  </si>
  <si>
    <t>Bourání podkladů pod dlažby betonových s potěrem nebo teracem tl do 100 mm pl do 4 m2</t>
  </si>
  <si>
    <t>m3</t>
  </si>
  <si>
    <t>1920632592</t>
  </si>
  <si>
    <t>20</t>
  </si>
  <si>
    <t>968062455</t>
  </si>
  <si>
    <t>Vybourání dřevěných dveřních zárubní pl do 2 m2</t>
  </si>
  <si>
    <t>-1914731832</t>
  </si>
  <si>
    <t>974082113</t>
  </si>
  <si>
    <t>Vysekání rýh pro ploché vodiče v omítce MV nebo MVC stěn š do 50 mm</t>
  </si>
  <si>
    <t>m</t>
  </si>
  <si>
    <t>7100951</t>
  </si>
  <si>
    <t>22</t>
  </si>
  <si>
    <t>974082172</t>
  </si>
  <si>
    <t>Vysekání rýh pro ploché vodiče v omítce MV nebo MVC stropů š do 30 mm</t>
  </si>
  <si>
    <t>-693916553</t>
  </si>
  <si>
    <t>23</t>
  </si>
  <si>
    <t>978013191</t>
  </si>
  <si>
    <t>Otlučení (osekání) vnitřní vápenné nebo vápenocementové omítky stěn v rozsahu do 100 %</t>
  </si>
  <si>
    <t>-1720905727</t>
  </si>
  <si>
    <t>24</t>
  </si>
  <si>
    <t>978059511</t>
  </si>
  <si>
    <t>Odsekání a odebrání obkladů stěn z vnitřních obkládaček plochy do 1 m2</t>
  </si>
  <si>
    <t>-16837028</t>
  </si>
  <si>
    <t>25</t>
  </si>
  <si>
    <t>978059541</t>
  </si>
  <si>
    <t>Odsekání a odebrání obkladů stěn z vnitřních obkládaček plochy přes 1 m2</t>
  </si>
  <si>
    <t>-470334705</t>
  </si>
  <si>
    <t>997</t>
  </si>
  <si>
    <t>Přesun sutě</t>
  </si>
  <si>
    <t>26</t>
  </si>
  <si>
    <t>997013213</t>
  </si>
  <si>
    <t>Vnitrostaveništní doprava suti a vybouraných hmot pro budovy v do 12 m ručně</t>
  </si>
  <si>
    <t>t</t>
  </si>
  <si>
    <t>-1271424233</t>
  </si>
  <si>
    <t>27</t>
  </si>
  <si>
    <t>997013219</t>
  </si>
  <si>
    <t>Příplatek k vnitrostaveništní dopravě suti a vybouraných hmot za zvětšenou dopravu suti ZKD 10 m</t>
  </si>
  <si>
    <t>-190715703</t>
  </si>
  <si>
    <t>28</t>
  </si>
  <si>
    <t>997013501</t>
  </si>
  <si>
    <t>Odvoz suti a vybouraných hmot na skládku nebo meziskládku do 1 km se složením</t>
  </si>
  <si>
    <t>-1988953079</t>
  </si>
  <si>
    <t>29</t>
  </si>
  <si>
    <t>997013509</t>
  </si>
  <si>
    <t>Příplatek k odvozu suti a vybouraných hmot na skládku ZKD 1 km přes 1 km</t>
  </si>
  <si>
    <t>1872566228</t>
  </si>
  <si>
    <t>30</t>
  </si>
  <si>
    <t>997013607</t>
  </si>
  <si>
    <t xml:space="preserve">Poplatek za uložení na skládce (skládkovné) stavebního odpadu </t>
  </si>
  <si>
    <t>181437932</t>
  </si>
  <si>
    <t>31</t>
  </si>
  <si>
    <t>997013635</t>
  </si>
  <si>
    <t>Poplatek za uložení na skládce (skládkovné) komunálního odpadu kód odpadu 20 03 01</t>
  </si>
  <si>
    <t>-598134876</t>
  </si>
  <si>
    <t>998</t>
  </si>
  <si>
    <t>Přesun hmot</t>
  </si>
  <si>
    <t>32</t>
  </si>
  <si>
    <t>998018002</t>
  </si>
  <si>
    <t>Přesun hmot ruční pro budovy v do 12 m</t>
  </si>
  <si>
    <t>974239465</t>
  </si>
  <si>
    <t>PSV</t>
  </si>
  <si>
    <t>Práce a dodávky PSV</t>
  </si>
  <si>
    <t>711</t>
  </si>
  <si>
    <t>Izolace proti vodě, vlhkosti a plynům</t>
  </si>
  <si>
    <t>33</t>
  </si>
  <si>
    <t>711191201</t>
  </si>
  <si>
    <t>Provedení izolace proti zemní vlhkosti hydroizolační stěrkou , 2 vrstvy</t>
  </si>
  <si>
    <t>-922984708</t>
  </si>
  <si>
    <t>34</t>
  </si>
  <si>
    <t>SMB.204278001</t>
  </si>
  <si>
    <t>AQUAFIN-2K/M WEISS, 35 kg</t>
  </si>
  <si>
    <t>kg</t>
  </si>
  <si>
    <t>2140796161</t>
  </si>
  <si>
    <t>35</t>
  </si>
  <si>
    <t>711199101</t>
  </si>
  <si>
    <t>Provedení těsnícího pásu do spoje dilatační nebo styčné spáry podlaha - stěna</t>
  </si>
  <si>
    <t>-586526225</t>
  </si>
  <si>
    <t>36</t>
  </si>
  <si>
    <t>711199102</t>
  </si>
  <si>
    <t>Provedení těsnícího koutu pro vnější nebo vnitřní roh spáry podlaha - stěna</t>
  </si>
  <si>
    <t>1529472523</t>
  </si>
  <si>
    <t>37</t>
  </si>
  <si>
    <t>SMB.205936001</t>
  </si>
  <si>
    <t>ASO-DICHTBAND 2000, 12cm/10m</t>
  </si>
  <si>
    <t>721306965</t>
  </si>
  <si>
    <t>721</t>
  </si>
  <si>
    <t>Zdravotechnika - vnitřní kanalizace</t>
  </si>
  <si>
    <t>38</t>
  </si>
  <si>
    <t>721170973</t>
  </si>
  <si>
    <t>Potrubí z PVC krácení trub DN 70</t>
  </si>
  <si>
    <t>1135656893</t>
  </si>
  <si>
    <t>39</t>
  </si>
  <si>
    <t>721171905</t>
  </si>
  <si>
    <t>Potrubí z PP vsazení odbočky do hrdla DN 110</t>
  </si>
  <si>
    <t>-353961948</t>
  </si>
  <si>
    <t>40</t>
  </si>
  <si>
    <t>721171914</t>
  </si>
  <si>
    <t>Propojení potrubí DN 70</t>
  </si>
  <si>
    <t>-1160626448</t>
  </si>
  <si>
    <t>41</t>
  </si>
  <si>
    <t>721171915</t>
  </si>
  <si>
    <t>Potrubí z PP propojení potrubí DN 110</t>
  </si>
  <si>
    <t>1669712394</t>
  </si>
  <si>
    <t>42</t>
  </si>
  <si>
    <t>721173722</t>
  </si>
  <si>
    <t>Potrubí kanalizační z PE připojovací DN 40</t>
  </si>
  <si>
    <t>501872299</t>
  </si>
  <si>
    <t>43</t>
  </si>
  <si>
    <t>721173724</t>
  </si>
  <si>
    <t>Potrubí kanalizační z PE připojovací DN 70</t>
  </si>
  <si>
    <t>1449341370</t>
  </si>
  <si>
    <t>44</t>
  </si>
  <si>
    <t>721226521</t>
  </si>
  <si>
    <t>Zápachová uzávěrka nástěnná pro pračku a myčku DN 40</t>
  </si>
  <si>
    <t>651864020</t>
  </si>
  <si>
    <t>45</t>
  </si>
  <si>
    <t>721300912</t>
  </si>
  <si>
    <t>Pročištění odpadů svislých v jednom podlaží do DN 200</t>
  </si>
  <si>
    <t>-1410113058</t>
  </si>
  <si>
    <t>46</t>
  </si>
  <si>
    <t>721300961</t>
  </si>
  <si>
    <t>Pročištění zápachových uzávěrek jednoduchých umyvadlo,nebo dřez</t>
  </si>
  <si>
    <t>-1448304851</t>
  </si>
  <si>
    <t>722</t>
  </si>
  <si>
    <t>Zdravotechnika - vnitřní vodovod</t>
  </si>
  <si>
    <t>47</t>
  </si>
  <si>
    <t>722170942</t>
  </si>
  <si>
    <t xml:space="preserve">Oprava potrubí PE spojka  G 1/2</t>
  </si>
  <si>
    <t>-548164428</t>
  </si>
  <si>
    <t>48</t>
  </si>
  <si>
    <t>722171912</t>
  </si>
  <si>
    <t>Potrubí plastové odříznutí trubky D do 20 mm</t>
  </si>
  <si>
    <t>-599698833</t>
  </si>
  <si>
    <t>49</t>
  </si>
  <si>
    <t>722171932</t>
  </si>
  <si>
    <t>Potrubí plastové výměna trub nebo tvarovek D do 20 mm</t>
  </si>
  <si>
    <t>-283795790</t>
  </si>
  <si>
    <t>50</t>
  </si>
  <si>
    <t>28615133</t>
  </si>
  <si>
    <t>trubka vodovodní tlaková PPR řada PN 16 D 20mm dl 4m</t>
  </si>
  <si>
    <t>-636817208</t>
  </si>
  <si>
    <t>51</t>
  </si>
  <si>
    <t>722179191</t>
  </si>
  <si>
    <t>Příplatek k rozvodu vody z plastů za malý rozsah prací na zakázce do 20 m</t>
  </si>
  <si>
    <t>soubor</t>
  </si>
  <si>
    <t>-438286497</t>
  </si>
  <si>
    <t>52</t>
  </si>
  <si>
    <t>722181221</t>
  </si>
  <si>
    <t>Ochrana vodovodního potrubí přilepenými termoizolačními trubicemi z PE tl do 9 mm DN do 22 mm</t>
  </si>
  <si>
    <t>1351369578</t>
  </si>
  <si>
    <t>53</t>
  </si>
  <si>
    <t>722190401</t>
  </si>
  <si>
    <t>Vyvedení a upevnění výpustku do DN 25</t>
  </si>
  <si>
    <t>269405198</t>
  </si>
  <si>
    <t>54</t>
  </si>
  <si>
    <t>722220111</t>
  </si>
  <si>
    <t>Nástěnka pro výtokový ventil G 1/2 s jedním závitem</t>
  </si>
  <si>
    <t>278928148</t>
  </si>
  <si>
    <t>55</t>
  </si>
  <si>
    <t>722232171</t>
  </si>
  <si>
    <t>Kohout kulový rohový G 1/2 PN 42 do 185°C plnoprůtokový s vnějším a vnitřním závitem</t>
  </si>
  <si>
    <t>-2039625552</t>
  </si>
  <si>
    <t>723</t>
  </si>
  <si>
    <t>Zdravotechnika - vnitřní plynovod</t>
  </si>
  <si>
    <t>56</t>
  </si>
  <si>
    <t>723150801</t>
  </si>
  <si>
    <t>Demontáž potrubí ocelové hladké svařované do D 32</t>
  </si>
  <si>
    <t>-299530491</t>
  </si>
  <si>
    <t>725</t>
  </si>
  <si>
    <t>Zdravotechnika - zařizovací předměty</t>
  </si>
  <si>
    <t>57</t>
  </si>
  <si>
    <t>725110811</t>
  </si>
  <si>
    <t>Demontáž klozetů splachovacích</t>
  </si>
  <si>
    <t>-1698295271</t>
  </si>
  <si>
    <t>58</t>
  </si>
  <si>
    <t>725119122</t>
  </si>
  <si>
    <t>Montáž klozetových mís kombi-zpětná montáž</t>
  </si>
  <si>
    <t>1055753912</t>
  </si>
  <si>
    <t>59</t>
  </si>
  <si>
    <t>725210821</t>
  </si>
  <si>
    <t>Demontáž umyvadel bez výtokových armatur</t>
  </si>
  <si>
    <t>1972991384</t>
  </si>
  <si>
    <t>60</t>
  </si>
  <si>
    <t>725219102</t>
  </si>
  <si>
    <t>Montáž umyvadla</t>
  </si>
  <si>
    <t>1083590159</t>
  </si>
  <si>
    <t>61</t>
  </si>
  <si>
    <t>64211005</t>
  </si>
  <si>
    <t>umyvadlo keramické závěsné bílé 550x420mm</t>
  </si>
  <si>
    <t>2052094985</t>
  </si>
  <si>
    <t>62</t>
  </si>
  <si>
    <t>725241143</t>
  </si>
  <si>
    <t xml:space="preserve">Vanička sprchová litý mramor čtvrtkruhová  900x900 mm</t>
  </si>
  <si>
    <t>-1481777248</t>
  </si>
  <si>
    <t>63</t>
  </si>
  <si>
    <t>725241901</t>
  </si>
  <si>
    <t>Montáž vaničky sprchové</t>
  </si>
  <si>
    <t>-1809092865</t>
  </si>
  <si>
    <t>64</t>
  </si>
  <si>
    <t>725244813</t>
  </si>
  <si>
    <t>Zástěna sprchová rohová rámová se skleněnou výplní tl. 4 a 5 mm dveře posuvné dvoudílné na čtvrtkruhovou vaničku 900x900 mm</t>
  </si>
  <si>
    <t>1278401588</t>
  </si>
  <si>
    <t>65</t>
  </si>
  <si>
    <t>725244907</t>
  </si>
  <si>
    <t>Montáž zástěny sprchové rohové (sprchový kout)</t>
  </si>
  <si>
    <t>1481943037</t>
  </si>
  <si>
    <t>66</t>
  </si>
  <si>
    <t>725310823</t>
  </si>
  <si>
    <t>Demontáž dřez jednoduchý vestavěný v kuchyňských sestavách bez výtokových armatur</t>
  </si>
  <si>
    <t>73396182</t>
  </si>
  <si>
    <t>67</t>
  </si>
  <si>
    <t>725311149</t>
  </si>
  <si>
    <t>Dřez jednoduchý nerezový vč. zápach.uzávěru</t>
  </si>
  <si>
    <t>-2124977509</t>
  </si>
  <si>
    <t>68</t>
  </si>
  <si>
    <t>725319111</t>
  </si>
  <si>
    <t xml:space="preserve">Montáž dřezu </t>
  </si>
  <si>
    <t>491657992</t>
  </si>
  <si>
    <t>69</t>
  </si>
  <si>
    <t>725590812</t>
  </si>
  <si>
    <t>Přemístění vnitrostaveništní demontovaných zařizovacích předmětů v objektech výšky do 12 m</t>
  </si>
  <si>
    <t>1138307251</t>
  </si>
  <si>
    <t>70</t>
  </si>
  <si>
    <t>725610810</t>
  </si>
  <si>
    <t>Demontáž sporáků plynových</t>
  </si>
  <si>
    <t>1404202333</t>
  </si>
  <si>
    <t>71</t>
  </si>
  <si>
    <t>725619101</t>
  </si>
  <si>
    <t>Montáž sporáku elektrického</t>
  </si>
  <si>
    <t>945978737</t>
  </si>
  <si>
    <t>72</t>
  </si>
  <si>
    <t>54111971</t>
  </si>
  <si>
    <t>sporák elektrický - litinové plotýnky</t>
  </si>
  <si>
    <t>428567701</t>
  </si>
  <si>
    <t>73</t>
  </si>
  <si>
    <t>725810811</t>
  </si>
  <si>
    <t>Demontáž ventilů výtokových nástěnných</t>
  </si>
  <si>
    <t>1833667163</t>
  </si>
  <si>
    <t>74</t>
  </si>
  <si>
    <t>725820801</t>
  </si>
  <si>
    <t>Demontáž baterie nástěnné do G 3 / 4</t>
  </si>
  <si>
    <t>1278915332</t>
  </si>
  <si>
    <t>75</t>
  </si>
  <si>
    <t>725829131</t>
  </si>
  <si>
    <t>Montáž baterie umyvadlové stojánkové G 1/2 ostatní typ</t>
  </si>
  <si>
    <t>-1108987589</t>
  </si>
  <si>
    <t>76</t>
  </si>
  <si>
    <t>55144006</t>
  </si>
  <si>
    <t xml:space="preserve">baterie stojánková páková </t>
  </si>
  <si>
    <t>-1984908755</t>
  </si>
  <si>
    <t>77</t>
  </si>
  <si>
    <t>725841312.RAF</t>
  </si>
  <si>
    <t xml:space="preserve">Baterie sprchová nástěnná  páková</t>
  </si>
  <si>
    <t>-1749889265</t>
  </si>
  <si>
    <t>78</t>
  </si>
  <si>
    <t>725860811</t>
  </si>
  <si>
    <t>Demontáž uzávěrů zápachu jednoduchých</t>
  </si>
  <si>
    <t>487484093</t>
  </si>
  <si>
    <t>79</t>
  </si>
  <si>
    <t>55231080</t>
  </si>
  <si>
    <t>Digestoř recirkulační (např. Mora OP 640W)</t>
  </si>
  <si>
    <t>1979892321</t>
  </si>
  <si>
    <t>80</t>
  </si>
  <si>
    <t>55231352</t>
  </si>
  <si>
    <t>koupelnové sedátko výškově stavitelné (např. Homelife)</t>
  </si>
  <si>
    <t>1397277470</t>
  </si>
  <si>
    <t>81</t>
  </si>
  <si>
    <t>725980123</t>
  </si>
  <si>
    <t>Dvířka 30/30</t>
  </si>
  <si>
    <t>1050916989</t>
  </si>
  <si>
    <t>82</t>
  </si>
  <si>
    <t>72532051</t>
  </si>
  <si>
    <t>klozet keramický kombinovaný hluboké splachování odpad vodorovný bílý 630x360x770mm</t>
  </si>
  <si>
    <t>-126273608</t>
  </si>
  <si>
    <t>83</t>
  </si>
  <si>
    <t>55167394</t>
  </si>
  <si>
    <t>sedátko klozetové duroplastové bílé antibakteriální</t>
  </si>
  <si>
    <t>-1746191849</t>
  </si>
  <si>
    <t>84</t>
  </si>
  <si>
    <t>998725102</t>
  </si>
  <si>
    <t>Přesun hmot tonážní pro zařizovací předměty v objektech v do 12 m</t>
  </si>
  <si>
    <t>-1444846028</t>
  </si>
  <si>
    <t>85</t>
  </si>
  <si>
    <t>998725181</t>
  </si>
  <si>
    <t>Příplatek k přesunu hmot tonážní 725 prováděný bez použití mechanizace</t>
  </si>
  <si>
    <t>-1436505277</t>
  </si>
  <si>
    <t>766</t>
  </si>
  <si>
    <t>Konstrukce truhlářské</t>
  </si>
  <si>
    <t>86</t>
  </si>
  <si>
    <t>766660002</t>
  </si>
  <si>
    <t>Montáž dveřních křídel otvíravých jednokřídlových š přes 0,8 m do ocelové zárubně</t>
  </si>
  <si>
    <t>-1327925737</t>
  </si>
  <si>
    <t>87</t>
  </si>
  <si>
    <t>61162015</t>
  </si>
  <si>
    <t>dveře jednokřídlé voštinové povrch fóliový plné 800x1970/2100mm</t>
  </si>
  <si>
    <t>95566600</t>
  </si>
  <si>
    <t>88</t>
  </si>
  <si>
    <t>61162013</t>
  </si>
  <si>
    <t>dveře jednokřídlé voštinové povrch fóliový plné 700x1970-2100mm</t>
  </si>
  <si>
    <t>-1289651717</t>
  </si>
  <si>
    <t>89</t>
  </si>
  <si>
    <t>54914622</t>
  </si>
  <si>
    <t>kování dveřní vrchní klika včetně štítu a montážního materiálu BB 72 matný nikl</t>
  </si>
  <si>
    <t>2095953490</t>
  </si>
  <si>
    <t>90</t>
  </si>
  <si>
    <t>54914102</t>
  </si>
  <si>
    <t>kování dveřní bezpečnostní, knoflík-klika R 802 /O Cr</t>
  </si>
  <si>
    <t>274073558</t>
  </si>
  <si>
    <t>91</t>
  </si>
  <si>
    <t>766662811</t>
  </si>
  <si>
    <t>Demontáž dveřních prahů u dveří jednokřídlových</t>
  </si>
  <si>
    <t>1103883458</t>
  </si>
  <si>
    <t>92</t>
  </si>
  <si>
    <t>766691914</t>
  </si>
  <si>
    <t>Vyvěšení nebo zavěšení dřevěných křídel dveří pl do 2 m2</t>
  </si>
  <si>
    <t>170388110</t>
  </si>
  <si>
    <t>93</t>
  </si>
  <si>
    <t>766695212</t>
  </si>
  <si>
    <t>Montáž truhlářských prahů dveří jednokřídlových šířky do 10 cm</t>
  </si>
  <si>
    <t>-990997429</t>
  </si>
  <si>
    <t>94</t>
  </si>
  <si>
    <t>61187156</t>
  </si>
  <si>
    <t>práh dveřní dřevěný dubový tl 20mm dl 820mm š 100mm</t>
  </si>
  <si>
    <t>-1991455709</t>
  </si>
  <si>
    <t>95</t>
  </si>
  <si>
    <t>766811115</t>
  </si>
  <si>
    <t>Montáž korpusu kuchyňských skříněk spodních na nožičky šířky do 600 mm</t>
  </si>
  <si>
    <t>358856911</t>
  </si>
  <si>
    <t>96</t>
  </si>
  <si>
    <t>766811144</t>
  </si>
  <si>
    <t>Příplatek k montáži kuchyňských skříněk spodních za usazení vestavěné digestoře</t>
  </si>
  <si>
    <t>-532718777</t>
  </si>
  <si>
    <t>97</t>
  </si>
  <si>
    <t>766811151</t>
  </si>
  <si>
    <t>Montáž korpusu kuchyňských skříněk horních na stěnu šířky do 600 mm</t>
  </si>
  <si>
    <t>-901803962</t>
  </si>
  <si>
    <t>98</t>
  </si>
  <si>
    <t>766811212</t>
  </si>
  <si>
    <t>Montáž kuchyňské pracovní desky bez výřezu délky do 2000 mm</t>
  </si>
  <si>
    <t>-592978799</t>
  </si>
  <si>
    <t>99</t>
  </si>
  <si>
    <t>766811221</t>
  </si>
  <si>
    <t>Příplatek k montáži kuchyňské pracovní desky za vyřezání otvoru</t>
  </si>
  <si>
    <t>1463862341</t>
  </si>
  <si>
    <t>100</t>
  </si>
  <si>
    <t>766811441</t>
  </si>
  <si>
    <t>Montáž světelné rampy šroubované délky do 1000 mm na kuchyňských linkách</t>
  </si>
  <si>
    <t>-1971509243</t>
  </si>
  <si>
    <t>101</t>
  </si>
  <si>
    <t>766812820</t>
  </si>
  <si>
    <t>Demontáž kuchyňských linek dřevěných nebo kovových délky do 1,5 m</t>
  </si>
  <si>
    <t>-120893726</t>
  </si>
  <si>
    <t>102</t>
  </si>
  <si>
    <t>766812830</t>
  </si>
  <si>
    <t>Demontáž kuchyňských linek dřevěných nebo kovových délky do 1,8 m</t>
  </si>
  <si>
    <t>-19919413</t>
  </si>
  <si>
    <t>103</t>
  </si>
  <si>
    <t>766821121</t>
  </si>
  <si>
    <t>Montáž korpusu vestavěné skříně šatní jednokřídlové</t>
  </si>
  <si>
    <t>44288033</t>
  </si>
  <si>
    <t>104</t>
  </si>
  <si>
    <t>766825811</t>
  </si>
  <si>
    <t>Demontáž truhlářských vestavěných skříní jednokřídlových</t>
  </si>
  <si>
    <t>-657670140</t>
  </si>
  <si>
    <t>105</t>
  </si>
  <si>
    <t>998766202</t>
  </si>
  <si>
    <t>Přesun hmot procentní pro konstrukce truhlářské v objektech v do 12 m</t>
  </si>
  <si>
    <t>%</t>
  </si>
  <si>
    <t>1363841774</t>
  </si>
  <si>
    <t>106</t>
  </si>
  <si>
    <t>61510103</t>
  </si>
  <si>
    <t>skříň dřevěná vysoká šatní 2030x400x500mm (např. Maximus M1, dub sonoma)</t>
  </si>
  <si>
    <t>561968051</t>
  </si>
  <si>
    <t>107</t>
  </si>
  <si>
    <t>55711124</t>
  </si>
  <si>
    <t>Kuchyňská linka 180 cm (např. Delta 180 dub sonoma)</t>
  </si>
  <si>
    <t>-1335820048</t>
  </si>
  <si>
    <t>108</t>
  </si>
  <si>
    <t>998766292</t>
  </si>
  <si>
    <t>Příplatek k přesunu hmot procentní 766 za zvětšený přesun do 100 m</t>
  </si>
  <si>
    <t>-959463272</t>
  </si>
  <si>
    <t>771</t>
  </si>
  <si>
    <t>Podlahy z dlaždic</t>
  </si>
  <si>
    <t>109</t>
  </si>
  <si>
    <t>771111011</t>
  </si>
  <si>
    <t>Vysátí podkladu před pokládkou dlažby</t>
  </si>
  <si>
    <t>-400278783</t>
  </si>
  <si>
    <t>110</t>
  </si>
  <si>
    <t>771121011</t>
  </si>
  <si>
    <t>Nátěr penetrační na podlahu</t>
  </si>
  <si>
    <t>-1083740246</t>
  </si>
  <si>
    <t>111</t>
  </si>
  <si>
    <t>771574243</t>
  </si>
  <si>
    <t>Montáž podlah keramických pro mechanické zatížení hladkých lepených flexibilním lepidlem do 12 ks/m2</t>
  </si>
  <si>
    <t>-694087920</t>
  </si>
  <si>
    <t>112</t>
  </si>
  <si>
    <t>LSS.TAA35069</t>
  </si>
  <si>
    <t>dlaždice slinutá TAURUS GRANIT, 298 x 298 x 9 mm</t>
  </si>
  <si>
    <t>1246097426</t>
  </si>
  <si>
    <t>113</t>
  </si>
  <si>
    <t>771577111</t>
  </si>
  <si>
    <t>Příplatek k montáži podlah keramických lepených flexibilním lepidlem za plochu do 5 m2</t>
  </si>
  <si>
    <t>-2012748867</t>
  </si>
  <si>
    <t>114</t>
  </si>
  <si>
    <t>771591115</t>
  </si>
  <si>
    <t>Podlahy spárování silikonem</t>
  </si>
  <si>
    <t>-899477784</t>
  </si>
  <si>
    <t>776</t>
  </si>
  <si>
    <t>Podlahy povlakové</t>
  </si>
  <si>
    <t>115</t>
  </si>
  <si>
    <t>776111116</t>
  </si>
  <si>
    <t>Odstranění zbytků lepidla z podkladu povlakových podlah broušením</t>
  </si>
  <si>
    <t>224787693</t>
  </si>
  <si>
    <t>116</t>
  </si>
  <si>
    <t>776111311</t>
  </si>
  <si>
    <t>Vysátí podkladu povlakových podlah</t>
  </si>
  <si>
    <t>1621776885</t>
  </si>
  <si>
    <t>117</t>
  </si>
  <si>
    <t>776121111</t>
  </si>
  <si>
    <t>Vodou ředitelná penetrace savého podkladu povlakových podlah ředěná v poměru 1:3</t>
  </si>
  <si>
    <t>-353879740</t>
  </si>
  <si>
    <t>118</t>
  </si>
  <si>
    <t>776141112</t>
  </si>
  <si>
    <t>Vyrovnání podkladu povlakových podlah stěrkou pevnosti 20 MPa tl 5 mm</t>
  </si>
  <si>
    <t>1431412021</t>
  </si>
  <si>
    <t>119</t>
  </si>
  <si>
    <t>776201811</t>
  </si>
  <si>
    <t>Demontáž lepených povlakových podlah bez podložky ručně</t>
  </si>
  <si>
    <t>696424673</t>
  </si>
  <si>
    <t>120</t>
  </si>
  <si>
    <t>776221111</t>
  </si>
  <si>
    <t>Lepení pásů z PVC standardním lepidlem</t>
  </si>
  <si>
    <t>-346686283</t>
  </si>
  <si>
    <t>121</t>
  </si>
  <si>
    <t>28412285</t>
  </si>
  <si>
    <t>krytina podlahová heterogenní tl 2mm</t>
  </si>
  <si>
    <t>-888579570</t>
  </si>
  <si>
    <t>122</t>
  </si>
  <si>
    <t>776410811</t>
  </si>
  <si>
    <t>Odstranění soklíků a lišt pryžových nebo plastových</t>
  </si>
  <si>
    <t>686905892</t>
  </si>
  <si>
    <t>123</t>
  </si>
  <si>
    <t>776411111</t>
  </si>
  <si>
    <t>Montáž obvodových soklíků výšky do 80 mm</t>
  </si>
  <si>
    <t>254901637</t>
  </si>
  <si>
    <t>124</t>
  </si>
  <si>
    <t>28411001</t>
  </si>
  <si>
    <t>lišta soklová PVC 9,7x58mm</t>
  </si>
  <si>
    <t>-22140440</t>
  </si>
  <si>
    <t>125</t>
  </si>
  <si>
    <t>776421312</t>
  </si>
  <si>
    <t>Montáž přechodových šroubovaných lišt</t>
  </si>
  <si>
    <t>-515440275</t>
  </si>
  <si>
    <t>126</t>
  </si>
  <si>
    <t>55343119</t>
  </si>
  <si>
    <t>profil přechodový Al narážecí 40mm dub, buk, javor, třešeň</t>
  </si>
  <si>
    <t>564219698</t>
  </si>
  <si>
    <t>127</t>
  </si>
  <si>
    <t>998776102</t>
  </si>
  <si>
    <t>Přesun hmot tonážní pro podlahy povlakové v objektech v do 12 m</t>
  </si>
  <si>
    <t>-1861751782</t>
  </si>
  <si>
    <t>128</t>
  </si>
  <si>
    <t>998776181</t>
  </si>
  <si>
    <t>Příplatek k přesunu hmot tonážní 776 prováděný bez použití mechanizace</t>
  </si>
  <si>
    <t>592191912</t>
  </si>
  <si>
    <t>781</t>
  </si>
  <si>
    <t>Dokončovací práce - obklady</t>
  </si>
  <si>
    <t>129</t>
  </si>
  <si>
    <t>781121011</t>
  </si>
  <si>
    <t>Nátěr penetrační na stěnu</t>
  </si>
  <si>
    <t>-563483518</t>
  </si>
  <si>
    <t>130</t>
  </si>
  <si>
    <t>781474117</t>
  </si>
  <si>
    <t>Montáž obkladů vnitřních keramických hladkých do 45 ks/m2 lepených flexibilním lepidlem</t>
  </si>
  <si>
    <t>674482547</t>
  </si>
  <si>
    <t>131</t>
  </si>
  <si>
    <t>LSS.WAA19007</t>
  </si>
  <si>
    <t>obkládačka ColorONE, 148 x 148 x 6 mm</t>
  </si>
  <si>
    <t>-1426520608</t>
  </si>
  <si>
    <t>132</t>
  </si>
  <si>
    <t>998781102</t>
  </si>
  <si>
    <t>Přesun hmot tonážní pro obklady keramické v objektech v do 12 m</t>
  </si>
  <si>
    <t>1199247528</t>
  </si>
  <si>
    <t>133</t>
  </si>
  <si>
    <t>998781181</t>
  </si>
  <si>
    <t>Příplatek k přesunu hmot tonážní 781 prováděný bez použití mechanizace</t>
  </si>
  <si>
    <t>-1480657654</t>
  </si>
  <si>
    <t>783</t>
  </si>
  <si>
    <t>Dokončovací práce - nátěry</t>
  </si>
  <si>
    <t>134</t>
  </si>
  <si>
    <t>783301311</t>
  </si>
  <si>
    <t>Odmaštění zámečnických konstrukcí vodou ředitelným odmašťovačem</t>
  </si>
  <si>
    <t>-1294410955</t>
  </si>
  <si>
    <t>135</t>
  </si>
  <si>
    <t>783314101</t>
  </si>
  <si>
    <t>Základní jednonásobný syntetický nátěr zámečnických konstrukcí</t>
  </si>
  <si>
    <t>-1493475390</t>
  </si>
  <si>
    <t>136</t>
  </si>
  <si>
    <t>783315101</t>
  </si>
  <si>
    <t>Mezinátěr jednonásobný syntetický standardní zámečnických konstrukcí</t>
  </si>
  <si>
    <t>124356346</t>
  </si>
  <si>
    <t>137</t>
  </si>
  <si>
    <t>783317101</t>
  </si>
  <si>
    <t>Krycí jednonásobný syntetický standardní nátěr zámečnických konstrukcí</t>
  </si>
  <si>
    <t>-713595871</t>
  </si>
  <si>
    <t>138</t>
  </si>
  <si>
    <t>783601345</t>
  </si>
  <si>
    <t>Odmaštění litinových otopných těles odmašťovačem vodou ředitelným před provedením nátěru</t>
  </si>
  <si>
    <t>607525384</t>
  </si>
  <si>
    <t>139</t>
  </si>
  <si>
    <t>783601421</t>
  </si>
  <si>
    <t>Ometení článkových otopných těles před provedením nátěru</t>
  </si>
  <si>
    <t>1229711384</t>
  </si>
  <si>
    <t>140</t>
  </si>
  <si>
    <t>783614141</t>
  </si>
  <si>
    <t>Základní jednonásobný syntetický nátěr litinových otopných těles</t>
  </si>
  <si>
    <t>930528839</t>
  </si>
  <si>
    <t>141</t>
  </si>
  <si>
    <t>783614651</t>
  </si>
  <si>
    <t>Základní antikorozní jednonásobný syntetický potrubí DN do 50 mm</t>
  </si>
  <si>
    <t>-1952100335</t>
  </si>
  <si>
    <t>142</t>
  </si>
  <si>
    <t>783615551</t>
  </si>
  <si>
    <t>Mezinátěr jednonásobný syntetický nátěr potrubí DN do 50 mm</t>
  </si>
  <si>
    <t>2112035911</t>
  </si>
  <si>
    <t>143</t>
  </si>
  <si>
    <t>783617147</t>
  </si>
  <si>
    <t>Krycí dvojnásobný syntetický nátěr litinových otopných těles</t>
  </si>
  <si>
    <t>-1483790089</t>
  </si>
  <si>
    <t>144</t>
  </si>
  <si>
    <t>783617601</t>
  </si>
  <si>
    <t>Krycí jednonásobný syntetický nátěr potrubí DN do 50 mm</t>
  </si>
  <si>
    <t>-1673342954</t>
  </si>
  <si>
    <t>784</t>
  </si>
  <si>
    <t>Dokončovací práce - malby a tapety</t>
  </si>
  <si>
    <t>145</t>
  </si>
  <si>
    <t>784121001</t>
  </si>
  <si>
    <t>Oškrabání malby v mísnostech výšky do 3,80 m</t>
  </si>
  <si>
    <t>-1505880232</t>
  </si>
  <si>
    <t>146</t>
  </si>
  <si>
    <t>784171111</t>
  </si>
  <si>
    <t>Zakrytí vnitřních ploch stěn v místnostech výšky do 3,80 m</t>
  </si>
  <si>
    <t>1919292712</t>
  </si>
  <si>
    <t>147</t>
  </si>
  <si>
    <t>58124844</t>
  </si>
  <si>
    <t>fólie pro malířské potřeby zakrývací tl 25µ 4x5m</t>
  </si>
  <si>
    <t>-839351005</t>
  </si>
  <si>
    <t>148</t>
  </si>
  <si>
    <t>784181101</t>
  </si>
  <si>
    <t>Základní akrylátová jednonásobná penetrace podkladu v místnostech výšky do 3,80m</t>
  </si>
  <si>
    <t>-662935841</t>
  </si>
  <si>
    <t>149</t>
  </si>
  <si>
    <t>784211101</t>
  </si>
  <si>
    <t>Dvojnásobné bílé malby ze směsí za mokra výborně otěruvzdorných v místnostech výšky do 3,80 m</t>
  </si>
  <si>
    <t>1640878311</t>
  </si>
  <si>
    <t>786</t>
  </si>
  <si>
    <t>Dokončovací práce - čalounické úpravy</t>
  </si>
  <si>
    <t>150</t>
  </si>
  <si>
    <t>786624121</t>
  </si>
  <si>
    <t>Montáž lamelové žaluzie do oken plastových otevíravých, sklápěcích a vyklápěcích</t>
  </si>
  <si>
    <t>2042475380</t>
  </si>
  <si>
    <t>151</t>
  </si>
  <si>
    <t>55346200</t>
  </si>
  <si>
    <t>žaluzie horizontální interiérové</t>
  </si>
  <si>
    <t>626060482</t>
  </si>
  <si>
    <t>Práce a dodávky M</t>
  </si>
  <si>
    <t>21-M</t>
  </si>
  <si>
    <t>Elektromontáže</t>
  </si>
  <si>
    <t>152</t>
  </si>
  <si>
    <t>210203719R-D</t>
  </si>
  <si>
    <t>Monta dod. trubka ohebná typ 23 R=13,5mm</t>
  </si>
  <si>
    <t>-2041659577</t>
  </si>
  <si>
    <t>153</t>
  </si>
  <si>
    <t>210812012R</t>
  </si>
  <si>
    <t>krab.přístrojová (1901,KP68/KZ3)</t>
  </si>
  <si>
    <t>ks</t>
  </si>
  <si>
    <t>-1106594334</t>
  </si>
  <si>
    <t>154</t>
  </si>
  <si>
    <t>210812015R</t>
  </si>
  <si>
    <t>svorky Weidmuller D 2,5/4</t>
  </si>
  <si>
    <t>1981335701</t>
  </si>
  <si>
    <t>155</t>
  </si>
  <si>
    <t>34821275R</t>
  </si>
  <si>
    <t xml:space="preserve">lustrsvorky 2x4 </t>
  </si>
  <si>
    <t>256</t>
  </si>
  <si>
    <t>1364736897</t>
  </si>
  <si>
    <t>156</t>
  </si>
  <si>
    <t>34818210R</t>
  </si>
  <si>
    <t>osazení hmoždinky -lustrhák</t>
  </si>
  <si>
    <t>2069480021</t>
  </si>
  <si>
    <t>157</t>
  </si>
  <si>
    <t>210812017R</t>
  </si>
  <si>
    <t>Montáž kabel CYKY 3Cx1,5 mm2 750V (PO)</t>
  </si>
  <si>
    <t>2082776301</t>
  </si>
  <si>
    <t>158</t>
  </si>
  <si>
    <t>34851128R</t>
  </si>
  <si>
    <t xml:space="preserve">Montáž kabel CYKY   3Cx4 mm2 750V (PO) </t>
  </si>
  <si>
    <t>1286350603</t>
  </si>
  <si>
    <t>159</t>
  </si>
  <si>
    <t>210812019R</t>
  </si>
  <si>
    <t xml:space="preserve">Montáž kabel CYSY 3Gx2,5 mm2 750V </t>
  </si>
  <si>
    <t>290041896</t>
  </si>
  <si>
    <t>160</t>
  </si>
  <si>
    <t>210812031R</t>
  </si>
  <si>
    <t>vodič CY 6 mm2</t>
  </si>
  <si>
    <t>552185397</t>
  </si>
  <si>
    <t>161</t>
  </si>
  <si>
    <t>210812041R</t>
  </si>
  <si>
    <t>Demontáže stávající elektroinstalace,likvidace</t>
  </si>
  <si>
    <t>hod</t>
  </si>
  <si>
    <t>321819759</t>
  </si>
  <si>
    <t>162</t>
  </si>
  <si>
    <t>35811071R</t>
  </si>
  <si>
    <t>zásuvka Swing</t>
  </si>
  <si>
    <t>-1640444203</t>
  </si>
  <si>
    <t>163</t>
  </si>
  <si>
    <t>35811075R</t>
  </si>
  <si>
    <t>dvojzásuvka Swing</t>
  </si>
  <si>
    <t>-336530860</t>
  </si>
  <si>
    <t>164</t>
  </si>
  <si>
    <t>35811132R</t>
  </si>
  <si>
    <t>svítidlo stropní LEDý</t>
  </si>
  <si>
    <t>-1428745872</t>
  </si>
  <si>
    <t>165</t>
  </si>
  <si>
    <t>34571511R</t>
  </si>
  <si>
    <t>rozvodnice 8 p. vybavená vč.proudového chrániče</t>
  </si>
  <si>
    <t>kpl</t>
  </si>
  <si>
    <t>-438099525</t>
  </si>
  <si>
    <t>166</t>
  </si>
  <si>
    <t>210812041R.1</t>
  </si>
  <si>
    <t>Elektrorevize, přihláška k odběru</t>
  </si>
  <si>
    <t>soub</t>
  </si>
  <si>
    <t>-1104989999</t>
  </si>
  <si>
    <t>167</t>
  </si>
  <si>
    <t>210812051R</t>
  </si>
  <si>
    <t>spínač č.1 Swing</t>
  </si>
  <si>
    <t>788877259</t>
  </si>
  <si>
    <t>168</t>
  </si>
  <si>
    <t>210812053R</t>
  </si>
  <si>
    <t>Sporáková kombinace Unica pod omítku</t>
  </si>
  <si>
    <t>-780957581</t>
  </si>
  <si>
    <t>169</t>
  </si>
  <si>
    <t>210812055R</t>
  </si>
  <si>
    <t>spínač.č.5 Swing</t>
  </si>
  <si>
    <t>-1962203612</t>
  </si>
  <si>
    <t>170</t>
  </si>
  <si>
    <t>34823741R</t>
  </si>
  <si>
    <t>svítidlo pod linku 13 W</t>
  </si>
  <si>
    <t>-1798683469</t>
  </si>
  <si>
    <t>171</t>
  </si>
  <si>
    <t>210812157R</t>
  </si>
  <si>
    <t>Doprava materiálu</t>
  </si>
  <si>
    <t>-1867872337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</si>
</sst>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02-01-2022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bytové jednotky č.36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Pečovatelský dům č.p.582/27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16. 1. 2022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Bílina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76</v>
      </c>
      <c r="BT94" s="114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24.75" customHeight="1">
      <c r="A95" s="115" t="s">
        <v>80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'02-01-2022 - Oprava bytov...'!J28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81</v>
      </c>
      <c r="AR95" s="122"/>
      <c r="AS95" s="123">
        <v>0</v>
      </c>
      <c r="AT95" s="124">
        <f>ROUND(SUM(AV95:AW95),2)</f>
        <v>0</v>
      </c>
      <c r="AU95" s="125">
        <f>'02-01-2022 - Oprava bytov...'!P132</f>
        <v>0</v>
      </c>
      <c r="AV95" s="124">
        <f>'02-01-2022 - Oprava bytov...'!J31</f>
        <v>0</v>
      </c>
      <c r="AW95" s="124">
        <f>'02-01-2022 - Oprava bytov...'!J32</f>
        <v>0</v>
      </c>
      <c r="AX95" s="124">
        <f>'02-01-2022 - Oprava bytov...'!J33</f>
        <v>0</v>
      </c>
      <c r="AY95" s="124">
        <f>'02-01-2022 - Oprava bytov...'!J34</f>
        <v>0</v>
      </c>
      <c r="AZ95" s="124">
        <f>'02-01-2022 - Oprava bytov...'!F31</f>
        <v>0</v>
      </c>
      <c r="BA95" s="124">
        <f>'02-01-2022 - Oprava bytov...'!F32</f>
        <v>0</v>
      </c>
      <c r="BB95" s="124">
        <f>'02-01-2022 - Oprava bytov...'!F33</f>
        <v>0</v>
      </c>
      <c r="BC95" s="124">
        <f>'02-01-2022 - Oprava bytov...'!F34</f>
        <v>0</v>
      </c>
      <c r="BD95" s="126">
        <f>'02-01-2022 - Oprava bytov...'!F35</f>
        <v>0</v>
      </c>
      <c r="BE95" s="7"/>
      <c r="BT95" s="127" t="s">
        <v>82</v>
      </c>
      <c r="BU95" s="127" t="s">
        <v>83</v>
      </c>
      <c r="BV95" s="127" t="s">
        <v>78</v>
      </c>
      <c r="BW95" s="127" t="s">
        <v>5</v>
      </c>
      <c r="BX95" s="127" t="s">
        <v>79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7Fq3FOhbSbnnpcDtmkduEDBWCdkye5XQSe+P5zG94kZfVgTeO+AsSSiQ+h+ELNESBwNmMA/wLWOFijrtS9TAnQ==" hashValue="4myEj2uhH/0uPTuF/PCV70Ja9t9vfoWirBm8+jul4GdEYDU3HYxIzoagdUQr7N9wcgyYqaczepuvfnR7hHM3J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2-01-2022 - Oprava byt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  <c r="AZ2" s="128" t="s">
        <v>84</v>
      </c>
      <c r="BA2" s="128" t="s">
        <v>1</v>
      </c>
      <c r="BB2" s="128" t="s">
        <v>1</v>
      </c>
      <c r="BC2" s="128" t="s">
        <v>85</v>
      </c>
      <c r="BD2" s="128" t="s">
        <v>86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82</v>
      </c>
      <c r="AZ3" s="128" t="s">
        <v>87</v>
      </c>
      <c r="BA3" s="128" t="s">
        <v>1</v>
      </c>
      <c r="BB3" s="128" t="s">
        <v>1</v>
      </c>
      <c r="BC3" s="128" t="s">
        <v>88</v>
      </c>
      <c r="BD3" s="128" t="s">
        <v>86</v>
      </c>
    </row>
    <row r="4" hidden="1" s="1" customFormat="1" ht="24.96" customHeight="1">
      <c r="B4" s="17"/>
      <c r="D4" s="131" t="s">
        <v>89</v>
      </c>
      <c r="L4" s="17"/>
      <c r="M4" s="132" t="s">
        <v>10</v>
      </c>
      <c r="AT4" s="14" t="s">
        <v>4</v>
      </c>
      <c r="AZ4" s="128" t="s">
        <v>90</v>
      </c>
      <c r="BA4" s="128" t="s">
        <v>1</v>
      </c>
      <c r="BB4" s="128" t="s">
        <v>1</v>
      </c>
      <c r="BC4" s="128" t="s">
        <v>91</v>
      </c>
      <c r="BD4" s="128" t="s">
        <v>86</v>
      </c>
    </row>
    <row r="5" hidden="1" s="1" customFormat="1" ht="6.96" customHeight="1">
      <c r="B5" s="17"/>
      <c r="L5" s="17"/>
      <c r="AZ5" s="128" t="s">
        <v>92</v>
      </c>
      <c r="BA5" s="128" t="s">
        <v>1</v>
      </c>
      <c r="BB5" s="128" t="s">
        <v>1</v>
      </c>
      <c r="BC5" s="128" t="s">
        <v>93</v>
      </c>
      <c r="BD5" s="128" t="s">
        <v>86</v>
      </c>
    </row>
    <row r="6" hidden="1" s="2" customFormat="1" ht="12" customHeight="1">
      <c r="A6" s="35"/>
      <c r="B6" s="41"/>
      <c r="C6" s="35"/>
      <c r="D6" s="133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hidden="1" s="2" customFormat="1" ht="16.5" customHeight="1">
      <c r="A7" s="35"/>
      <c r="B7" s="41"/>
      <c r="C7" s="35"/>
      <c r="D7" s="35"/>
      <c r="E7" s="134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hidden="1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2" customHeight="1">
      <c r="A9" s="35"/>
      <c r="B9" s="41"/>
      <c r="C9" s="35"/>
      <c r="D9" s="133" t="s">
        <v>18</v>
      </c>
      <c r="E9" s="35"/>
      <c r="F9" s="135" t="s">
        <v>1</v>
      </c>
      <c r="G9" s="35"/>
      <c r="H9" s="35"/>
      <c r="I9" s="133" t="s">
        <v>19</v>
      </c>
      <c r="J9" s="135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33" t="s">
        <v>20</v>
      </c>
      <c r="E10" s="35"/>
      <c r="F10" s="135" t="s">
        <v>21</v>
      </c>
      <c r="G10" s="35"/>
      <c r="H10" s="35"/>
      <c r="I10" s="133" t="s">
        <v>22</v>
      </c>
      <c r="J10" s="136" t="str">
        <f>'Rekapitulace zakázky'!AN8</f>
        <v>16. 1. 2022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3" t="s">
        <v>24</v>
      </c>
      <c r="E12" s="35"/>
      <c r="F12" s="35"/>
      <c r="G12" s="35"/>
      <c r="H12" s="35"/>
      <c r="I12" s="133" t="s">
        <v>25</v>
      </c>
      <c r="J12" s="135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8" customHeight="1">
      <c r="A13" s="35"/>
      <c r="B13" s="41"/>
      <c r="C13" s="35"/>
      <c r="D13" s="35"/>
      <c r="E13" s="135" t="s">
        <v>27</v>
      </c>
      <c r="F13" s="35"/>
      <c r="G13" s="35"/>
      <c r="H13" s="35"/>
      <c r="I13" s="133" t="s">
        <v>28</v>
      </c>
      <c r="J13" s="135" t="s">
        <v>29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2" customHeight="1">
      <c r="A15" s="35"/>
      <c r="B15" s="41"/>
      <c r="C15" s="35"/>
      <c r="D15" s="133" t="s">
        <v>30</v>
      </c>
      <c r="E15" s="35"/>
      <c r="F15" s="35"/>
      <c r="G15" s="35"/>
      <c r="H15" s="35"/>
      <c r="I15" s="133" t="s">
        <v>25</v>
      </c>
      <c r="J15" s="30" t="str">
        <f>'Rekapitulace zakázky'!AN13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8" customHeight="1">
      <c r="A16" s="35"/>
      <c r="B16" s="41"/>
      <c r="C16" s="35"/>
      <c r="D16" s="35"/>
      <c r="E16" s="30" t="str">
        <f>'Rekapitulace zakázky'!E14</f>
        <v>Vyplň údaj</v>
      </c>
      <c r="F16" s="135"/>
      <c r="G16" s="135"/>
      <c r="H16" s="135"/>
      <c r="I16" s="133" t="s">
        <v>28</v>
      </c>
      <c r="J16" s="30" t="str">
        <f>'Rekapitulace zakázky'!AN14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2" customHeight="1">
      <c r="A18" s="35"/>
      <c r="B18" s="41"/>
      <c r="C18" s="35"/>
      <c r="D18" s="133" t="s">
        <v>32</v>
      </c>
      <c r="E18" s="35"/>
      <c r="F18" s="35"/>
      <c r="G18" s="35"/>
      <c r="H18" s="35"/>
      <c r="I18" s="133" t="s">
        <v>25</v>
      </c>
      <c r="J18" s="135" t="str">
        <f>IF('Rekapitulace zakázky'!AN16="","",'Rekapitulace zakázky'!AN16)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8" customHeight="1">
      <c r="A19" s="35"/>
      <c r="B19" s="41"/>
      <c r="C19" s="35"/>
      <c r="D19" s="35"/>
      <c r="E19" s="135" t="str">
        <f>IF('Rekapitulace zakázky'!E17="","",'Rekapitulace zakázky'!E17)</f>
        <v xml:space="preserve"> </v>
      </c>
      <c r="F19" s="35"/>
      <c r="G19" s="35"/>
      <c r="H19" s="35"/>
      <c r="I19" s="133" t="s">
        <v>28</v>
      </c>
      <c r="J19" s="135" t="str">
        <f>IF('Rekapitulace zakázky'!AN17="","",'Rekapitulace zakázky'!AN17)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2" customHeight="1">
      <c r="A21" s="35"/>
      <c r="B21" s="41"/>
      <c r="C21" s="35"/>
      <c r="D21" s="133" t="s">
        <v>35</v>
      </c>
      <c r="E21" s="35"/>
      <c r="F21" s="35"/>
      <c r="G21" s="35"/>
      <c r="H21" s="35"/>
      <c r="I21" s="133" t="s">
        <v>25</v>
      </c>
      <c r="J21" s="135" t="str">
        <f>IF('Rekapitulace zakázky'!AN19="","",'Rekapitulace zakázky'!AN19)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8" customHeight="1">
      <c r="A22" s="35"/>
      <c r="B22" s="41"/>
      <c r="C22" s="35"/>
      <c r="D22" s="35"/>
      <c r="E22" s="135" t="str">
        <f>IF('Rekapitulace zakázky'!E20="","",'Rekapitulace zakázky'!E20)</f>
        <v xml:space="preserve"> </v>
      </c>
      <c r="F22" s="35"/>
      <c r="G22" s="35"/>
      <c r="H22" s="35"/>
      <c r="I22" s="133" t="s">
        <v>28</v>
      </c>
      <c r="J22" s="135" t="str">
        <f>IF('Rekapitulace zakázky'!AN20="","",'Rekapitulace zakázky'!AN20)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2" customHeight="1">
      <c r="A24" s="35"/>
      <c r="B24" s="41"/>
      <c r="C24" s="35"/>
      <c r="D24" s="133" t="s">
        <v>36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8" customFormat="1" ht="16.5" customHeight="1">
      <c r="A25" s="137"/>
      <c r="B25" s="138"/>
      <c r="C25" s="137"/>
      <c r="D25" s="137"/>
      <c r="E25" s="139" t="s">
        <v>1</v>
      </c>
      <c r="F25" s="139"/>
      <c r="G25" s="139"/>
      <c r="H25" s="139"/>
      <c r="I25" s="137"/>
      <c r="J25" s="137"/>
      <c r="K25" s="137"/>
      <c r="L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hidden="1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141"/>
      <c r="E27" s="141"/>
      <c r="F27" s="141"/>
      <c r="G27" s="141"/>
      <c r="H27" s="141"/>
      <c r="I27" s="141"/>
      <c r="J27" s="141"/>
      <c r="K27" s="141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25.44" customHeight="1">
      <c r="A28" s="35"/>
      <c r="B28" s="41"/>
      <c r="C28" s="35"/>
      <c r="D28" s="142" t="s">
        <v>37</v>
      </c>
      <c r="E28" s="35"/>
      <c r="F28" s="35"/>
      <c r="G28" s="35"/>
      <c r="H28" s="35"/>
      <c r="I28" s="35"/>
      <c r="J28" s="143">
        <f>ROUND(J132,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1"/>
      <c r="E29" s="141"/>
      <c r="F29" s="141"/>
      <c r="G29" s="141"/>
      <c r="H29" s="141"/>
      <c r="I29" s="141"/>
      <c r="J29" s="141"/>
      <c r="K29" s="14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14.4" customHeight="1">
      <c r="A30" s="35"/>
      <c r="B30" s="41"/>
      <c r="C30" s="35"/>
      <c r="D30" s="35"/>
      <c r="E30" s="35"/>
      <c r="F30" s="144" t="s">
        <v>39</v>
      </c>
      <c r="G30" s="35"/>
      <c r="H30" s="35"/>
      <c r="I30" s="144" t="s">
        <v>38</v>
      </c>
      <c r="J30" s="144" t="s">
        <v>40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14.4" customHeight="1">
      <c r="A31" s="35"/>
      <c r="B31" s="41"/>
      <c r="C31" s="35"/>
      <c r="D31" s="145" t="s">
        <v>41</v>
      </c>
      <c r="E31" s="133" t="s">
        <v>42</v>
      </c>
      <c r="F31" s="146">
        <f>ROUND((SUM(BE132:BE323)),  2)</f>
        <v>0</v>
      </c>
      <c r="G31" s="35"/>
      <c r="H31" s="35"/>
      <c r="I31" s="147">
        <v>0.20999999999999999</v>
      </c>
      <c r="J31" s="146">
        <f>ROUND(((SUM(BE132:BE323))*I31),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133" t="s">
        <v>43</v>
      </c>
      <c r="F32" s="146">
        <f>ROUND((SUM(BF132:BF323)),  2)</f>
        <v>0</v>
      </c>
      <c r="G32" s="35"/>
      <c r="H32" s="35"/>
      <c r="I32" s="147">
        <v>0.14999999999999999</v>
      </c>
      <c r="J32" s="146">
        <f>ROUND(((SUM(BF132:BF323))*I32),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3" t="s">
        <v>44</v>
      </c>
      <c r="F33" s="146">
        <f>ROUND((SUM(BG132:BG323)),  2)</f>
        <v>0</v>
      </c>
      <c r="G33" s="35"/>
      <c r="H33" s="35"/>
      <c r="I33" s="147">
        <v>0.20999999999999999</v>
      </c>
      <c r="J33" s="146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3" t="s">
        <v>45</v>
      </c>
      <c r="F34" s="146">
        <f>ROUND((SUM(BH132:BH323)),  2)</f>
        <v>0</v>
      </c>
      <c r="G34" s="35"/>
      <c r="H34" s="35"/>
      <c r="I34" s="147">
        <v>0.14999999999999999</v>
      </c>
      <c r="J34" s="146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46</v>
      </c>
      <c r="F35" s="146">
        <f>ROUND((SUM(BI132:BI323)),  2)</f>
        <v>0</v>
      </c>
      <c r="G35" s="35"/>
      <c r="H35" s="35"/>
      <c r="I35" s="147">
        <v>0</v>
      </c>
      <c r="J35" s="146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25.44" customHeight="1">
      <c r="A37" s="35"/>
      <c r="B37" s="41"/>
      <c r="C37" s="148"/>
      <c r="D37" s="149" t="s">
        <v>47</v>
      </c>
      <c r="E37" s="150"/>
      <c r="F37" s="150"/>
      <c r="G37" s="151" t="s">
        <v>48</v>
      </c>
      <c r="H37" s="152" t="s">
        <v>49</v>
      </c>
      <c r="I37" s="150"/>
      <c r="J37" s="153">
        <f>SUM(J28:J35)</f>
        <v>0</v>
      </c>
      <c r="K37" s="154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1" customFormat="1" ht="14.4" customHeight="1">
      <c r="B39" s="17"/>
      <c r="L39" s="17"/>
    </row>
    <row r="40" hidden="1" s="1" customFormat="1" ht="14.4" customHeight="1">
      <c r="B40" s="17"/>
      <c r="L40" s="17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55" t="s">
        <v>50</v>
      </c>
      <c r="E50" s="156"/>
      <c r="F50" s="156"/>
      <c r="G50" s="155" t="s">
        <v>51</v>
      </c>
      <c r="H50" s="156"/>
      <c r="I50" s="156"/>
      <c r="J50" s="156"/>
      <c r="K50" s="156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57" t="s">
        <v>52</v>
      </c>
      <c r="E61" s="158"/>
      <c r="F61" s="159" t="s">
        <v>53</v>
      </c>
      <c r="G61" s="157" t="s">
        <v>52</v>
      </c>
      <c r="H61" s="158"/>
      <c r="I61" s="158"/>
      <c r="J61" s="160" t="s">
        <v>53</v>
      </c>
      <c r="K61" s="158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55" t="s">
        <v>54</v>
      </c>
      <c r="E65" s="161"/>
      <c r="F65" s="161"/>
      <c r="G65" s="155" t="s">
        <v>55</v>
      </c>
      <c r="H65" s="161"/>
      <c r="I65" s="161"/>
      <c r="J65" s="161"/>
      <c r="K65" s="161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57" t="s">
        <v>52</v>
      </c>
      <c r="E76" s="158"/>
      <c r="F76" s="159" t="s">
        <v>53</v>
      </c>
      <c r="G76" s="157" t="s">
        <v>52</v>
      </c>
      <c r="H76" s="158"/>
      <c r="I76" s="158"/>
      <c r="J76" s="160" t="s">
        <v>53</v>
      </c>
      <c r="K76" s="158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94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73" t="str">
        <f>E7</f>
        <v>Oprava bytové jednotky č.36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2" customHeight="1">
      <c r="A87" s="35"/>
      <c r="B87" s="36"/>
      <c r="C87" s="29" t="s">
        <v>20</v>
      </c>
      <c r="D87" s="37"/>
      <c r="E87" s="37"/>
      <c r="F87" s="24" t="str">
        <f>F10</f>
        <v>Pečovatelský dům č.p.582/27</v>
      </c>
      <c r="G87" s="37"/>
      <c r="H87" s="37"/>
      <c r="I87" s="29" t="s">
        <v>22</v>
      </c>
      <c r="J87" s="76" t="str">
        <f>IF(J10="","",J10)</f>
        <v>16. 1. 2022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Město Bílina</v>
      </c>
      <c r="G89" s="37"/>
      <c r="H89" s="37"/>
      <c r="I89" s="29" t="s">
        <v>32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15.15" customHeight="1">
      <c r="A90" s="35"/>
      <c r="B90" s="36"/>
      <c r="C90" s="29" t="s">
        <v>30</v>
      </c>
      <c r="D90" s="37"/>
      <c r="E90" s="37"/>
      <c r="F90" s="24" t="str">
        <f>IF(E16="","",E16)</f>
        <v>Vyplň údaj</v>
      </c>
      <c r="G90" s="37"/>
      <c r="H90" s="37"/>
      <c r="I90" s="29" t="s">
        <v>35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29.28" customHeight="1">
      <c r="A92" s="35"/>
      <c r="B92" s="36"/>
      <c r="C92" s="166" t="s">
        <v>95</v>
      </c>
      <c r="D92" s="167"/>
      <c r="E92" s="167"/>
      <c r="F92" s="167"/>
      <c r="G92" s="167"/>
      <c r="H92" s="167"/>
      <c r="I92" s="167"/>
      <c r="J92" s="168" t="s">
        <v>96</v>
      </c>
      <c r="K92" s="16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2.8" customHeight="1">
      <c r="A94" s="35"/>
      <c r="B94" s="36"/>
      <c r="C94" s="169" t="s">
        <v>97</v>
      </c>
      <c r="D94" s="37"/>
      <c r="E94" s="37"/>
      <c r="F94" s="37"/>
      <c r="G94" s="37"/>
      <c r="H94" s="37"/>
      <c r="I94" s="37"/>
      <c r="J94" s="107">
        <f>J132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98</v>
      </c>
    </row>
    <row r="95" hidden="1" s="9" customFormat="1" ht="24.96" customHeight="1">
      <c r="A95" s="9"/>
      <c r="B95" s="170"/>
      <c r="C95" s="171"/>
      <c r="D95" s="172" t="s">
        <v>99</v>
      </c>
      <c r="E95" s="173"/>
      <c r="F95" s="173"/>
      <c r="G95" s="173"/>
      <c r="H95" s="173"/>
      <c r="I95" s="173"/>
      <c r="J95" s="174">
        <f>J133</f>
        <v>0</v>
      </c>
      <c r="K95" s="171"/>
      <c r="L95" s="17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6"/>
      <c r="C96" s="177"/>
      <c r="D96" s="178" t="s">
        <v>100</v>
      </c>
      <c r="E96" s="179"/>
      <c r="F96" s="179"/>
      <c r="G96" s="179"/>
      <c r="H96" s="179"/>
      <c r="I96" s="179"/>
      <c r="J96" s="180">
        <f>J134</f>
        <v>0</v>
      </c>
      <c r="K96" s="177"/>
      <c r="L96" s="18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6"/>
      <c r="C97" s="177"/>
      <c r="D97" s="178" t="s">
        <v>101</v>
      </c>
      <c r="E97" s="179"/>
      <c r="F97" s="179"/>
      <c r="G97" s="179"/>
      <c r="H97" s="179"/>
      <c r="I97" s="179"/>
      <c r="J97" s="180">
        <f>J150</f>
        <v>0</v>
      </c>
      <c r="K97" s="177"/>
      <c r="L97" s="18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76"/>
      <c r="C98" s="177"/>
      <c r="D98" s="178" t="s">
        <v>102</v>
      </c>
      <c r="E98" s="179"/>
      <c r="F98" s="179"/>
      <c r="G98" s="179"/>
      <c r="H98" s="179"/>
      <c r="I98" s="179"/>
      <c r="J98" s="180">
        <f>J161</f>
        <v>0</v>
      </c>
      <c r="K98" s="177"/>
      <c r="L98" s="18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6"/>
      <c r="C99" s="177"/>
      <c r="D99" s="178" t="s">
        <v>103</v>
      </c>
      <c r="E99" s="179"/>
      <c r="F99" s="179"/>
      <c r="G99" s="179"/>
      <c r="H99" s="179"/>
      <c r="I99" s="179"/>
      <c r="J99" s="180">
        <f>J168</f>
        <v>0</v>
      </c>
      <c r="K99" s="177"/>
      <c r="L99" s="18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70"/>
      <c r="C100" s="171"/>
      <c r="D100" s="172" t="s">
        <v>104</v>
      </c>
      <c r="E100" s="173"/>
      <c r="F100" s="173"/>
      <c r="G100" s="173"/>
      <c r="H100" s="173"/>
      <c r="I100" s="173"/>
      <c r="J100" s="174">
        <f>J170</f>
        <v>0</v>
      </c>
      <c r="K100" s="171"/>
      <c r="L100" s="17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76"/>
      <c r="C101" s="177"/>
      <c r="D101" s="178" t="s">
        <v>105</v>
      </c>
      <c r="E101" s="179"/>
      <c r="F101" s="179"/>
      <c r="G101" s="179"/>
      <c r="H101" s="179"/>
      <c r="I101" s="179"/>
      <c r="J101" s="180">
        <f>J171</f>
        <v>0</v>
      </c>
      <c r="K101" s="177"/>
      <c r="L101" s="18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76"/>
      <c r="C102" s="177"/>
      <c r="D102" s="178" t="s">
        <v>106</v>
      </c>
      <c r="E102" s="179"/>
      <c r="F102" s="179"/>
      <c r="G102" s="179"/>
      <c r="H102" s="179"/>
      <c r="I102" s="179"/>
      <c r="J102" s="180">
        <f>J177</f>
        <v>0</v>
      </c>
      <c r="K102" s="177"/>
      <c r="L102" s="18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76"/>
      <c r="C103" s="177"/>
      <c r="D103" s="178" t="s">
        <v>107</v>
      </c>
      <c r="E103" s="179"/>
      <c r="F103" s="179"/>
      <c r="G103" s="179"/>
      <c r="H103" s="179"/>
      <c r="I103" s="179"/>
      <c r="J103" s="180">
        <f>J187</f>
        <v>0</v>
      </c>
      <c r="K103" s="177"/>
      <c r="L103" s="18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76"/>
      <c r="C104" s="177"/>
      <c r="D104" s="178" t="s">
        <v>108</v>
      </c>
      <c r="E104" s="179"/>
      <c r="F104" s="179"/>
      <c r="G104" s="179"/>
      <c r="H104" s="179"/>
      <c r="I104" s="179"/>
      <c r="J104" s="180">
        <f>J197</f>
        <v>0</v>
      </c>
      <c r="K104" s="177"/>
      <c r="L104" s="18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76"/>
      <c r="C105" s="177"/>
      <c r="D105" s="178" t="s">
        <v>109</v>
      </c>
      <c r="E105" s="179"/>
      <c r="F105" s="179"/>
      <c r="G105" s="179"/>
      <c r="H105" s="179"/>
      <c r="I105" s="179"/>
      <c r="J105" s="180">
        <f>J199</f>
        <v>0</v>
      </c>
      <c r="K105" s="177"/>
      <c r="L105" s="18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76"/>
      <c r="C106" s="177"/>
      <c r="D106" s="178" t="s">
        <v>110</v>
      </c>
      <c r="E106" s="179"/>
      <c r="F106" s="179"/>
      <c r="G106" s="179"/>
      <c r="H106" s="179"/>
      <c r="I106" s="179"/>
      <c r="J106" s="180">
        <f>J229</f>
        <v>0</v>
      </c>
      <c r="K106" s="177"/>
      <c r="L106" s="18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76"/>
      <c r="C107" s="177"/>
      <c r="D107" s="178" t="s">
        <v>111</v>
      </c>
      <c r="E107" s="179"/>
      <c r="F107" s="179"/>
      <c r="G107" s="179"/>
      <c r="H107" s="179"/>
      <c r="I107" s="179"/>
      <c r="J107" s="180">
        <f>J253</f>
        <v>0</v>
      </c>
      <c r="K107" s="177"/>
      <c r="L107" s="18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76"/>
      <c r="C108" s="177"/>
      <c r="D108" s="178" t="s">
        <v>112</v>
      </c>
      <c r="E108" s="179"/>
      <c r="F108" s="179"/>
      <c r="G108" s="179"/>
      <c r="H108" s="179"/>
      <c r="I108" s="179"/>
      <c r="J108" s="180">
        <f>J260</f>
        <v>0</v>
      </c>
      <c r="K108" s="177"/>
      <c r="L108" s="18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76"/>
      <c r="C109" s="177"/>
      <c r="D109" s="178" t="s">
        <v>113</v>
      </c>
      <c r="E109" s="179"/>
      <c r="F109" s="179"/>
      <c r="G109" s="179"/>
      <c r="H109" s="179"/>
      <c r="I109" s="179"/>
      <c r="J109" s="180">
        <f>J275</f>
        <v>0</v>
      </c>
      <c r="K109" s="177"/>
      <c r="L109" s="18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76"/>
      <c r="C110" s="177"/>
      <c r="D110" s="178" t="s">
        <v>114</v>
      </c>
      <c r="E110" s="179"/>
      <c r="F110" s="179"/>
      <c r="G110" s="179"/>
      <c r="H110" s="179"/>
      <c r="I110" s="179"/>
      <c r="J110" s="180">
        <f>J281</f>
        <v>0</v>
      </c>
      <c r="K110" s="177"/>
      <c r="L110" s="18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76"/>
      <c r="C111" s="177"/>
      <c r="D111" s="178" t="s">
        <v>115</v>
      </c>
      <c r="E111" s="179"/>
      <c r="F111" s="179"/>
      <c r="G111" s="179"/>
      <c r="H111" s="179"/>
      <c r="I111" s="179"/>
      <c r="J111" s="180">
        <f>J293</f>
        <v>0</v>
      </c>
      <c r="K111" s="177"/>
      <c r="L111" s="18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76"/>
      <c r="C112" s="177"/>
      <c r="D112" s="178" t="s">
        <v>116</v>
      </c>
      <c r="E112" s="179"/>
      <c r="F112" s="179"/>
      <c r="G112" s="179"/>
      <c r="H112" s="179"/>
      <c r="I112" s="179"/>
      <c r="J112" s="180">
        <f>J299</f>
        <v>0</v>
      </c>
      <c r="K112" s="177"/>
      <c r="L112" s="18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9" customFormat="1" ht="24.96" customHeight="1">
      <c r="A113" s="9"/>
      <c r="B113" s="170"/>
      <c r="C113" s="171"/>
      <c r="D113" s="172" t="s">
        <v>117</v>
      </c>
      <c r="E113" s="173"/>
      <c r="F113" s="173"/>
      <c r="G113" s="173"/>
      <c r="H113" s="173"/>
      <c r="I113" s="173"/>
      <c r="J113" s="174">
        <f>J302</f>
        <v>0</v>
      </c>
      <c r="K113" s="171"/>
      <c r="L113" s="175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hidden="1" s="10" customFormat="1" ht="19.92" customHeight="1">
      <c r="A114" s="10"/>
      <c r="B114" s="176"/>
      <c r="C114" s="177"/>
      <c r="D114" s="178" t="s">
        <v>118</v>
      </c>
      <c r="E114" s="179"/>
      <c r="F114" s="179"/>
      <c r="G114" s="179"/>
      <c r="H114" s="179"/>
      <c r="I114" s="179"/>
      <c r="J114" s="180">
        <f>J303</f>
        <v>0</v>
      </c>
      <c r="K114" s="177"/>
      <c r="L114" s="18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2" customFormat="1" ht="21.84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hidden="1" s="2" customFormat="1" ht="6.96" customHeight="1">
      <c r="A116" s="35"/>
      <c r="B116" s="63"/>
      <c r="C116" s="64"/>
      <c r="D116" s="64"/>
      <c r="E116" s="64"/>
      <c r="F116" s="64"/>
      <c r="G116" s="64"/>
      <c r="H116" s="64"/>
      <c r="I116" s="64"/>
      <c r="J116" s="64"/>
      <c r="K116" s="64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hidden="1"/>
    <row r="118" hidden="1"/>
    <row r="119" hidden="1"/>
    <row r="120" s="2" customFormat="1" ht="6.96" customHeight="1">
      <c r="A120" s="35"/>
      <c r="B120" s="65"/>
      <c r="C120" s="66"/>
      <c r="D120" s="66"/>
      <c r="E120" s="66"/>
      <c r="F120" s="66"/>
      <c r="G120" s="66"/>
      <c r="H120" s="66"/>
      <c r="I120" s="66"/>
      <c r="J120" s="66"/>
      <c r="K120" s="66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24.96" customHeight="1">
      <c r="A121" s="35"/>
      <c r="B121" s="36"/>
      <c r="C121" s="20" t="s">
        <v>119</v>
      </c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16</v>
      </c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6.5" customHeight="1">
      <c r="A124" s="35"/>
      <c r="B124" s="36"/>
      <c r="C124" s="37"/>
      <c r="D124" s="37"/>
      <c r="E124" s="73" t="str">
        <f>E7</f>
        <v>Oprava bytové jednotky č.36</v>
      </c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20</v>
      </c>
      <c r="D126" s="37"/>
      <c r="E126" s="37"/>
      <c r="F126" s="24" t="str">
        <f>F10</f>
        <v>Pečovatelský dům č.p.582/27</v>
      </c>
      <c r="G126" s="37"/>
      <c r="H126" s="37"/>
      <c r="I126" s="29" t="s">
        <v>22</v>
      </c>
      <c r="J126" s="76" t="str">
        <f>IF(J10="","",J10)</f>
        <v>16. 1. 2022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24</v>
      </c>
      <c r="D128" s="37"/>
      <c r="E128" s="37"/>
      <c r="F128" s="24" t="str">
        <f>E13</f>
        <v>Město Bílina</v>
      </c>
      <c r="G128" s="37"/>
      <c r="H128" s="37"/>
      <c r="I128" s="29" t="s">
        <v>32</v>
      </c>
      <c r="J128" s="33" t="str">
        <f>E19</f>
        <v xml:space="preserve"> 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5.15" customHeight="1">
      <c r="A129" s="35"/>
      <c r="B129" s="36"/>
      <c r="C129" s="29" t="s">
        <v>30</v>
      </c>
      <c r="D129" s="37"/>
      <c r="E129" s="37"/>
      <c r="F129" s="24" t="str">
        <f>IF(E16="","",E16)</f>
        <v>Vyplň údaj</v>
      </c>
      <c r="G129" s="37"/>
      <c r="H129" s="37"/>
      <c r="I129" s="29" t="s">
        <v>35</v>
      </c>
      <c r="J129" s="33" t="str">
        <f>E22</f>
        <v xml:space="preserve"> 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0.32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11" customFormat="1" ht="29.28" customHeight="1">
      <c r="A131" s="182"/>
      <c r="B131" s="183"/>
      <c r="C131" s="184" t="s">
        <v>120</v>
      </c>
      <c r="D131" s="185" t="s">
        <v>62</v>
      </c>
      <c r="E131" s="185" t="s">
        <v>58</v>
      </c>
      <c r="F131" s="185" t="s">
        <v>59</v>
      </c>
      <c r="G131" s="185" t="s">
        <v>121</v>
      </c>
      <c r="H131" s="185" t="s">
        <v>122</v>
      </c>
      <c r="I131" s="185" t="s">
        <v>123</v>
      </c>
      <c r="J131" s="186" t="s">
        <v>96</v>
      </c>
      <c r="K131" s="187" t="s">
        <v>124</v>
      </c>
      <c r="L131" s="188"/>
      <c r="M131" s="97" t="s">
        <v>1</v>
      </c>
      <c r="N131" s="98" t="s">
        <v>41</v>
      </c>
      <c r="O131" s="98" t="s">
        <v>125</v>
      </c>
      <c r="P131" s="98" t="s">
        <v>126</v>
      </c>
      <c r="Q131" s="98" t="s">
        <v>127</v>
      </c>
      <c r="R131" s="98" t="s">
        <v>128</v>
      </c>
      <c r="S131" s="98" t="s">
        <v>129</v>
      </c>
      <c r="T131" s="99" t="s">
        <v>130</v>
      </c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</row>
    <row r="132" s="2" customFormat="1" ht="22.8" customHeight="1">
      <c r="A132" s="35"/>
      <c r="B132" s="36"/>
      <c r="C132" s="104" t="s">
        <v>131</v>
      </c>
      <c r="D132" s="37"/>
      <c r="E132" s="37"/>
      <c r="F132" s="37"/>
      <c r="G132" s="37"/>
      <c r="H132" s="37"/>
      <c r="I132" s="37"/>
      <c r="J132" s="189">
        <f>BK132</f>
        <v>0</v>
      </c>
      <c r="K132" s="37"/>
      <c r="L132" s="41"/>
      <c r="M132" s="100"/>
      <c r="N132" s="190"/>
      <c r="O132" s="101"/>
      <c r="P132" s="191">
        <f>P133+P170+P302</f>
        <v>0</v>
      </c>
      <c r="Q132" s="101"/>
      <c r="R132" s="191">
        <f>R133+R170+R302</f>
        <v>3.5463017899999998</v>
      </c>
      <c r="S132" s="101"/>
      <c r="T132" s="192">
        <f>T133+T170+T302</f>
        <v>4.52789485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76</v>
      </c>
      <c r="AU132" s="14" t="s">
        <v>98</v>
      </c>
      <c r="BK132" s="193">
        <f>BK133+BK170+BK302</f>
        <v>0</v>
      </c>
    </row>
    <row r="133" s="12" customFormat="1" ht="25.92" customHeight="1">
      <c r="A133" s="12"/>
      <c r="B133" s="194"/>
      <c r="C133" s="195"/>
      <c r="D133" s="196" t="s">
        <v>76</v>
      </c>
      <c r="E133" s="197" t="s">
        <v>132</v>
      </c>
      <c r="F133" s="197" t="s">
        <v>133</v>
      </c>
      <c r="G133" s="195"/>
      <c r="H133" s="195"/>
      <c r="I133" s="198"/>
      <c r="J133" s="199">
        <f>BK133</f>
        <v>0</v>
      </c>
      <c r="K133" s="195"/>
      <c r="L133" s="200"/>
      <c r="M133" s="201"/>
      <c r="N133" s="202"/>
      <c r="O133" s="202"/>
      <c r="P133" s="203">
        <f>P134+P150+P161+P168</f>
        <v>0</v>
      </c>
      <c r="Q133" s="202"/>
      <c r="R133" s="203">
        <f>R134+R150+R161+R168</f>
        <v>2.3172724000000002</v>
      </c>
      <c r="S133" s="202"/>
      <c r="T133" s="204">
        <f>T134+T150+T161+T168</f>
        <v>3.8083229999999997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5" t="s">
        <v>82</v>
      </c>
      <c r="AT133" s="206" t="s">
        <v>76</v>
      </c>
      <c r="AU133" s="206" t="s">
        <v>77</v>
      </c>
      <c r="AY133" s="205" t="s">
        <v>134</v>
      </c>
      <c r="BK133" s="207">
        <f>BK134+BK150+BK161+BK168</f>
        <v>0</v>
      </c>
    </row>
    <row r="134" s="12" customFormat="1" ht="22.8" customHeight="1">
      <c r="A134" s="12"/>
      <c r="B134" s="194"/>
      <c r="C134" s="195"/>
      <c r="D134" s="196" t="s">
        <v>76</v>
      </c>
      <c r="E134" s="208" t="s">
        <v>135</v>
      </c>
      <c r="F134" s="208" t="s">
        <v>136</v>
      </c>
      <c r="G134" s="195"/>
      <c r="H134" s="195"/>
      <c r="I134" s="198"/>
      <c r="J134" s="209">
        <f>BK134</f>
        <v>0</v>
      </c>
      <c r="K134" s="195"/>
      <c r="L134" s="200"/>
      <c r="M134" s="201"/>
      <c r="N134" s="202"/>
      <c r="O134" s="202"/>
      <c r="P134" s="203">
        <f>SUM(P135:P149)</f>
        <v>0</v>
      </c>
      <c r="Q134" s="202"/>
      <c r="R134" s="203">
        <f>SUM(R135:R149)</f>
        <v>2.3125124000000001</v>
      </c>
      <c r="S134" s="202"/>
      <c r="T134" s="204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5" t="s">
        <v>82</v>
      </c>
      <c r="AT134" s="206" t="s">
        <v>76</v>
      </c>
      <c r="AU134" s="206" t="s">
        <v>82</v>
      </c>
      <c r="AY134" s="205" t="s">
        <v>134</v>
      </c>
      <c r="BK134" s="207">
        <f>SUM(BK135:BK149)</f>
        <v>0</v>
      </c>
    </row>
    <row r="135" s="2" customFormat="1" ht="21.75" customHeight="1">
      <c r="A135" s="35"/>
      <c r="B135" s="36"/>
      <c r="C135" s="210" t="s">
        <v>82</v>
      </c>
      <c r="D135" s="210" t="s">
        <v>137</v>
      </c>
      <c r="E135" s="211" t="s">
        <v>138</v>
      </c>
      <c r="F135" s="212" t="s">
        <v>139</v>
      </c>
      <c r="G135" s="213" t="s">
        <v>140</v>
      </c>
      <c r="H135" s="214">
        <v>28.206</v>
      </c>
      <c r="I135" s="215"/>
      <c r="J135" s="216">
        <f>ROUND(I135*H135,2)</f>
        <v>0</v>
      </c>
      <c r="K135" s="217"/>
      <c r="L135" s="41"/>
      <c r="M135" s="218" t="s">
        <v>1</v>
      </c>
      <c r="N135" s="219" t="s">
        <v>43</v>
      </c>
      <c r="O135" s="88"/>
      <c r="P135" s="220">
        <f>O135*H135</f>
        <v>0</v>
      </c>
      <c r="Q135" s="220">
        <v>0.00025999999999999998</v>
      </c>
      <c r="R135" s="220">
        <f>Q135*H135</f>
        <v>0.0073335599999999994</v>
      </c>
      <c r="S135" s="220">
        <v>0</v>
      </c>
      <c r="T135" s="22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2" t="s">
        <v>141</v>
      </c>
      <c r="AT135" s="222" t="s">
        <v>137</v>
      </c>
      <c r="AU135" s="222" t="s">
        <v>86</v>
      </c>
      <c r="AY135" s="14" t="s">
        <v>134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4" t="s">
        <v>86</v>
      </c>
      <c r="BK135" s="223">
        <f>ROUND(I135*H135,2)</f>
        <v>0</v>
      </c>
      <c r="BL135" s="14" t="s">
        <v>141</v>
      </c>
      <c r="BM135" s="222" t="s">
        <v>142</v>
      </c>
    </row>
    <row r="136" s="2" customFormat="1" ht="21.75" customHeight="1">
      <c r="A136" s="35"/>
      <c r="B136" s="36"/>
      <c r="C136" s="210" t="s">
        <v>86</v>
      </c>
      <c r="D136" s="210" t="s">
        <v>137</v>
      </c>
      <c r="E136" s="211" t="s">
        <v>143</v>
      </c>
      <c r="F136" s="212" t="s">
        <v>144</v>
      </c>
      <c r="G136" s="213" t="s">
        <v>140</v>
      </c>
      <c r="H136" s="214">
        <v>1.3500000000000001</v>
      </c>
      <c r="I136" s="215"/>
      <c r="J136" s="216">
        <f>ROUND(I136*H136,2)</f>
        <v>0</v>
      </c>
      <c r="K136" s="217"/>
      <c r="L136" s="41"/>
      <c r="M136" s="218" t="s">
        <v>1</v>
      </c>
      <c r="N136" s="219" t="s">
        <v>43</v>
      </c>
      <c r="O136" s="88"/>
      <c r="P136" s="220">
        <f>O136*H136</f>
        <v>0</v>
      </c>
      <c r="Q136" s="220">
        <v>0.040000000000000001</v>
      </c>
      <c r="R136" s="220">
        <f>Q136*H136</f>
        <v>0.054000000000000006</v>
      </c>
      <c r="S136" s="220">
        <v>0</v>
      </c>
      <c r="T136" s="22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2" t="s">
        <v>141</v>
      </c>
      <c r="AT136" s="222" t="s">
        <v>137</v>
      </c>
      <c r="AU136" s="222" t="s">
        <v>86</v>
      </c>
      <c r="AY136" s="14" t="s">
        <v>134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4" t="s">
        <v>86</v>
      </c>
      <c r="BK136" s="223">
        <f>ROUND(I136*H136,2)</f>
        <v>0</v>
      </c>
      <c r="BL136" s="14" t="s">
        <v>141</v>
      </c>
      <c r="BM136" s="222" t="s">
        <v>145</v>
      </c>
    </row>
    <row r="137" s="2" customFormat="1" ht="21.75" customHeight="1">
      <c r="A137" s="35"/>
      <c r="B137" s="36"/>
      <c r="C137" s="210" t="s">
        <v>146</v>
      </c>
      <c r="D137" s="210" t="s">
        <v>137</v>
      </c>
      <c r="E137" s="211" t="s">
        <v>147</v>
      </c>
      <c r="F137" s="212" t="s">
        <v>148</v>
      </c>
      <c r="G137" s="213" t="s">
        <v>140</v>
      </c>
      <c r="H137" s="214">
        <v>28.206</v>
      </c>
      <c r="I137" s="215"/>
      <c r="J137" s="216">
        <f>ROUND(I137*H137,2)</f>
        <v>0</v>
      </c>
      <c r="K137" s="217"/>
      <c r="L137" s="41"/>
      <c r="M137" s="218" t="s">
        <v>1</v>
      </c>
      <c r="N137" s="219" t="s">
        <v>43</v>
      </c>
      <c r="O137" s="88"/>
      <c r="P137" s="220">
        <f>O137*H137</f>
        <v>0</v>
      </c>
      <c r="Q137" s="220">
        <v>0.0043800000000000002</v>
      </c>
      <c r="R137" s="220">
        <f>Q137*H137</f>
        <v>0.12354228</v>
      </c>
      <c r="S137" s="220">
        <v>0</v>
      </c>
      <c r="T137" s="22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2" t="s">
        <v>141</v>
      </c>
      <c r="AT137" s="222" t="s">
        <v>137</v>
      </c>
      <c r="AU137" s="222" t="s">
        <v>86</v>
      </c>
      <c r="AY137" s="14" t="s">
        <v>134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4" t="s">
        <v>86</v>
      </c>
      <c r="BK137" s="223">
        <f>ROUND(I137*H137,2)</f>
        <v>0</v>
      </c>
      <c r="BL137" s="14" t="s">
        <v>141</v>
      </c>
      <c r="BM137" s="222" t="s">
        <v>149</v>
      </c>
    </row>
    <row r="138" s="2" customFormat="1" ht="21.75" customHeight="1">
      <c r="A138" s="35"/>
      <c r="B138" s="36"/>
      <c r="C138" s="210" t="s">
        <v>141</v>
      </c>
      <c r="D138" s="210" t="s">
        <v>137</v>
      </c>
      <c r="E138" s="211" t="s">
        <v>150</v>
      </c>
      <c r="F138" s="212" t="s">
        <v>151</v>
      </c>
      <c r="G138" s="213" t="s">
        <v>140</v>
      </c>
      <c r="H138" s="214">
        <v>28.206</v>
      </c>
      <c r="I138" s="215"/>
      <c r="J138" s="216">
        <f>ROUND(I138*H138,2)</f>
        <v>0</v>
      </c>
      <c r="K138" s="217"/>
      <c r="L138" s="41"/>
      <c r="M138" s="218" t="s">
        <v>1</v>
      </c>
      <c r="N138" s="219" t="s">
        <v>43</v>
      </c>
      <c r="O138" s="88"/>
      <c r="P138" s="220">
        <f>O138*H138</f>
        <v>0</v>
      </c>
      <c r="Q138" s="220">
        <v>0.0030000000000000001</v>
      </c>
      <c r="R138" s="220">
        <f>Q138*H138</f>
        <v>0.084617999999999999</v>
      </c>
      <c r="S138" s="220">
        <v>0</v>
      </c>
      <c r="T138" s="22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2" t="s">
        <v>141</v>
      </c>
      <c r="AT138" s="222" t="s">
        <v>137</v>
      </c>
      <c r="AU138" s="222" t="s">
        <v>86</v>
      </c>
      <c r="AY138" s="14" t="s">
        <v>134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4" t="s">
        <v>86</v>
      </c>
      <c r="BK138" s="223">
        <f>ROUND(I138*H138,2)</f>
        <v>0</v>
      </c>
      <c r="BL138" s="14" t="s">
        <v>141</v>
      </c>
      <c r="BM138" s="222" t="s">
        <v>152</v>
      </c>
    </row>
    <row r="139" s="2" customFormat="1" ht="21.75" customHeight="1">
      <c r="A139" s="35"/>
      <c r="B139" s="36"/>
      <c r="C139" s="210" t="s">
        <v>153</v>
      </c>
      <c r="D139" s="210" t="s">
        <v>137</v>
      </c>
      <c r="E139" s="211" t="s">
        <v>154</v>
      </c>
      <c r="F139" s="212" t="s">
        <v>155</v>
      </c>
      <c r="G139" s="213" t="s">
        <v>140</v>
      </c>
      <c r="H139" s="214">
        <v>71.061000000000007</v>
      </c>
      <c r="I139" s="215"/>
      <c r="J139" s="216">
        <f>ROUND(I139*H139,2)</f>
        <v>0</v>
      </c>
      <c r="K139" s="217"/>
      <c r="L139" s="41"/>
      <c r="M139" s="218" t="s">
        <v>1</v>
      </c>
      <c r="N139" s="219" t="s">
        <v>43</v>
      </c>
      <c r="O139" s="88"/>
      <c r="P139" s="220">
        <f>O139*H139</f>
        <v>0</v>
      </c>
      <c r="Q139" s="220">
        <v>0.00025999999999999998</v>
      </c>
      <c r="R139" s="220">
        <f>Q139*H139</f>
        <v>0.01847586</v>
      </c>
      <c r="S139" s="220">
        <v>0</v>
      </c>
      <c r="T139" s="22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2" t="s">
        <v>141</v>
      </c>
      <c r="AT139" s="222" t="s">
        <v>137</v>
      </c>
      <c r="AU139" s="222" t="s">
        <v>86</v>
      </c>
      <c r="AY139" s="14" t="s">
        <v>134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4" t="s">
        <v>86</v>
      </c>
      <c r="BK139" s="223">
        <f>ROUND(I139*H139,2)</f>
        <v>0</v>
      </c>
      <c r="BL139" s="14" t="s">
        <v>141</v>
      </c>
      <c r="BM139" s="222" t="s">
        <v>156</v>
      </c>
    </row>
    <row r="140" s="2" customFormat="1" ht="21.75" customHeight="1">
      <c r="A140" s="35"/>
      <c r="B140" s="36"/>
      <c r="C140" s="210" t="s">
        <v>135</v>
      </c>
      <c r="D140" s="210" t="s">
        <v>137</v>
      </c>
      <c r="E140" s="211" t="s">
        <v>157</v>
      </c>
      <c r="F140" s="212" t="s">
        <v>158</v>
      </c>
      <c r="G140" s="213" t="s">
        <v>140</v>
      </c>
      <c r="H140" s="214">
        <v>6</v>
      </c>
      <c r="I140" s="215"/>
      <c r="J140" s="216">
        <f>ROUND(I140*H140,2)</f>
        <v>0</v>
      </c>
      <c r="K140" s="217"/>
      <c r="L140" s="41"/>
      <c r="M140" s="218" t="s">
        <v>1</v>
      </c>
      <c r="N140" s="219" t="s">
        <v>43</v>
      </c>
      <c r="O140" s="88"/>
      <c r="P140" s="220">
        <f>O140*H140</f>
        <v>0</v>
      </c>
      <c r="Q140" s="220">
        <v>0.040000000000000001</v>
      </c>
      <c r="R140" s="220">
        <f>Q140*H140</f>
        <v>0.23999999999999999</v>
      </c>
      <c r="S140" s="220">
        <v>0</v>
      </c>
      <c r="T140" s="22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2" t="s">
        <v>141</v>
      </c>
      <c r="AT140" s="222" t="s">
        <v>137</v>
      </c>
      <c r="AU140" s="222" t="s">
        <v>86</v>
      </c>
      <c r="AY140" s="14" t="s">
        <v>134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4" t="s">
        <v>86</v>
      </c>
      <c r="BK140" s="223">
        <f>ROUND(I140*H140,2)</f>
        <v>0</v>
      </c>
      <c r="BL140" s="14" t="s">
        <v>141</v>
      </c>
      <c r="BM140" s="222" t="s">
        <v>159</v>
      </c>
    </row>
    <row r="141" s="2" customFormat="1" ht="21.75" customHeight="1">
      <c r="A141" s="35"/>
      <c r="B141" s="36"/>
      <c r="C141" s="210" t="s">
        <v>160</v>
      </c>
      <c r="D141" s="210" t="s">
        <v>137</v>
      </c>
      <c r="E141" s="211" t="s">
        <v>161</v>
      </c>
      <c r="F141" s="212" t="s">
        <v>162</v>
      </c>
      <c r="G141" s="213" t="s">
        <v>140</v>
      </c>
      <c r="H141" s="214">
        <v>71.061000000000007</v>
      </c>
      <c r="I141" s="215"/>
      <c r="J141" s="216">
        <f>ROUND(I141*H141,2)</f>
        <v>0</v>
      </c>
      <c r="K141" s="217"/>
      <c r="L141" s="41"/>
      <c r="M141" s="218" t="s">
        <v>1</v>
      </c>
      <c r="N141" s="219" t="s">
        <v>43</v>
      </c>
      <c r="O141" s="88"/>
      <c r="P141" s="220">
        <f>O141*H141</f>
        <v>0</v>
      </c>
      <c r="Q141" s="220">
        <v>0.0043800000000000002</v>
      </c>
      <c r="R141" s="220">
        <f>Q141*H141</f>
        <v>0.31124718000000007</v>
      </c>
      <c r="S141" s="220">
        <v>0</v>
      </c>
      <c r="T141" s="22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2" t="s">
        <v>141</v>
      </c>
      <c r="AT141" s="222" t="s">
        <v>137</v>
      </c>
      <c r="AU141" s="222" t="s">
        <v>86</v>
      </c>
      <c r="AY141" s="14" t="s">
        <v>134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4" t="s">
        <v>86</v>
      </c>
      <c r="BK141" s="223">
        <f>ROUND(I141*H141,2)</f>
        <v>0</v>
      </c>
      <c r="BL141" s="14" t="s">
        <v>141</v>
      </c>
      <c r="BM141" s="222" t="s">
        <v>163</v>
      </c>
    </row>
    <row r="142" s="2" customFormat="1" ht="21.75" customHeight="1">
      <c r="A142" s="35"/>
      <c r="B142" s="36"/>
      <c r="C142" s="210" t="s">
        <v>164</v>
      </c>
      <c r="D142" s="210" t="s">
        <v>137</v>
      </c>
      <c r="E142" s="211" t="s">
        <v>165</v>
      </c>
      <c r="F142" s="212" t="s">
        <v>166</v>
      </c>
      <c r="G142" s="213" t="s">
        <v>140</v>
      </c>
      <c r="H142" s="214">
        <v>71.061000000000007</v>
      </c>
      <c r="I142" s="215"/>
      <c r="J142" s="216">
        <f>ROUND(I142*H142,2)</f>
        <v>0</v>
      </c>
      <c r="K142" s="217"/>
      <c r="L142" s="41"/>
      <c r="M142" s="218" t="s">
        <v>1</v>
      </c>
      <c r="N142" s="219" t="s">
        <v>43</v>
      </c>
      <c r="O142" s="88"/>
      <c r="P142" s="220">
        <f>O142*H142</f>
        <v>0</v>
      </c>
      <c r="Q142" s="220">
        <v>0.0030000000000000001</v>
      </c>
      <c r="R142" s="220">
        <f>Q142*H142</f>
        <v>0.21318300000000004</v>
      </c>
      <c r="S142" s="220">
        <v>0</v>
      </c>
      <c r="T142" s="22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2" t="s">
        <v>141</v>
      </c>
      <c r="AT142" s="222" t="s">
        <v>137</v>
      </c>
      <c r="AU142" s="222" t="s">
        <v>86</v>
      </c>
      <c r="AY142" s="14" t="s">
        <v>134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4" t="s">
        <v>86</v>
      </c>
      <c r="BK142" s="223">
        <f>ROUND(I142*H142,2)</f>
        <v>0</v>
      </c>
      <c r="BL142" s="14" t="s">
        <v>141</v>
      </c>
      <c r="BM142" s="222" t="s">
        <v>167</v>
      </c>
    </row>
    <row r="143" s="2" customFormat="1" ht="21.75" customHeight="1">
      <c r="A143" s="35"/>
      <c r="B143" s="36"/>
      <c r="C143" s="210" t="s">
        <v>168</v>
      </c>
      <c r="D143" s="210" t="s">
        <v>137</v>
      </c>
      <c r="E143" s="211" t="s">
        <v>169</v>
      </c>
      <c r="F143" s="212" t="s">
        <v>170</v>
      </c>
      <c r="G143" s="213" t="s">
        <v>140</v>
      </c>
      <c r="H143" s="214">
        <v>6</v>
      </c>
      <c r="I143" s="215"/>
      <c r="J143" s="216">
        <f>ROUND(I143*H143,2)</f>
        <v>0</v>
      </c>
      <c r="K143" s="217"/>
      <c r="L143" s="41"/>
      <c r="M143" s="218" t="s">
        <v>1</v>
      </c>
      <c r="N143" s="219" t="s">
        <v>43</v>
      </c>
      <c r="O143" s="88"/>
      <c r="P143" s="220">
        <f>O143*H143</f>
        <v>0</v>
      </c>
      <c r="Q143" s="220">
        <v>0.038199999999999998</v>
      </c>
      <c r="R143" s="220">
        <f>Q143*H143</f>
        <v>0.22919999999999999</v>
      </c>
      <c r="S143" s="220">
        <v>0</v>
      </c>
      <c r="T143" s="221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2" t="s">
        <v>141</v>
      </c>
      <c r="AT143" s="222" t="s">
        <v>137</v>
      </c>
      <c r="AU143" s="222" t="s">
        <v>86</v>
      </c>
      <c r="AY143" s="14" t="s">
        <v>134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4" t="s">
        <v>86</v>
      </c>
      <c r="BK143" s="223">
        <f>ROUND(I143*H143,2)</f>
        <v>0</v>
      </c>
      <c r="BL143" s="14" t="s">
        <v>141</v>
      </c>
      <c r="BM143" s="222" t="s">
        <v>171</v>
      </c>
    </row>
    <row r="144" s="2" customFormat="1" ht="21.75" customHeight="1">
      <c r="A144" s="35"/>
      <c r="B144" s="36"/>
      <c r="C144" s="210" t="s">
        <v>172</v>
      </c>
      <c r="D144" s="210" t="s">
        <v>137</v>
      </c>
      <c r="E144" s="211" t="s">
        <v>173</v>
      </c>
      <c r="F144" s="212" t="s">
        <v>174</v>
      </c>
      <c r="G144" s="213" t="s">
        <v>140</v>
      </c>
      <c r="H144" s="214">
        <v>15.955</v>
      </c>
      <c r="I144" s="215"/>
      <c r="J144" s="216">
        <f>ROUND(I144*H144,2)</f>
        <v>0</v>
      </c>
      <c r="K144" s="217"/>
      <c r="L144" s="41"/>
      <c r="M144" s="218" t="s">
        <v>1</v>
      </c>
      <c r="N144" s="219" t="s">
        <v>43</v>
      </c>
      <c r="O144" s="88"/>
      <c r="P144" s="220">
        <f>O144*H144</f>
        <v>0</v>
      </c>
      <c r="Q144" s="220">
        <v>0.021000000000000001</v>
      </c>
      <c r="R144" s="220">
        <f>Q144*H144</f>
        <v>0.33505500000000005</v>
      </c>
      <c r="S144" s="220">
        <v>0</v>
      </c>
      <c r="T144" s="22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2" t="s">
        <v>141</v>
      </c>
      <c r="AT144" s="222" t="s">
        <v>137</v>
      </c>
      <c r="AU144" s="222" t="s">
        <v>86</v>
      </c>
      <c r="AY144" s="14" t="s">
        <v>134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4" t="s">
        <v>86</v>
      </c>
      <c r="BK144" s="223">
        <f>ROUND(I144*H144,2)</f>
        <v>0</v>
      </c>
      <c r="BL144" s="14" t="s">
        <v>141</v>
      </c>
      <c r="BM144" s="222" t="s">
        <v>175</v>
      </c>
    </row>
    <row r="145" s="2" customFormat="1" ht="21.75" customHeight="1">
      <c r="A145" s="35"/>
      <c r="B145" s="36"/>
      <c r="C145" s="210" t="s">
        <v>176</v>
      </c>
      <c r="D145" s="210" t="s">
        <v>137</v>
      </c>
      <c r="E145" s="211" t="s">
        <v>177</v>
      </c>
      <c r="F145" s="212" t="s">
        <v>178</v>
      </c>
      <c r="G145" s="213" t="s">
        <v>140</v>
      </c>
      <c r="H145" s="214">
        <v>5.2320000000000002</v>
      </c>
      <c r="I145" s="215"/>
      <c r="J145" s="216">
        <f>ROUND(I145*H145,2)</f>
        <v>0</v>
      </c>
      <c r="K145" s="217"/>
      <c r="L145" s="41"/>
      <c r="M145" s="218" t="s">
        <v>1</v>
      </c>
      <c r="N145" s="219" t="s">
        <v>43</v>
      </c>
      <c r="O145" s="88"/>
      <c r="P145" s="220">
        <f>O145*H145</f>
        <v>0</v>
      </c>
      <c r="Q145" s="220">
        <v>0.093359999999999999</v>
      </c>
      <c r="R145" s="220">
        <f>Q145*H145</f>
        <v>0.48845952000000004</v>
      </c>
      <c r="S145" s="220">
        <v>0</v>
      </c>
      <c r="T145" s="22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2" t="s">
        <v>141</v>
      </c>
      <c r="AT145" s="222" t="s">
        <v>137</v>
      </c>
      <c r="AU145" s="222" t="s">
        <v>86</v>
      </c>
      <c r="AY145" s="14" t="s">
        <v>134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4" t="s">
        <v>86</v>
      </c>
      <c r="BK145" s="223">
        <f>ROUND(I145*H145,2)</f>
        <v>0</v>
      </c>
      <c r="BL145" s="14" t="s">
        <v>141</v>
      </c>
      <c r="BM145" s="222" t="s">
        <v>179</v>
      </c>
    </row>
    <row r="146" s="2" customFormat="1" ht="21.75" customHeight="1">
      <c r="A146" s="35"/>
      <c r="B146" s="36"/>
      <c r="C146" s="210" t="s">
        <v>180</v>
      </c>
      <c r="D146" s="210" t="s">
        <v>137</v>
      </c>
      <c r="E146" s="211" t="s">
        <v>181</v>
      </c>
      <c r="F146" s="212" t="s">
        <v>182</v>
      </c>
      <c r="G146" s="213" t="s">
        <v>140</v>
      </c>
      <c r="H146" s="214">
        <v>5.2320000000000002</v>
      </c>
      <c r="I146" s="215"/>
      <c r="J146" s="216">
        <f>ROUND(I146*H146,2)</f>
        <v>0</v>
      </c>
      <c r="K146" s="217"/>
      <c r="L146" s="41"/>
      <c r="M146" s="218" t="s">
        <v>1</v>
      </c>
      <c r="N146" s="219" t="s">
        <v>43</v>
      </c>
      <c r="O146" s="88"/>
      <c r="P146" s="220">
        <f>O146*H146</f>
        <v>0</v>
      </c>
      <c r="Q146" s="220">
        <v>0.0040000000000000001</v>
      </c>
      <c r="R146" s="220">
        <f>Q146*H146</f>
        <v>0.020928000000000002</v>
      </c>
      <c r="S146" s="220">
        <v>0</v>
      </c>
      <c r="T146" s="221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2" t="s">
        <v>141</v>
      </c>
      <c r="AT146" s="222" t="s">
        <v>137</v>
      </c>
      <c r="AU146" s="222" t="s">
        <v>86</v>
      </c>
      <c r="AY146" s="14" t="s">
        <v>134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4" t="s">
        <v>86</v>
      </c>
      <c r="BK146" s="223">
        <f>ROUND(I146*H146,2)</f>
        <v>0</v>
      </c>
      <c r="BL146" s="14" t="s">
        <v>141</v>
      </c>
      <c r="BM146" s="222" t="s">
        <v>183</v>
      </c>
    </row>
    <row r="147" s="2" customFormat="1" ht="21.75" customHeight="1">
      <c r="A147" s="35"/>
      <c r="B147" s="36"/>
      <c r="C147" s="210" t="s">
        <v>184</v>
      </c>
      <c r="D147" s="210" t="s">
        <v>137</v>
      </c>
      <c r="E147" s="211" t="s">
        <v>185</v>
      </c>
      <c r="F147" s="212" t="s">
        <v>186</v>
      </c>
      <c r="G147" s="213" t="s">
        <v>187</v>
      </c>
      <c r="H147" s="214">
        <v>3</v>
      </c>
      <c r="I147" s="215"/>
      <c r="J147" s="216">
        <f>ROUND(I147*H147,2)</f>
        <v>0</v>
      </c>
      <c r="K147" s="217"/>
      <c r="L147" s="41"/>
      <c r="M147" s="218" t="s">
        <v>1</v>
      </c>
      <c r="N147" s="219" t="s">
        <v>43</v>
      </c>
      <c r="O147" s="88"/>
      <c r="P147" s="220">
        <f>O147*H147</f>
        <v>0</v>
      </c>
      <c r="Q147" s="220">
        <v>0.04684</v>
      </c>
      <c r="R147" s="220">
        <f>Q147*H147</f>
        <v>0.14052000000000001</v>
      </c>
      <c r="S147" s="220">
        <v>0</v>
      </c>
      <c r="T147" s="22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2" t="s">
        <v>141</v>
      </c>
      <c r="AT147" s="222" t="s">
        <v>137</v>
      </c>
      <c r="AU147" s="222" t="s">
        <v>86</v>
      </c>
      <c r="AY147" s="14" t="s">
        <v>134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4" t="s">
        <v>86</v>
      </c>
      <c r="BK147" s="223">
        <f>ROUND(I147*H147,2)</f>
        <v>0</v>
      </c>
      <c r="BL147" s="14" t="s">
        <v>141</v>
      </c>
      <c r="BM147" s="222" t="s">
        <v>188</v>
      </c>
    </row>
    <row r="148" s="2" customFormat="1" ht="21.75" customHeight="1">
      <c r="A148" s="35"/>
      <c r="B148" s="36"/>
      <c r="C148" s="224" t="s">
        <v>189</v>
      </c>
      <c r="D148" s="224" t="s">
        <v>190</v>
      </c>
      <c r="E148" s="225" t="s">
        <v>191</v>
      </c>
      <c r="F148" s="226" t="s">
        <v>192</v>
      </c>
      <c r="G148" s="227" t="s">
        <v>187</v>
      </c>
      <c r="H148" s="228">
        <v>2</v>
      </c>
      <c r="I148" s="229"/>
      <c r="J148" s="230">
        <f>ROUND(I148*H148,2)</f>
        <v>0</v>
      </c>
      <c r="K148" s="231"/>
      <c r="L148" s="232"/>
      <c r="M148" s="233" t="s">
        <v>1</v>
      </c>
      <c r="N148" s="234" t="s">
        <v>43</v>
      </c>
      <c r="O148" s="88"/>
      <c r="P148" s="220">
        <f>O148*H148</f>
        <v>0</v>
      </c>
      <c r="Q148" s="220">
        <v>0.01553</v>
      </c>
      <c r="R148" s="220">
        <f>Q148*H148</f>
        <v>0.031060000000000001</v>
      </c>
      <c r="S148" s="220">
        <v>0</v>
      </c>
      <c r="T148" s="22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2" t="s">
        <v>164</v>
      </c>
      <c r="AT148" s="222" t="s">
        <v>190</v>
      </c>
      <c r="AU148" s="222" t="s">
        <v>86</v>
      </c>
      <c r="AY148" s="14" t="s">
        <v>134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4" t="s">
        <v>86</v>
      </c>
      <c r="BK148" s="223">
        <f>ROUND(I148*H148,2)</f>
        <v>0</v>
      </c>
      <c r="BL148" s="14" t="s">
        <v>141</v>
      </c>
      <c r="BM148" s="222" t="s">
        <v>193</v>
      </c>
    </row>
    <row r="149" s="2" customFormat="1" ht="21.75" customHeight="1">
      <c r="A149" s="35"/>
      <c r="B149" s="36"/>
      <c r="C149" s="224" t="s">
        <v>8</v>
      </c>
      <c r="D149" s="224" t="s">
        <v>190</v>
      </c>
      <c r="E149" s="225" t="s">
        <v>194</v>
      </c>
      <c r="F149" s="226" t="s">
        <v>195</v>
      </c>
      <c r="G149" s="227" t="s">
        <v>187</v>
      </c>
      <c r="H149" s="228">
        <v>1</v>
      </c>
      <c r="I149" s="229"/>
      <c r="J149" s="230">
        <f>ROUND(I149*H149,2)</f>
        <v>0</v>
      </c>
      <c r="K149" s="231"/>
      <c r="L149" s="232"/>
      <c r="M149" s="233" t="s">
        <v>1</v>
      </c>
      <c r="N149" s="234" t="s">
        <v>43</v>
      </c>
      <c r="O149" s="88"/>
      <c r="P149" s="220">
        <f>O149*H149</f>
        <v>0</v>
      </c>
      <c r="Q149" s="220">
        <v>0.014890000000000001</v>
      </c>
      <c r="R149" s="220">
        <f>Q149*H149</f>
        <v>0.014890000000000001</v>
      </c>
      <c r="S149" s="220">
        <v>0</v>
      </c>
      <c r="T149" s="221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2" t="s">
        <v>164</v>
      </c>
      <c r="AT149" s="222" t="s">
        <v>190</v>
      </c>
      <c r="AU149" s="222" t="s">
        <v>86</v>
      </c>
      <c r="AY149" s="14" t="s">
        <v>134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4" t="s">
        <v>86</v>
      </c>
      <c r="BK149" s="223">
        <f>ROUND(I149*H149,2)</f>
        <v>0</v>
      </c>
      <c r="BL149" s="14" t="s">
        <v>141</v>
      </c>
      <c r="BM149" s="222" t="s">
        <v>196</v>
      </c>
    </row>
    <row r="150" s="12" customFormat="1" ht="22.8" customHeight="1">
      <c r="A150" s="12"/>
      <c r="B150" s="194"/>
      <c r="C150" s="195"/>
      <c r="D150" s="196" t="s">
        <v>76</v>
      </c>
      <c r="E150" s="208" t="s">
        <v>168</v>
      </c>
      <c r="F150" s="208" t="s">
        <v>197</v>
      </c>
      <c r="G150" s="195"/>
      <c r="H150" s="195"/>
      <c r="I150" s="198"/>
      <c r="J150" s="209">
        <f>BK150</f>
        <v>0</v>
      </c>
      <c r="K150" s="195"/>
      <c r="L150" s="200"/>
      <c r="M150" s="201"/>
      <c r="N150" s="202"/>
      <c r="O150" s="202"/>
      <c r="P150" s="203">
        <f>SUM(P151:P160)</f>
        <v>0</v>
      </c>
      <c r="Q150" s="202"/>
      <c r="R150" s="203">
        <f>SUM(R151:R160)</f>
        <v>0.0047599999999999995</v>
      </c>
      <c r="S150" s="202"/>
      <c r="T150" s="204">
        <f>SUM(T151:T160)</f>
        <v>3.8083229999999997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5" t="s">
        <v>82</v>
      </c>
      <c r="AT150" s="206" t="s">
        <v>76</v>
      </c>
      <c r="AU150" s="206" t="s">
        <v>82</v>
      </c>
      <c r="AY150" s="205" t="s">
        <v>134</v>
      </c>
      <c r="BK150" s="207">
        <f>SUM(BK151:BK160)</f>
        <v>0</v>
      </c>
    </row>
    <row r="151" s="2" customFormat="1" ht="33" customHeight="1">
      <c r="A151" s="35"/>
      <c r="B151" s="36"/>
      <c r="C151" s="210" t="s">
        <v>198</v>
      </c>
      <c r="D151" s="210" t="s">
        <v>137</v>
      </c>
      <c r="E151" s="211" t="s">
        <v>199</v>
      </c>
      <c r="F151" s="212" t="s">
        <v>200</v>
      </c>
      <c r="G151" s="213" t="s">
        <v>140</v>
      </c>
      <c r="H151" s="214">
        <v>28</v>
      </c>
      <c r="I151" s="215"/>
      <c r="J151" s="216">
        <f>ROUND(I151*H151,2)</f>
        <v>0</v>
      </c>
      <c r="K151" s="217"/>
      <c r="L151" s="41"/>
      <c r="M151" s="218" t="s">
        <v>1</v>
      </c>
      <c r="N151" s="219" t="s">
        <v>43</v>
      </c>
      <c r="O151" s="88"/>
      <c r="P151" s="220">
        <f>O151*H151</f>
        <v>0</v>
      </c>
      <c r="Q151" s="220">
        <v>0.00012999999999999999</v>
      </c>
      <c r="R151" s="220">
        <f>Q151*H151</f>
        <v>0.0036399999999999996</v>
      </c>
      <c r="S151" s="220">
        <v>0</v>
      </c>
      <c r="T151" s="221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2" t="s">
        <v>141</v>
      </c>
      <c r="AT151" s="222" t="s">
        <v>137</v>
      </c>
      <c r="AU151" s="222" t="s">
        <v>86</v>
      </c>
      <c r="AY151" s="14" t="s">
        <v>134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4" t="s">
        <v>86</v>
      </c>
      <c r="BK151" s="223">
        <f>ROUND(I151*H151,2)</f>
        <v>0</v>
      </c>
      <c r="BL151" s="14" t="s">
        <v>141</v>
      </c>
      <c r="BM151" s="222" t="s">
        <v>201</v>
      </c>
    </row>
    <row r="152" s="2" customFormat="1" ht="21.75" customHeight="1">
      <c r="A152" s="35"/>
      <c r="B152" s="36"/>
      <c r="C152" s="210" t="s">
        <v>202</v>
      </c>
      <c r="D152" s="210" t="s">
        <v>137</v>
      </c>
      <c r="E152" s="211" t="s">
        <v>203</v>
      </c>
      <c r="F152" s="212" t="s">
        <v>204</v>
      </c>
      <c r="G152" s="213" t="s">
        <v>140</v>
      </c>
      <c r="H152" s="214">
        <v>28</v>
      </c>
      <c r="I152" s="215"/>
      <c r="J152" s="216">
        <f>ROUND(I152*H152,2)</f>
        <v>0</v>
      </c>
      <c r="K152" s="217"/>
      <c r="L152" s="41"/>
      <c r="M152" s="218" t="s">
        <v>1</v>
      </c>
      <c r="N152" s="219" t="s">
        <v>43</v>
      </c>
      <c r="O152" s="88"/>
      <c r="P152" s="220">
        <f>O152*H152</f>
        <v>0</v>
      </c>
      <c r="Q152" s="220">
        <v>4.0000000000000003E-05</v>
      </c>
      <c r="R152" s="220">
        <f>Q152*H152</f>
        <v>0.0011200000000000001</v>
      </c>
      <c r="S152" s="220">
        <v>0</v>
      </c>
      <c r="T152" s="22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2" t="s">
        <v>141</v>
      </c>
      <c r="AT152" s="222" t="s">
        <v>137</v>
      </c>
      <c r="AU152" s="222" t="s">
        <v>86</v>
      </c>
      <c r="AY152" s="14" t="s">
        <v>134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4" t="s">
        <v>86</v>
      </c>
      <c r="BK152" s="223">
        <f>ROUND(I152*H152,2)</f>
        <v>0</v>
      </c>
      <c r="BL152" s="14" t="s">
        <v>141</v>
      </c>
      <c r="BM152" s="222" t="s">
        <v>205</v>
      </c>
    </row>
    <row r="153" s="2" customFormat="1" ht="21.75" customHeight="1">
      <c r="A153" s="35"/>
      <c r="B153" s="36"/>
      <c r="C153" s="210" t="s">
        <v>206</v>
      </c>
      <c r="D153" s="210" t="s">
        <v>137</v>
      </c>
      <c r="E153" s="211" t="s">
        <v>207</v>
      </c>
      <c r="F153" s="212" t="s">
        <v>208</v>
      </c>
      <c r="G153" s="213" t="s">
        <v>140</v>
      </c>
      <c r="H153" s="214">
        <v>0.105</v>
      </c>
      <c r="I153" s="215"/>
      <c r="J153" s="216">
        <f>ROUND(I153*H153,2)</f>
        <v>0</v>
      </c>
      <c r="K153" s="217"/>
      <c r="L153" s="41"/>
      <c r="M153" s="218" t="s">
        <v>1</v>
      </c>
      <c r="N153" s="219" t="s">
        <v>43</v>
      </c>
      <c r="O153" s="88"/>
      <c r="P153" s="220">
        <f>O153*H153</f>
        <v>0</v>
      </c>
      <c r="Q153" s="220">
        <v>0</v>
      </c>
      <c r="R153" s="220">
        <f>Q153*H153</f>
        <v>0</v>
      </c>
      <c r="S153" s="220">
        <v>0.29699999999999999</v>
      </c>
      <c r="T153" s="221">
        <f>S153*H153</f>
        <v>0.031184999999999997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2" t="s">
        <v>141</v>
      </c>
      <c r="AT153" s="222" t="s">
        <v>137</v>
      </c>
      <c r="AU153" s="222" t="s">
        <v>86</v>
      </c>
      <c r="AY153" s="14" t="s">
        <v>134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4" t="s">
        <v>86</v>
      </c>
      <c r="BK153" s="223">
        <f>ROUND(I153*H153,2)</f>
        <v>0</v>
      </c>
      <c r="BL153" s="14" t="s">
        <v>141</v>
      </c>
      <c r="BM153" s="222" t="s">
        <v>209</v>
      </c>
    </row>
    <row r="154" s="2" customFormat="1" ht="33" customHeight="1">
      <c r="A154" s="35"/>
      <c r="B154" s="36"/>
      <c r="C154" s="210" t="s">
        <v>210</v>
      </c>
      <c r="D154" s="210" t="s">
        <v>137</v>
      </c>
      <c r="E154" s="211" t="s">
        <v>211</v>
      </c>
      <c r="F154" s="212" t="s">
        <v>212</v>
      </c>
      <c r="G154" s="213" t="s">
        <v>213</v>
      </c>
      <c r="H154" s="214">
        <v>0.64700000000000002</v>
      </c>
      <c r="I154" s="215"/>
      <c r="J154" s="216">
        <f>ROUND(I154*H154,2)</f>
        <v>0</v>
      </c>
      <c r="K154" s="217"/>
      <c r="L154" s="41"/>
      <c r="M154" s="218" t="s">
        <v>1</v>
      </c>
      <c r="N154" s="219" t="s">
        <v>43</v>
      </c>
      <c r="O154" s="88"/>
      <c r="P154" s="220">
        <f>O154*H154</f>
        <v>0</v>
      </c>
      <c r="Q154" s="220">
        <v>0</v>
      </c>
      <c r="R154" s="220">
        <f>Q154*H154</f>
        <v>0</v>
      </c>
      <c r="S154" s="220">
        <v>2.2000000000000002</v>
      </c>
      <c r="T154" s="221">
        <f>S154*H154</f>
        <v>1.4234000000000002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2" t="s">
        <v>141</v>
      </c>
      <c r="AT154" s="222" t="s">
        <v>137</v>
      </c>
      <c r="AU154" s="222" t="s">
        <v>86</v>
      </c>
      <c r="AY154" s="14" t="s">
        <v>134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4" t="s">
        <v>86</v>
      </c>
      <c r="BK154" s="223">
        <f>ROUND(I154*H154,2)</f>
        <v>0</v>
      </c>
      <c r="BL154" s="14" t="s">
        <v>141</v>
      </c>
      <c r="BM154" s="222" t="s">
        <v>214</v>
      </c>
    </row>
    <row r="155" s="2" customFormat="1" ht="21.75" customHeight="1">
      <c r="A155" s="35"/>
      <c r="B155" s="36"/>
      <c r="C155" s="210" t="s">
        <v>215</v>
      </c>
      <c r="D155" s="210" t="s">
        <v>137</v>
      </c>
      <c r="E155" s="211" t="s">
        <v>216</v>
      </c>
      <c r="F155" s="212" t="s">
        <v>217</v>
      </c>
      <c r="G155" s="213" t="s">
        <v>140</v>
      </c>
      <c r="H155" s="214">
        <v>4.5999999999999996</v>
      </c>
      <c r="I155" s="215"/>
      <c r="J155" s="216">
        <f>ROUND(I155*H155,2)</f>
        <v>0</v>
      </c>
      <c r="K155" s="217"/>
      <c r="L155" s="41"/>
      <c r="M155" s="218" t="s">
        <v>1</v>
      </c>
      <c r="N155" s="219" t="s">
        <v>43</v>
      </c>
      <c r="O155" s="88"/>
      <c r="P155" s="220">
        <f>O155*H155</f>
        <v>0</v>
      </c>
      <c r="Q155" s="220">
        <v>0</v>
      </c>
      <c r="R155" s="220">
        <f>Q155*H155</f>
        <v>0</v>
      </c>
      <c r="S155" s="220">
        <v>0.087999999999999995</v>
      </c>
      <c r="T155" s="221">
        <f>S155*H155</f>
        <v>0.40479999999999994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2" t="s">
        <v>141</v>
      </c>
      <c r="AT155" s="222" t="s">
        <v>137</v>
      </c>
      <c r="AU155" s="222" t="s">
        <v>86</v>
      </c>
      <c r="AY155" s="14" t="s">
        <v>134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4" t="s">
        <v>86</v>
      </c>
      <c r="BK155" s="223">
        <f>ROUND(I155*H155,2)</f>
        <v>0</v>
      </c>
      <c r="BL155" s="14" t="s">
        <v>141</v>
      </c>
      <c r="BM155" s="222" t="s">
        <v>218</v>
      </c>
    </row>
    <row r="156" s="2" customFormat="1" ht="21.75" customHeight="1">
      <c r="A156" s="35"/>
      <c r="B156" s="36"/>
      <c r="C156" s="210" t="s">
        <v>7</v>
      </c>
      <c r="D156" s="210" t="s">
        <v>137</v>
      </c>
      <c r="E156" s="211" t="s">
        <v>219</v>
      </c>
      <c r="F156" s="212" t="s">
        <v>220</v>
      </c>
      <c r="G156" s="213" t="s">
        <v>221</v>
      </c>
      <c r="H156" s="214">
        <v>27</v>
      </c>
      <c r="I156" s="215"/>
      <c r="J156" s="216">
        <f>ROUND(I156*H156,2)</f>
        <v>0</v>
      </c>
      <c r="K156" s="217"/>
      <c r="L156" s="41"/>
      <c r="M156" s="218" t="s">
        <v>1</v>
      </c>
      <c r="N156" s="219" t="s">
        <v>43</v>
      </c>
      <c r="O156" s="88"/>
      <c r="P156" s="220">
        <f>O156*H156</f>
        <v>0</v>
      </c>
      <c r="Q156" s="220">
        <v>0</v>
      </c>
      <c r="R156" s="220">
        <f>Q156*H156</f>
        <v>0</v>
      </c>
      <c r="S156" s="220">
        <v>0.002</v>
      </c>
      <c r="T156" s="221">
        <f>S156*H156</f>
        <v>0.053999999999999999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2" t="s">
        <v>141</v>
      </c>
      <c r="AT156" s="222" t="s">
        <v>137</v>
      </c>
      <c r="AU156" s="222" t="s">
        <v>86</v>
      </c>
      <c r="AY156" s="14" t="s">
        <v>134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4" t="s">
        <v>86</v>
      </c>
      <c r="BK156" s="223">
        <f>ROUND(I156*H156,2)</f>
        <v>0</v>
      </c>
      <c r="BL156" s="14" t="s">
        <v>141</v>
      </c>
      <c r="BM156" s="222" t="s">
        <v>222</v>
      </c>
    </row>
    <row r="157" s="2" customFormat="1" ht="21.75" customHeight="1">
      <c r="A157" s="35"/>
      <c r="B157" s="36"/>
      <c r="C157" s="210" t="s">
        <v>223</v>
      </c>
      <c r="D157" s="210" t="s">
        <v>137</v>
      </c>
      <c r="E157" s="211" t="s">
        <v>224</v>
      </c>
      <c r="F157" s="212" t="s">
        <v>225</v>
      </c>
      <c r="G157" s="213" t="s">
        <v>221</v>
      </c>
      <c r="H157" s="214">
        <v>8</v>
      </c>
      <c r="I157" s="215"/>
      <c r="J157" s="216">
        <f>ROUND(I157*H157,2)</f>
        <v>0</v>
      </c>
      <c r="K157" s="217"/>
      <c r="L157" s="41"/>
      <c r="M157" s="218" t="s">
        <v>1</v>
      </c>
      <c r="N157" s="219" t="s">
        <v>43</v>
      </c>
      <c r="O157" s="88"/>
      <c r="P157" s="220">
        <f>O157*H157</f>
        <v>0</v>
      </c>
      <c r="Q157" s="220">
        <v>0</v>
      </c>
      <c r="R157" s="220">
        <f>Q157*H157</f>
        <v>0</v>
      </c>
      <c r="S157" s="220">
        <v>0.001</v>
      </c>
      <c r="T157" s="221">
        <f>S157*H157</f>
        <v>0.0080000000000000002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2" t="s">
        <v>141</v>
      </c>
      <c r="AT157" s="222" t="s">
        <v>137</v>
      </c>
      <c r="AU157" s="222" t="s">
        <v>86</v>
      </c>
      <c r="AY157" s="14" t="s">
        <v>134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4" t="s">
        <v>86</v>
      </c>
      <c r="BK157" s="223">
        <f>ROUND(I157*H157,2)</f>
        <v>0</v>
      </c>
      <c r="BL157" s="14" t="s">
        <v>141</v>
      </c>
      <c r="BM157" s="222" t="s">
        <v>226</v>
      </c>
    </row>
    <row r="158" s="2" customFormat="1" ht="33" customHeight="1">
      <c r="A158" s="35"/>
      <c r="B158" s="36"/>
      <c r="C158" s="210" t="s">
        <v>227</v>
      </c>
      <c r="D158" s="210" t="s">
        <v>137</v>
      </c>
      <c r="E158" s="211" t="s">
        <v>228</v>
      </c>
      <c r="F158" s="212" t="s">
        <v>229</v>
      </c>
      <c r="G158" s="213" t="s">
        <v>140</v>
      </c>
      <c r="H158" s="214">
        <v>15.955</v>
      </c>
      <c r="I158" s="215"/>
      <c r="J158" s="216">
        <f>ROUND(I158*H158,2)</f>
        <v>0</v>
      </c>
      <c r="K158" s="217"/>
      <c r="L158" s="41"/>
      <c r="M158" s="218" t="s">
        <v>1</v>
      </c>
      <c r="N158" s="219" t="s">
        <v>43</v>
      </c>
      <c r="O158" s="88"/>
      <c r="P158" s="220">
        <f>O158*H158</f>
        <v>0</v>
      </c>
      <c r="Q158" s="220">
        <v>0</v>
      </c>
      <c r="R158" s="220">
        <f>Q158*H158</f>
        <v>0</v>
      </c>
      <c r="S158" s="220">
        <v>0.045999999999999999</v>
      </c>
      <c r="T158" s="221">
        <f>S158*H158</f>
        <v>0.73392999999999997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2" t="s">
        <v>141</v>
      </c>
      <c r="AT158" s="222" t="s">
        <v>137</v>
      </c>
      <c r="AU158" s="222" t="s">
        <v>86</v>
      </c>
      <c r="AY158" s="14" t="s">
        <v>134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4" t="s">
        <v>86</v>
      </c>
      <c r="BK158" s="223">
        <f>ROUND(I158*H158,2)</f>
        <v>0</v>
      </c>
      <c r="BL158" s="14" t="s">
        <v>141</v>
      </c>
      <c r="BM158" s="222" t="s">
        <v>230</v>
      </c>
    </row>
    <row r="159" s="2" customFormat="1" ht="21.75" customHeight="1">
      <c r="A159" s="35"/>
      <c r="B159" s="36"/>
      <c r="C159" s="210" t="s">
        <v>231</v>
      </c>
      <c r="D159" s="210" t="s">
        <v>137</v>
      </c>
      <c r="E159" s="211" t="s">
        <v>232</v>
      </c>
      <c r="F159" s="212" t="s">
        <v>233</v>
      </c>
      <c r="G159" s="213" t="s">
        <v>140</v>
      </c>
      <c r="H159" s="214">
        <v>1.0009999999999999</v>
      </c>
      <c r="I159" s="215"/>
      <c r="J159" s="216">
        <f>ROUND(I159*H159,2)</f>
        <v>0</v>
      </c>
      <c r="K159" s="217"/>
      <c r="L159" s="41"/>
      <c r="M159" s="218" t="s">
        <v>1</v>
      </c>
      <c r="N159" s="219" t="s">
        <v>43</v>
      </c>
      <c r="O159" s="88"/>
      <c r="P159" s="220">
        <f>O159*H159</f>
        <v>0</v>
      </c>
      <c r="Q159" s="220">
        <v>0</v>
      </c>
      <c r="R159" s="220">
        <f>Q159*H159</f>
        <v>0</v>
      </c>
      <c r="S159" s="220">
        <v>0.068000000000000005</v>
      </c>
      <c r="T159" s="221">
        <f>S159*H159</f>
        <v>0.068068000000000004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2" t="s">
        <v>141</v>
      </c>
      <c r="AT159" s="222" t="s">
        <v>137</v>
      </c>
      <c r="AU159" s="222" t="s">
        <v>86</v>
      </c>
      <c r="AY159" s="14" t="s">
        <v>134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4" t="s">
        <v>86</v>
      </c>
      <c r="BK159" s="223">
        <f>ROUND(I159*H159,2)</f>
        <v>0</v>
      </c>
      <c r="BL159" s="14" t="s">
        <v>141</v>
      </c>
      <c r="BM159" s="222" t="s">
        <v>234</v>
      </c>
    </row>
    <row r="160" s="2" customFormat="1" ht="21.75" customHeight="1">
      <c r="A160" s="35"/>
      <c r="B160" s="36"/>
      <c r="C160" s="210" t="s">
        <v>235</v>
      </c>
      <c r="D160" s="210" t="s">
        <v>137</v>
      </c>
      <c r="E160" s="211" t="s">
        <v>236</v>
      </c>
      <c r="F160" s="212" t="s">
        <v>237</v>
      </c>
      <c r="G160" s="213" t="s">
        <v>140</v>
      </c>
      <c r="H160" s="214">
        <v>15.955</v>
      </c>
      <c r="I160" s="215"/>
      <c r="J160" s="216">
        <f>ROUND(I160*H160,2)</f>
        <v>0</v>
      </c>
      <c r="K160" s="217"/>
      <c r="L160" s="41"/>
      <c r="M160" s="218" t="s">
        <v>1</v>
      </c>
      <c r="N160" s="219" t="s">
        <v>43</v>
      </c>
      <c r="O160" s="88"/>
      <c r="P160" s="220">
        <f>O160*H160</f>
        <v>0</v>
      </c>
      <c r="Q160" s="220">
        <v>0</v>
      </c>
      <c r="R160" s="220">
        <f>Q160*H160</f>
        <v>0</v>
      </c>
      <c r="S160" s="220">
        <v>0.068000000000000005</v>
      </c>
      <c r="T160" s="221">
        <f>S160*H160</f>
        <v>1.08494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2" t="s">
        <v>141</v>
      </c>
      <c r="AT160" s="222" t="s">
        <v>137</v>
      </c>
      <c r="AU160" s="222" t="s">
        <v>86</v>
      </c>
      <c r="AY160" s="14" t="s">
        <v>134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4" t="s">
        <v>86</v>
      </c>
      <c r="BK160" s="223">
        <f>ROUND(I160*H160,2)</f>
        <v>0</v>
      </c>
      <c r="BL160" s="14" t="s">
        <v>141</v>
      </c>
      <c r="BM160" s="222" t="s">
        <v>238</v>
      </c>
    </row>
    <row r="161" s="12" customFormat="1" ht="22.8" customHeight="1">
      <c r="A161" s="12"/>
      <c r="B161" s="194"/>
      <c r="C161" s="195"/>
      <c r="D161" s="196" t="s">
        <v>76</v>
      </c>
      <c r="E161" s="208" t="s">
        <v>239</v>
      </c>
      <c r="F161" s="208" t="s">
        <v>240</v>
      </c>
      <c r="G161" s="195"/>
      <c r="H161" s="195"/>
      <c r="I161" s="198"/>
      <c r="J161" s="209">
        <f>BK161</f>
        <v>0</v>
      </c>
      <c r="K161" s="195"/>
      <c r="L161" s="200"/>
      <c r="M161" s="201"/>
      <c r="N161" s="202"/>
      <c r="O161" s="202"/>
      <c r="P161" s="203">
        <f>SUM(P162:P167)</f>
        <v>0</v>
      </c>
      <c r="Q161" s="202"/>
      <c r="R161" s="203">
        <f>SUM(R162:R167)</f>
        <v>0</v>
      </c>
      <c r="S161" s="202"/>
      <c r="T161" s="204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5" t="s">
        <v>82</v>
      </c>
      <c r="AT161" s="206" t="s">
        <v>76</v>
      </c>
      <c r="AU161" s="206" t="s">
        <v>82</v>
      </c>
      <c r="AY161" s="205" t="s">
        <v>134</v>
      </c>
      <c r="BK161" s="207">
        <f>SUM(BK162:BK167)</f>
        <v>0</v>
      </c>
    </row>
    <row r="162" s="2" customFormat="1" ht="21.75" customHeight="1">
      <c r="A162" s="35"/>
      <c r="B162" s="36"/>
      <c r="C162" s="210" t="s">
        <v>241</v>
      </c>
      <c r="D162" s="210" t="s">
        <v>137</v>
      </c>
      <c r="E162" s="211" t="s">
        <v>242</v>
      </c>
      <c r="F162" s="212" t="s">
        <v>243</v>
      </c>
      <c r="G162" s="213" t="s">
        <v>244</v>
      </c>
      <c r="H162" s="214">
        <v>4.5279999999999996</v>
      </c>
      <c r="I162" s="215"/>
      <c r="J162" s="216">
        <f>ROUND(I162*H162,2)</f>
        <v>0</v>
      </c>
      <c r="K162" s="217"/>
      <c r="L162" s="41"/>
      <c r="M162" s="218" t="s">
        <v>1</v>
      </c>
      <c r="N162" s="219" t="s">
        <v>43</v>
      </c>
      <c r="O162" s="88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2" t="s">
        <v>141</v>
      </c>
      <c r="AT162" s="222" t="s">
        <v>137</v>
      </c>
      <c r="AU162" s="222" t="s">
        <v>86</v>
      </c>
      <c r="AY162" s="14" t="s">
        <v>134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4" t="s">
        <v>86</v>
      </c>
      <c r="BK162" s="223">
        <f>ROUND(I162*H162,2)</f>
        <v>0</v>
      </c>
      <c r="BL162" s="14" t="s">
        <v>141</v>
      </c>
      <c r="BM162" s="222" t="s">
        <v>245</v>
      </c>
    </row>
    <row r="163" s="2" customFormat="1" ht="33" customHeight="1">
      <c r="A163" s="35"/>
      <c r="B163" s="36"/>
      <c r="C163" s="210" t="s">
        <v>246</v>
      </c>
      <c r="D163" s="210" t="s">
        <v>137</v>
      </c>
      <c r="E163" s="211" t="s">
        <v>247</v>
      </c>
      <c r="F163" s="212" t="s">
        <v>248</v>
      </c>
      <c r="G163" s="213" t="s">
        <v>244</v>
      </c>
      <c r="H163" s="214">
        <v>22.640000000000001</v>
      </c>
      <c r="I163" s="215"/>
      <c r="J163" s="216">
        <f>ROUND(I163*H163,2)</f>
        <v>0</v>
      </c>
      <c r="K163" s="217"/>
      <c r="L163" s="41"/>
      <c r="M163" s="218" t="s">
        <v>1</v>
      </c>
      <c r="N163" s="219" t="s">
        <v>43</v>
      </c>
      <c r="O163" s="88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2" t="s">
        <v>141</v>
      </c>
      <c r="AT163" s="222" t="s">
        <v>137</v>
      </c>
      <c r="AU163" s="222" t="s">
        <v>86</v>
      </c>
      <c r="AY163" s="14" t="s">
        <v>134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4" t="s">
        <v>86</v>
      </c>
      <c r="BK163" s="223">
        <f>ROUND(I163*H163,2)</f>
        <v>0</v>
      </c>
      <c r="BL163" s="14" t="s">
        <v>141</v>
      </c>
      <c r="BM163" s="222" t="s">
        <v>249</v>
      </c>
    </row>
    <row r="164" s="2" customFormat="1" ht="21.75" customHeight="1">
      <c r="A164" s="35"/>
      <c r="B164" s="36"/>
      <c r="C164" s="210" t="s">
        <v>250</v>
      </c>
      <c r="D164" s="210" t="s">
        <v>137</v>
      </c>
      <c r="E164" s="211" t="s">
        <v>251</v>
      </c>
      <c r="F164" s="212" t="s">
        <v>252</v>
      </c>
      <c r="G164" s="213" t="s">
        <v>244</v>
      </c>
      <c r="H164" s="214">
        <v>4.5279999999999996</v>
      </c>
      <c r="I164" s="215"/>
      <c r="J164" s="216">
        <f>ROUND(I164*H164,2)</f>
        <v>0</v>
      </c>
      <c r="K164" s="217"/>
      <c r="L164" s="41"/>
      <c r="M164" s="218" t="s">
        <v>1</v>
      </c>
      <c r="N164" s="219" t="s">
        <v>43</v>
      </c>
      <c r="O164" s="88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2" t="s">
        <v>141</v>
      </c>
      <c r="AT164" s="222" t="s">
        <v>137</v>
      </c>
      <c r="AU164" s="222" t="s">
        <v>86</v>
      </c>
      <c r="AY164" s="14" t="s">
        <v>134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4" t="s">
        <v>86</v>
      </c>
      <c r="BK164" s="223">
        <f>ROUND(I164*H164,2)</f>
        <v>0</v>
      </c>
      <c r="BL164" s="14" t="s">
        <v>141</v>
      </c>
      <c r="BM164" s="222" t="s">
        <v>253</v>
      </c>
    </row>
    <row r="165" s="2" customFormat="1" ht="21.75" customHeight="1">
      <c r="A165" s="35"/>
      <c r="B165" s="36"/>
      <c r="C165" s="210" t="s">
        <v>254</v>
      </c>
      <c r="D165" s="210" t="s">
        <v>137</v>
      </c>
      <c r="E165" s="211" t="s">
        <v>255</v>
      </c>
      <c r="F165" s="212" t="s">
        <v>256</v>
      </c>
      <c r="G165" s="213" t="s">
        <v>244</v>
      </c>
      <c r="H165" s="214">
        <v>54.335999999999999</v>
      </c>
      <c r="I165" s="215"/>
      <c r="J165" s="216">
        <f>ROUND(I165*H165,2)</f>
        <v>0</v>
      </c>
      <c r="K165" s="217"/>
      <c r="L165" s="41"/>
      <c r="M165" s="218" t="s">
        <v>1</v>
      </c>
      <c r="N165" s="219" t="s">
        <v>43</v>
      </c>
      <c r="O165" s="88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2" t="s">
        <v>141</v>
      </c>
      <c r="AT165" s="222" t="s">
        <v>137</v>
      </c>
      <c r="AU165" s="222" t="s">
        <v>86</v>
      </c>
      <c r="AY165" s="14" t="s">
        <v>134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4" t="s">
        <v>86</v>
      </c>
      <c r="BK165" s="223">
        <f>ROUND(I165*H165,2)</f>
        <v>0</v>
      </c>
      <c r="BL165" s="14" t="s">
        <v>141</v>
      </c>
      <c r="BM165" s="222" t="s">
        <v>257</v>
      </c>
    </row>
    <row r="166" s="2" customFormat="1" ht="21.75" customHeight="1">
      <c r="A166" s="35"/>
      <c r="B166" s="36"/>
      <c r="C166" s="210" t="s">
        <v>258</v>
      </c>
      <c r="D166" s="210" t="s">
        <v>137</v>
      </c>
      <c r="E166" s="211" t="s">
        <v>259</v>
      </c>
      <c r="F166" s="212" t="s">
        <v>260</v>
      </c>
      <c r="G166" s="213" t="s">
        <v>244</v>
      </c>
      <c r="H166" s="214">
        <v>4.5279999999999996</v>
      </c>
      <c r="I166" s="215"/>
      <c r="J166" s="216">
        <f>ROUND(I166*H166,2)</f>
        <v>0</v>
      </c>
      <c r="K166" s="217"/>
      <c r="L166" s="41"/>
      <c r="M166" s="218" t="s">
        <v>1</v>
      </c>
      <c r="N166" s="219" t="s">
        <v>43</v>
      </c>
      <c r="O166" s="88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2" t="s">
        <v>141</v>
      </c>
      <c r="AT166" s="222" t="s">
        <v>137</v>
      </c>
      <c r="AU166" s="222" t="s">
        <v>86</v>
      </c>
      <c r="AY166" s="14" t="s">
        <v>134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4" t="s">
        <v>86</v>
      </c>
      <c r="BK166" s="223">
        <f>ROUND(I166*H166,2)</f>
        <v>0</v>
      </c>
      <c r="BL166" s="14" t="s">
        <v>141</v>
      </c>
      <c r="BM166" s="222" t="s">
        <v>261</v>
      </c>
    </row>
    <row r="167" s="2" customFormat="1" ht="21.75" customHeight="1">
      <c r="A167" s="35"/>
      <c r="B167" s="36"/>
      <c r="C167" s="210" t="s">
        <v>262</v>
      </c>
      <c r="D167" s="210" t="s">
        <v>137</v>
      </c>
      <c r="E167" s="211" t="s">
        <v>263</v>
      </c>
      <c r="F167" s="212" t="s">
        <v>264</v>
      </c>
      <c r="G167" s="213" t="s">
        <v>244</v>
      </c>
      <c r="H167" s="214">
        <v>0.48299999999999998</v>
      </c>
      <c r="I167" s="215"/>
      <c r="J167" s="216">
        <f>ROUND(I167*H167,2)</f>
        <v>0</v>
      </c>
      <c r="K167" s="217"/>
      <c r="L167" s="41"/>
      <c r="M167" s="218" t="s">
        <v>1</v>
      </c>
      <c r="N167" s="219" t="s">
        <v>43</v>
      </c>
      <c r="O167" s="88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2" t="s">
        <v>141</v>
      </c>
      <c r="AT167" s="222" t="s">
        <v>137</v>
      </c>
      <c r="AU167" s="222" t="s">
        <v>86</v>
      </c>
      <c r="AY167" s="14" t="s">
        <v>134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4" t="s">
        <v>86</v>
      </c>
      <c r="BK167" s="223">
        <f>ROUND(I167*H167,2)</f>
        <v>0</v>
      </c>
      <c r="BL167" s="14" t="s">
        <v>141</v>
      </c>
      <c r="BM167" s="222" t="s">
        <v>265</v>
      </c>
    </row>
    <row r="168" s="12" customFormat="1" ht="22.8" customHeight="1">
      <c r="A168" s="12"/>
      <c r="B168" s="194"/>
      <c r="C168" s="195"/>
      <c r="D168" s="196" t="s">
        <v>76</v>
      </c>
      <c r="E168" s="208" t="s">
        <v>266</v>
      </c>
      <c r="F168" s="208" t="s">
        <v>267</v>
      </c>
      <c r="G168" s="195"/>
      <c r="H168" s="195"/>
      <c r="I168" s="198"/>
      <c r="J168" s="209">
        <f>BK168</f>
        <v>0</v>
      </c>
      <c r="K168" s="195"/>
      <c r="L168" s="200"/>
      <c r="M168" s="201"/>
      <c r="N168" s="202"/>
      <c r="O168" s="202"/>
      <c r="P168" s="203">
        <f>P169</f>
        <v>0</v>
      </c>
      <c r="Q168" s="202"/>
      <c r="R168" s="203">
        <f>R169</f>
        <v>0</v>
      </c>
      <c r="S168" s="202"/>
      <c r="T168" s="204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5" t="s">
        <v>82</v>
      </c>
      <c r="AT168" s="206" t="s">
        <v>76</v>
      </c>
      <c r="AU168" s="206" t="s">
        <v>82</v>
      </c>
      <c r="AY168" s="205" t="s">
        <v>134</v>
      </c>
      <c r="BK168" s="207">
        <f>BK169</f>
        <v>0</v>
      </c>
    </row>
    <row r="169" s="2" customFormat="1" ht="16.5" customHeight="1">
      <c r="A169" s="35"/>
      <c r="B169" s="36"/>
      <c r="C169" s="210" t="s">
        <v>268</v>
      </c>
      <c r="D169" s="210" t="s">
        <v>137</v>
      </c>
      <c r="E169" s="211" t="s">
        <v>269</v>
      </c>
      <c r="F169" s="212" t="s">
        <v>270</v>
      </c>
      <c r="G169" s="213" t="s">
        <v>244</v>
      </c>
      <c r="H169" s="214">
        <v>2.3170000000000002</v>
      </c>
      <c r="I169" s="215"/>
      <c r="J169" s="216">
        <f>ROUND(I169*H169,2)</f>
        <v>0</v>
      </c>
      <c r="K169" s="217"/>
      <c r="L169" s="41"/>
      <c r="M169" s="218" t="s">
        <v>1</v>
      </c>
      <c r="N169" s="219" t="s">
        <v>43</v>
      </c>
      <c r="O169" s="88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2" t="s">
        <v>141</v>
      </c>
      <c r="AT169" s="222" t="s">
        <v>137</v>
      </c>
      <c r="AU169" s="222" t="s">
        <v>86</v>
      </c>
      <c r="AY169" s="14" t="s">
        <v>134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4" t="s">
        <v>86</v>
      </c>
      <c r="BK169" s="223">
        <f>ROUND(I169*H169,2)</f>
        <v>0</v>
      </c>
      <c r="BL169" s="14" t="s">
        <v>141</v>
      </c>
      <c r="BM169" s="222" t="s">
        <v>271</v>
      </c>
    </row>
    <row r="170" s="12" customFormat="1" ht="25.92" customHeight="1">
      <c r="A170" s="12"/>
      <c r="B170" s="194"/>
      <c r="C170" s="195"/>
      <c r="D170" s="196" t="s">
        <v>76</v>
      </c>
      <c r="E170" s="197" t="s">
        <v>272</v>
      </c>
      <c r="F170" s="197" t="s">
        <v>273</v>
      </c>
      <c r="G170" s="195"/>
      <c r="H170" s="195"/>
      <c r="I170" s="198"/>
      <c r="J170" s="199">
        <f>BK170</f>
        <v>0</v>
      </c>
      <c r="K170" s="195"/>
      <c r="L170" s="200"/>
      <c r="M170" s="201"/>
      <c r="N170" s="202"/>
      <c r="O170" s="202"/>
      <c r="P170" s="203">
        <f>P171+P177+P187+P197+P199+P229+P253+P260+P275+P281+P293+P299</f>
        <v>0</v>
      </c>
      <c r="Q170" s="202"/>
      <c r="R170" s="203">
        <f>R171+R177+R187+R197+R199+R229+R253+R260+R275+R281+R293+R299</f>
        <v>1.17441939</v>
      </c>
      <c r="S170" s="202"/>
      <c r="T170" s="204">
        <f>T171+T177+T187+T197+T199+T229+T253+T260+T275+T281+T293+T299</f>
        <v>0.71957185000000012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5" t="s">
        <v>86</v>
      </c>
      <c r="AT170" s="206" t="s">
        <v>76</v>
      </c>
      <c r="AU170" s="206" t="s">
        <v>77</v>
      </c>
      <c r="AY170" s="205" t="s">
        <v>134</v>
      </c>
      <c r="BK170" s="207">
        <f>BK171+BK177+BK187+BK197+BK199+BK229+BK253+BK260+BK275+BK281+BK293+BK299</f>
        <v>0</v>
      </c>
    </row>
    <row r="171" s="12" customFormat="1" ht="22.8" customHeight="1">
      <c r="A171" s="12"/>
      <c r="B171" s="194"/>
      <c r="C171" s="195"/>
      <c r="D171" s="196" t="s">
        <v>76</v>
      </c>
      <c r="E171" s="208" t="s">
        <v>274</v>
      </c>
      <c r="F171" s="208" t="s">
        <v>275</v>
      </c>
      <c r="G171" s="195"/>
      <c r="H171" s="195"/>
      <c r="I171" s="198"/>
      <c r="J171" s="209">
        <f>BK171</f>
        <v>0</v>
      </c>
      <c r="K171" s="195"/>
      <c r="L171" s="200"/>
      <c r="M171" s="201"/>
      <c r="N171" s="202"/>
      <c r="O171" s="202"/>
      <c r="P171" s="203">
        <f>SUM(P172:P176)</f>
        <v>0</v>
      </c>
      <c r="Q171" s="202"/>
      <c r="R171" s="203">
        <f>SUM(R172:R176)</f>
        <v>0.017850000000000001</v>
      </c>
      <c r="S171" s="202"/>
      <c r="T171" s="204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5" t="s">
        <v>86</v>
      </c>
      <c r="AT171" s="206" t="s">
        <v>76</v>
      </c>
      <c r="AU171" s="206" t="s">
        <v>82</v>
      </c>
      <c r="AY171" s="205" t="s">
        <v>134</v>
      </c>
      <c r="BK171" s="207">
        <f>SUM(BK172:BK176)</f>
        <v>0</v>
      </c>
    </row>
    <row r="172" s="2" customFormat="1" ht="21.75" customHeight="1">
      <c r="A172" s="35"/>
      <c r="B172" s="36"/>
      <c r="C172" s="210" t="s">
        <v>276</v>
      </c>
      <c r="D172" s="210" t="s">
        <v>137</v>
      </c>
      <c r="E172" s="211" t="s">
        <v>277</v>
      </c>
      <c r="F172" s="212" t="s">
        <v>278</v>
      </c>
      <c r="G172" s="213" t="s">
        <v>140</v>
      </c>
      <c r="H172" s="214">
        <v>17.850000000000001</v>
      </c>
      <c r="I172" s="215"/>
      <c r="J172" s="216">
        <f>ROUND(I172*H172,2)</f>
        <v>0</v>
      </c>
      <c r="K172" s="217"/>
      <c r="L172" s="41"/>
      <c r="M172" s="218" t="s">
        <v>1</v>
      </c>
      <c r="N172" s="219" t="s">
        <v>43</v>
      </c>
      <c r="O172" s="88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2" t="s">
        <v>198</v>
      </c>
      <c r="AT172" s="222" t="s">
        <v>137</v>
      </c>
      <c r="AU172" s="222" t="s">
        <v>86</v>
      </c>
      <c r="AY172" s="14" t="s">
        <v>134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4" t="s">
        <v>86</v>
      </c>
      <c r="BK172" s="223">
        <f>ROUND(I172*H172,2)</f>
        <v>0</v>
      </c>
      <c r="BL172" s="14" t="s">
        <v>198</v>
      </c>
      <c r="BM172" s="222" t="s">
        <v>279</v>
      </c>
    </row>
    <row r="173" s="2" customFormat="1" ht="16.5" customHeight="1">
      <c r="A173" s="35"/>
      <c r="B173" s="36"/>
      <c r="C173" s="224" t="s">
        <v>280</v>
      </c>
      <c r="D173" s="224" t="s">
        <v>190</v>
      </c>
      <c r="E173" s="225" t="s">
        <v>281</v>
      </c>
      <c r="F173" s="226" t="s">
        <v>282</v>
      </c>
      <c r="G173" s="227" t="s">
        <v>283</v>
      </c>
      <c r="H173" s="228">
        <v>17.850000000000001</v>
      </c>
      <c r="I173" s="229"/>
      <c r="J173" s="230">
        <f>ROUND(I173*H173,2)</f>
        <v>0</v>
      </c>
      <c r="K173" s="231"/>
      <c r="L173" s="232"/>
      <c r="M173" s="233" t="s">
        <v>1</v>
      </c>
      <c r="N173" s="234" t="s">
        <v>43</v>
      </c>
      <c r="O173" s="88"/>
      <c r="P173" s="220">
        <f>O173*H173</f>
        <v>0</v>
      </c>
      <c r="Q173" s="220">
        <v>0.001</v>
      </c>
      <c r="R173" s="220">
        <f>Q173*H173</f>
        <v>0.017850000000000001</v>
      </c>
      <c r="S173" s="220">
        <v>0</v>
      </c>
      <c r="T173" s="221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2" t="s">
        <v>268</v>
      </c>
      <c r="AT173" s="222" t="s">
        <v>190</v>
      </c>
      <c r="AU173" s="222" t="s">
        <v>86</v>
      </c>
      <c r="AY173" s="14" t="s">
        <v>134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4" t="s">
        <v>86</v>
      </c>
      <c r="BK173" s="223">
        <f>ROUND(I173*H173,2)</f>
        <v>0</v>
      </c>
      <c r="BL173" s="14" t="s">
        <v>198</v>
      </c>
      <c r="BM173" s="222" t="s">
        <v>284</v>
      </c>
    </row>
    <row r="174" s="2" customFormat="1" ht="21.75" customHeight="1">
      <c r="A174" s="35"/>
      <c r="B174" s="36"/>
      <c r="C174" s="210" t="s">
        <v>285</v>
      </c>
      <c r="D174" s="210" t="s">
        <v>137</v>
      </c>
      <c r="E174" s="211" t="s">
        <v>286</v>
      </c>
      <c r="F174" s="212" t="s">
        <v>287</v>
      </c>
      <c r="G174" s="213" t="s">
        <v>221</v>
      </c>
      <c r="H174" s="214">
        <v>6.2999999999999998</v>
      </c>
      <c r="I174" s="215"/>
      <c r="J174" s="216">
        <f>ROUND(I174*H174,2)</f>
        <v>0</v>
      </c>
      <c r="K174" s="217"/>
      <c r="L174" s="41"/>
      <c r="M174" s="218" t="s">
        <v>1</v>
      </c>
      <c r="N174" s="219" t="s">
        <v>43</v>
      </c>
      <c r="O174" s="88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2" t="s">
        <v>141</v>
      </c>
      <c r="AT174" s="222" t="s">
        <v>137</v>
      </c>
      <c r="AU174" s="222" t="s">
        <v>86</v>
      </c>
      <c r="AY174" s="14" t="s">
        <v>134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4" t="s">
        <v>86</v>
      </c>
      <c r="BK174" s="223">
        <f>ROUND(I174*H174,2)</f>
        <v>0</v>
      </c>
      <c r="BL174" s="14" t="s">
        <v>141</v>
      </c>
      <c r="BM174" s="222" t="s">
        <v>288</v>
      </c>
    </row>
    <row r="175" s="2" customFormat="1" ht="21.75" customHeight="1">
      <c r="A175" s="35"/>
      <c r="B175" s="36"/>
      <c r="C175" s="210" t="s">
        <v>289</v>
      </c>
      <c r="D175" s="210" t="s">
        <v>137</v>
      </c>
      <c r="E175" s="211" t="s">
        <v>290</v>
      </c>
      <c r="F175" s="212" t="s">
        <v>291</v>
      </c>
      <c r="G175" s="213" t="s">
        <v>187</v>
      </c>
      <c r="H175" s="214">
        <v>3</v>
      </c>
      <c r="I175" s="215"/>
      <c r="J175" s="216">
        <f>ROUND(I175*H175,2)</f>
        <v>0</v>
      </c>
      <c r="K175" s="217"/>
      <c r="L175" s="41"/>
      <c r="M175" s="218" t="s">
        <v>1</v>
      </c>
      <c r="N175" s="219" t="s">
        <v>43</v>
      </c>
      <c r="O175" s="88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2" t="s">
        <v>198</v>
      </c>
      <c r="AT175" s="222" t="s">
        <v>137</v>
      </c>
      <c r="AU175" s="222" t="s">
        <v>86</v>
      </c>
      <c r="AY175" s="14" t="s">
        <v>134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4" t="s">
        <v>86</v>
      </c>
      <c r="BK175" s="223">
        <f>ROUND(I175*H175,2)</f>
        <v>0</v>
      </c>
      <c r="BL175" s="14" t="s">
        <v>198</v>
      </c>
      <c r="BM175" s="222" t="s">
        <v>292</v>
      </c>
    </row>
    <row r="176" s="2" customFormat="1" ht="16.5" customHeight="1">
      <c r="A176" s="35"/>
      <c r="B176" s="36"/>
      <c r="C176" s="224" t="s">
        <v>293</v>
      </c>
      <c r="D176" s="224" t="s">
        <v>190</v>
      </c>
      <c r="E176" s="225" t="s">
        <v>294</v>
      </c>
      <c r="F176" s="226" t="s">
        <v>295</v>
      </c>
      <c r="G176" s="227" t="s">
        <v>221</v>
      </c>
      <c r="H176" s="228">
        <v>9.7650000000000006</v>
      </c>
      <c r="I176" s="229"/>
      <c r="J176" s="230">
        <f>ROUND(I176*H176,2)</f>
        <v>0</v>
      </c>
      <c r="K176" s="231"/>
      <c r="L176" s="232"/>
      <c r="M176" s="233" t="s">
        <v>1</v>
      </c>
      <c r="N176" s="234" t="s">
        <v>43</v>
      </c>
      <c r="O176" s="88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2" t="s">
        <v>268</v>
      </c>
      <c r="AT176" s="222" t="s">
        <v>190</v>
      </c>
      <c r="AU176" s="222" t="s">
        <v>86</v>
      </c>
      <c r="AY176" s="14" t="s">
        <v>134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4" t="s">
        <v>86</v>
      </c>
      <c r="BK176" s="223">
        <f>ROUND(I176*H176,2)</f>
        <v>0</v>
      </c>
      <c r="BL176" s="14" t="s">
        <v>198</v>
      </c>
      <c r="BM176" s="222" t="s">
        <v>296</v>
      </c>
    </row>
    <row r="177" s="12" customFormat="1" ht="22.8" customHeight="1">
      <c r="A177" s="12"/>
      <c r="B177" s="194"/>
      <c r="C177" s="195"/>
      <c r="D177" s="196" t="s">
        <v>76</v>
      </c>
      <c r="E177" s="208" t="s">
        <v>297</v>
      </c>
      <c r="F177" s="208" t="s">
        <v>298</v>
      </c>
      <c r="G177" s="195"/>
      <c r="H177" s="195"/>
      <c r="I177" s="198"/>
      <c r="J177" s="209">
        <f>BK177</f>
        <v>0</v>
      </c>
      <c r="K177" s="195"/>
      <c r="L177" s="200"/>
      <c r="M177" s="201"/>
      <c r="N177" s="202"/>
      <c r="O177" s="202"/>
      <c r="P177" s="203">
        <f>SUM(P178:P186)</f>
        <v>0</v>
      </c>
      <c r="Q177" s="202"/>
      <c r="R177" s="203">
        <f>SUM(R178:R186)</f>
        <v>0.0061040000000000001</v>
      </c>
      <c r="S177" s="202"/>
      <c r="T177" s="204">
        <f>SUM(T178:T186)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5" t="s">
        <v>86</v>
      </c>
      <c r="AT177" s="206" t="s">
        <v>76</v>
      </c>
      <c r="AU177" s="206" t="s">
        <v>82</v>
      </c>
      <c r="AY177" s="205" t="s">
        <v>134</v>
      </c>
      <c r="BK177" s="207">
        <f>SUM(BK178:BK186)</f>
        <v>0</v>
      </c>
    </row>
    <row r="178" s="2" customFormat="1" ht="16.5" customHeight="1">
      <c r="A178" s="35"/>
      <c r="B178" s="36"/>
      <c r="C178" s="210" t="s">
        <v>299</v>
      </c>
      <c r="D178" s="210" t="s">
        <v>137</v>
      </c>
      <c r="E178" s="211" t="s">
        <v>300</v>
      </c>
      <c r="F178" s="212" t="s">
        <v>301</v>
      </c>
      <c r="G178" s="213" t="s">
        <v>187</v>
      </c>
      <c r="H178" s="214">
        <v>2</v>
      </c>
      <c r="I178" s="215"/>
      <c r="J178" s="216">
        <f>ROUND(I178*H178,2)</f>
        <v>0</v>
      </c>
      <c r="K178" s="217"/>
      <c r="L178" s="41"/>
      <c r="M178" s="218" t="s">
        <v>1</v>
      </c>
      <c r="N178" s="219" t="s">
        <v>43</v>
      </c>
      <c r="O178" s="88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2" t="s">
        <v>198</v>
      </c>
      <c r="AT178" s="222" t="s">
        <v>137</v>
      </c>
      <c r="AU178" s="222" t="s">
        <v>86</v>
      </c>
      <c r="AY178" s="14" t="s">
        <v>134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4" t="s">
        <v>86</v>
      </c>
      <c r="BK178" s="223">
        <f>ROUND(I178*H178,2)</f>
        <v>0</v>
      </c>
      <c r="BL178" s="14" t="s">
        <v>198</v>
      </c>
      <c r="BM178" s="222" t="s">
        <v>302</v>
      </c>
    </row>
    <row r="179" s="2" customFormat="1" ht="16.5" customHeight="1">
      <c r="A179" s="35"/>
      <c r="B179" s="36"/>
      <c r="C179" s="210" t="s">
        <v>303</v>
      </c>
      <c r="D179" s="210" t="s">
        <v>137</v>
      </c>
      <c r="E179" s="211" t="s">
        <v>304</v>
      </c>
      <c r="F179" s="212" t="s">
        <v>305</v>
      </c>
      <c r="G179" s="213" t="s">
        <v>187</v>
      </c>
      <c r="H179" s="214">
        <v>1</v>
      </c>
      <c r="I179" s="215"/>
      <c r="J179" s="216">
        <f>ROUND(I179*H179,2)</f>
        <v>0</v>
      </c>
      <c r="K179" s="217"/>
      <c r="L179" s="41"/>
      <c r="M179" s="218" t="s">
        <v>1</v>
      </c>
      <c r="N179" s="219" t="s">
        <v>43</v>
      </c>
      <c r="O179" s="88"/>
      <c r="P179" s="220">
        <f>O179*H179</f>
        <v>0</v>
      </c>
      <c r="Q179" s="220">
        <v>0.0017899999999999999</v>
      </c>
      <c r="R179" s="220">
        <f>Q179*H179</f>
        <v>0.0017899999999999999</v>
      </c>
      <c r="S179" s="220">
        <v>0</v>
      </c>
      <c r="T179" s="221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2" t="s">
        <v>198</v>
      </c>
      <c r="AT179" s="222" t="s">
        <v>137</v>
      </c>
      <c r="AU179" s="222" t="s">
        <v>86</v>
      </c>
      <c r="AY179" s="14" t="s">
        <v>134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4" t="s">
        <v>86</v>
      </c>
      <c r="BK179" s="223">
        <f>ROUND(I179*H179,2)</f>
        <v>0</v>
      </c>
      <c r="BL179" s="14" t="s">
        <v>198</v>
      </c>
      <c r="BM179" s="222" t="s">
        <v>306</v>
      </c>
    </row>
    <row r="180" s="2" customFormat="1" ht="16.5" customHeight="1">
      <c r="A180" s="35"/>
      <c r="B180" s="36"/>
      <c r="C180" s="210" t="s">
        <v>307</v>
      </c>
      <c r="D180" s="210" t="s">
        <v>137</v>
      </c>
      <c r="E180" s="211" t="s">
        <v>308</v>
      </c>
      <c r="F180" s="212" t="s">
        <v>309</v>
      </c>
      <c r="G180" s="213" t="s">
        <v>187</v>
      </c>
      <c r="H180" s="214">
        <v>2</v>
      </c>
      <c r="I180" s="215"/>
      <c r="J180" s="216">
        <f>ROUND(I180*H180,2)</f>
        <v>0</v>
      </c>
      <c r="K180" s="217"/>
      <c r="L180" s="41"/>
      <c r="M180" s="218" t="s">
        <v>1</v>
      </c>
      <c r="N180" s="219" t="s">
        <v>43</v>
      </c>
      <c r="O180" s="88"/>
      <c r="P180" s="220">
        <f>O180*H180</f>
        <v>0</v>
      </c>
      <c r="Q180" s="220">
        <v>0.00051999999999999995</v>
      </c>
      <c r="R180" s="220">
        <f>Q180*H180</f>
        <v>0.0010399999999999999</v>
      </c>
      <c r="S180" s="220">
        <v>0</v>
      </c>
      <c r="T180" s="221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2" t="s">
        <v>198</v>
      </c>
      <c r="AT180" s="222" t="s">
        <v>137</v>
      </c>
      <c r="AU180" s="222" t="s">
        <v>86</v>
      </c>
      <c r="AY180" s="14" t="s">
        <v>134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4" t="s">
        <v>86</v>
      </c>
      <c r="BK180" s="223">
        <f>ROUND(I180*H180,2)</f>
        <v>0</v>
      </c>
      <c r="BL180" s="14" t="s">
        <v>198</v>
      </c>
      <c r="BM180" s="222" t="s">
        <v>310</v>
      </c>
    </row>
    <row r="181" s="2" customFormat="1" ht="16.5" customHeight="1">
      <c r="A181" s="35"/>
      <c r="B181" s="36"/>
      <c r="C181" s="210" t="s">
        <v>311</v>
      </c>
      <c r="D181" s="210" t="s">
        <v>137</v>
      </c>
      <c r="E181" s="211" t="s">
        <v>312</v>
      </c>
      <c r="F181" s="212" t="s">
        <v>313</v>
      </c>
      <c r="G181" s="213" t="s">
        <v>187</v>
      </c>
      <c r="H181" s="214">
        <v>1</v>
      </c>
      <c r="I181" s="215"/>
      <c r="J181" s="216">
        <f>ROUND(I181*H181,2)</f>
        <v>0</v>
      </c>
      <c r="K181" s="217"/>
      <c r="L181" s="41"/>
      <c r="M181" s="218" t="s">
        <v>1</v>
      </c>
      <c r="N181" s="219" t="s">
        <v>43</v>
      </c>
      <c r="O181" s="88"/>
      <c r="P181" s="220">
        <f>O181*H181</f>
        <v>0</v>
      </c>
      <c r="Q181" s="220">
        <v>0.001</v>
      </c>
      <c r="R181" s="220">
        <f>Q181*H181</f>
        <v>0.001</v>
      </c>
      <c r="S181" s="220">
        <v>0</v>
      </c>
      <c r="T181" s="221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2" t="s">
        <v>198</v>
      </c>
      <c r="AT181" s="222" t="s">
        <v>137</v>
      </c>
      <c r="AU181" s="222" t="s">
        <v>86</v>
      </c>
      <c r="AY181" s="14" t="s">
        <v>134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4" t="s">
        <v>86</v>
      </c>
      <c r="BK181" s="223">
        <f>ROUND(I181*H181,2)</f>
        <v>0</v>
      </c>
      <c r="BL181" s="14" t="s">
        <v>198</v>
      </c>
      <c r="BM181" s="222" t="s">
        <v>314</v>
      </c>
    </row>
    <row r="182" s="2" customFormat="1" ht="16.5" customHeight="1">
      <c r="A182" s="35"/>
      <c r="B182" s="36"/>
      <c r="C182" s="210" t="s">
        <v>315</v>
      </c>
      <c r="D182" s="210" t="s">
        <v>137</v>
      </c>
      <c r="E182" s="211" t="s">
        <v>316</v>
      </c>
      <c r="F182" s="212" t="s">
        <v>317</v>
      </c>
      <c r="G182" s="213" t="s">
        <v>221</v>
      </c>
      <c r="H182" s="214">
        <v>2.8999999999999999</v>
      </c>
      <c r="I182" s="215"/>
      <c r="J182" s="216">
        <f>ROUND(I182*H182,2)</f>
        <v>0</v>
      </c>
      <c r="K182" s="217"/>
      <c r="L182" s="41"/>
      <c r="M182" s="218" t="s">
        <v>1</v>
      </c>
      <c r="N182" s="219" t="s">
        <v>43</v>
      </c>
      <c r="O182" s="88"/>
      <c r="P182" s="220">
        <f>O182*H182</f>
        <v>0</v>
      </c>
      <c r="Q182" s="220">
        <v>0.00036000000000000002</v>
      </c>
      <c r="R182" s="220">
        <f>Q182*H182</f>
        <v>0.001044</v>
      </c>
      <c r="S182" s="220">
        <v>0</v>
      </c>
      <c r="T182" s="221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2" t="s">
        <v>198</v>
      </c>
      <c r="AT182" s="222" t="s">
        <v>137</v>
      </c>
      <c r="AU182" s="222" t="s">
        <v>86</v>
      </c>
      <c r="AY182" s="14" t="s">
        <v>134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4" t="s">
        <v>86</v>
      </c>
      <c r="BK182" s="223">
        <f>ROUND(I182*H182,2)</f>
        <v>0</v>
      </c>
      <c r="BL182" s="14" t="s">
        <v>198</v>
      </c>
      <c r="BM182" s="222" t="s">
        <v>318</v>
      </c>
    </row>
    <row r="183" s="2" customFormat="1" ht="16.5" customHeight="1">
      <c r="A183" s="35"/>
      <c r="B183" s="36"/>
      <c r="C183" s="210" t="s">
        <v>319</v>
      </c>
      <c r="D183" s="210" t="s">
        <v>137</v>
      </c>
      <c r="E183" s="211" t="s">
        <v>320</v>
      </c>
      <c r="F183" s="212" t="s">
        <v>321</v>
      </c>
      <c r="G183" s="213" t="s">
        <v>221</v>
      </c>
      <c r="H183" s="214">
        <v>1</v>
      </c>
      <c r="I183" s="215"/>
      <c r="J183" s="216">
        <f>ROUND(I183*H183,2)</f>
        <v>0</v>
      </c>
      <c r="K183" s="217"/>
      <c r="L183" s="41"/>
      <c r="M183" s="218" t="s">
        <v>1</v>
      </c>
      <c r="N183" s="219" t="s">
        <v>43</v>
      </c>
      <c r="O183" s="88"/>
      <c r="P183" s="220">
        <f>O183*H183</f>
        <v>0</v>
      </c>
      <c r="Q183" s="220">
        <v>0.00072999999999999996</v>
      </c>
      <c r="R183" s="220">
        <f>Q183*H183</f>
        <v>0.00072999999999999996</v>
      </c>
      <c r="S183" s="220">
        <v>0</v>
      </c>
      <c r="T183" s="221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2" t="s">
        <v>198</v>
      </c>
      <c r="AT183" s="222" t="s">
        <v>137</v>
      </c>
      <c r="AU183" s="222" t="s">
        <v>86</v>
      </c>
      <c r="AY183" s="14" t="s">
        <v>134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4" t="s">
        <v>86</v>
      </c>
      <c r="BK183" s="223">
        <f>ROUND(I183*H183,2)</f>
        <v>0</v>
      </c>
      <c r="BL183" s="14" t="s">
        <v>198</v>
      </c>
      <c r="BM183" s="222" t="s">
        <v>322</v>
      </c>
    </row>
    <row r="184" s="2" customFormat="1" ht="21.75" customHeight="1">
      <c r="A184" s="35"/>
      <c r="B184" s="36"/>
      <c r="C184" s="210" t="s">
        <v>323</v>
      </c>
      <c r="D184" s="210" t="s">
        <v>137</v>
      </c>
      <c r="E184" s="211" t="s">
        <v>324</v>
      </c>
      <c r="F184" s="212" t="s">
        <v>325</v>
      </c>
      <c r="G184" s="213" t="s">
        <v>187</v>
      </c>
      <c r="H184" s="214">
        <v>1</v>
      </c>
      <c r="I184" s="215"/>
      <c r="J184" s="216">
        <f>ROUND(I184*H184,2)</f>
        <v>0</v>
      </c>
      <c r="K184" s="217"/>
      <c r="L184" s="41"/>
      <c r="M184" s="218" t="s">
        <v>1</v>
      </c>
      <c r="N184" s="219" t="s">
        <v>43</v>
      </c>
      <c r="O184" s="88"/>
      <c r="P184" s="220">
        <f>O184*H184</f>
        <v>0</v>
      </c>
      <c r="Q184" s="220">
        <v>0.00050000000000000001</v>
      </c>
      <c r="R184" s="220">
        <f>Q184*H184</f>
        <v>0.00050000000000000001</v>
      </c>
      <c r="S184" s="220">
        <v>0</v>
      </c>
      <c r="T184" s="221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2" t="s">
        <v>198</v>
      </c>
      <c r="AT184" s="222" t="s">
        <v>137</v>
      </c>
      <c r="AU184" s="222" t="s">
        <v>86</v>
      </c>
      <c r="AY184" s="14" t="s">
        <v>134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4" t="s">
        <v>86</v>
      </c>
      <c r="BK184" s="223">
        <f>ROUND(I184*H184,2)</f>
        <v>0</v>
      </c>
      <c r="BL184" s="14" t="s">
        <v>198</v>
      </c>
      <c r="BM184" s="222" t="s">
        <v>326</v>
      </c>
    </row>
    <row r="185" s="2" customFormat="1" ht="21.75" customHeight="1">
      <c r="A185" s="35"/>
      <c r="B185" s="36"/>
      <c r="C185" s="210" t="s">
        <v>327</v>
      </c>
      <c r="D185" s="210" t="s">
        <v>137</v>
      </c>
      <c r="E185" s="211" t="s">
        <v>328</v>
      </c>
      <c r="F185" s="212" t="s">
        <v>329</v>
      </c>
      <c r="G185" s="213" t="s">
        <v>187</v>
      </c>
      <c r="H185" s="214">
        <v>2</v>
      </c>
      <c r="I185" s="215"/>
      <c r="J185" s="216">
        <f>ROUND(I185*H185,2)</f>
        <v>0</v>
      </c>
      <c r="K185" s="217"/>
      <c r="L185" s="41"/>
      <c r="M185" s="218" t="s">
        <v>1</v>
      </c>
      <c r="N185" s="219" t="s">
        <v>43</v>
      </c>
      <c r="O185" s="88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2" t="s">
        <v>198</v>
      </c>
      <c r="AT185" s="222" t="s">
        <v>137</v>
      </c>
      <c r="AU185" s="222" t="s">
        <v>86</v>
      </c>
      <c r="AY185" s="14" t="s">
        <v>134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4" t="s">
        <v>86</v>
      </c>
      <c r="BK185" s="223">
        <f>ROUND(I185*H185,2)</f>
        <v>0</v>
      </c>
      <c r="BL185" s="14" t="s">
        <v>198</v>
      </c>
      <c r="BM185" s="222" t="s">
        <v>330</v>
      </c>
    </row>
    <row r="186" s="2" customFormat="1" ht="21.75" customHeight="1">
      <c r="A186" s="35"/>
      <c r="B186" s="36"/>
      <c r="C186" s="210" t="s">
        <v>331</v>
      </c>
      <c r="D186" s="210" t="s">
        <v>137</v>
      </c>
      <c r="E186" s="211" t="s">
        <v>332</v>
      </c>
      <c r="F186" s="212" t="s">
        <v>333</v>
      </c>
      <c r="G186" s="213" t="s">
        <v>187</v>
      </c>
      <c r="H186" s="214">
        <v>1</v>
      </c>
      <c r="I186" s="215"/>
      <c r="J186" s="216">
        <f>ROUND(I186*H186,2)</f>
        <v>0</v>
      </c>
      <c r="K186" s="217"/>
      <c r="L186" s="41"/>
      <c r="M186" s="218" t="s">
        <v>1</v>
      </c>
      <c r="N186" s="219" t="s">
        <v>43</v>
      </c>
      <c r="O186" s="88"/>
      <c r="P186" s="220">
        <f>O186*H186</f>
        <v>0</v>
      </c>
      <c r="Q186" s="220">
        <v>0</v>
      </c>
      <c r="R186" s="220">
        <f>Q186*H186</f>
        <v>0</v>
      </c>
      <c r="S186" s="220">
        <v>0</v>
      </c>
      <c r="T186" s="221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2" t="s">
        <v>198</v>
      </c>
      <c r="AT186" s="222" t="s">
        <v>137</v>
      </c>
      <c r="AU186" s="222" t="s">
        <v>86</v>
      </c>
      <c r="AY186" s="14" t="s">
        <v>134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4" t="s">
        <v>86</v>
      </c>
      <c r="BK186" s="223">
        <f>ROUND(I186*H186,2)</f>
        <v>0</v>
      </c>
      <c r="BL186" s="14" t="s">
        <v>198</v>
      </c>
      <c r="BM186" s="222" t="s">
        <v>334</v>
      </c>
    </row>
    <row r="187" s="12" customFormat="1" ht="22.8" customHeight="1">
      <c r="A187" s="12"/>
      <c r="B187" s="194"/>
      <c r="C187" s="195"/>
      <c r="D187" s="196" t="s">
        <v>76</v>
      </c>
      <c r="E187" s="208" t="s">
        <v>335</v>
      </c>
      <c r="F187" s="208" t="s">
        <v>336</v>
      </c>
      <c r="G187" s="195"/>
      <c r="H187" s="195"/>
      <c r="I187" s="198"/>
      <c r="J187" s="209">
        <f>BK187</f>
        <v>0</v>
      </c>
      <c r="K187" s="195"/>
      <c r="L187" s="200"/>
      <c r="M187" s="201"/>
      <c r="N187" s="202"/>
      <c r="O187" s="202"/>
      <c r="P187" s="203">
        <f>SUM(P188:P196)</f>
        <v>0</v>
      </c>
      <c r="Q187" s="202"/>
      <c r="R187" s="203">
        <f>SUM(R188:R196)</f>
        <v>0.0053400000000000001</v>
      </c>
      <c r="S187" s="202"/>
      <c r="T187" s="204">
        <f>SUM(T188:T196)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5" t="s">
        <v>86</v>
      </c>
      <c r="AT187" s="206" t="s">
        <v>76</v>
      </c>
      <c r="AU187" s="206" t="s">
        <v>82</v>
      </c>
      <c r="AY187" s="205" t="s">
        <v>134</v>
      </c>
      <c r="BK187" s="207">
        <f>SUM(BK188:BK196)</f>
        <v>0</v>
      </c>
    </row>
    <row r="188" s="2" customFormat="1" ht="16.5" customHeight="1">
      <c r="A188" s="35"/>
      <c r="B188" s="36"/>
      <c r="C188" s="210" t="s">
        <v>337</v>
      </c>
      <c r="D188" s="210" t="s">
        <v>137</v>
      </c>
      <c r="E188" s="211" t="s">
        <v>338</v>
      </c>
      <c r="F188" s="212" t="s">
        <v>339</v>
      </c>
      <c r="G188" s="213" t="s">
        <v>187</v>
      </c>
      <c r="H188" s="214">
        <v>2</v>
      </c>
      <c r="I188" s="215"/>
      <c r="J188" s="216">
        <f>ROUND(I188*H188,2)</f>
        <v>0</v>
      </c>
      <c r="K188" s="217"/>
      <c r="L188" s="41"/>
      <c r="M188" s="218" t="s">
        <v>1</v>
      </c>
      <c r="N188" s="219" t="s">
        <v>43</v>
      </c>
      <c r="O188" s="88"/>
      <c r="P188" s="220">
        <f>O188*H188</f>
        <v>0</v>
      </c>
      <c r="Q188" s="220">
        <v>0.00025000000000000001</v>
      </c>
      <c r="R188" s="220">
        <f>Q188*H188</f>
        <v>0.00050000000000000001</v>
      </c>
      <c r="S188" s="220">
        <v>0</v>
      </c>
      <c r="T188" s="221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2" t="s">
        <v>198</v>
      </c>
      <c r="AT188" s="222" t="s">
        <v>137</v>
      </c>
      <c r="AU188" s="222" t="s">
        <v>86</v>
      </c>
      <c r="AY188" s="14" t="s">
        <v>134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4" t="s">
        <v>86</v>
      </c>
      <c r="BK188" s="223">
        <f>ROUND(I188*H188,2)</f>
        <v>0</v>
      </c>
      <c r="BL188" s="14" t="s">
        <v>198</v>
      </c>
      <c r="BM188" s="222" t="s">
        <v>340</v>
      </c>
    </row>
    <row r="189" s="2" customFormat="1" ht="16.5" customHeight="1">
      <c r="A189" s="35"/>
      <c r="B189" s="36"/>
      <c r="C189" s="210" t="s">
        <v>341</v>
      </c>
      <c r="D189" s="210" t="s">
        <v>137</v>
      </c>
      <c r="E189" s="211" t="s">
        <v>342</v>
      </c>
      <c r="F189" s="212" t="s">
        <v>343</v>
      </c>
      <c r="G189" s="213" t="s">
        <v>187</v>
      </c>
      <c r="H189" s="214">
        <v>2</v>
      </c>
      <c r="I189" s="215"/>
      <c r="J189" s="216">
        <f>ROUND(I189*H189,2)</f>
        <v>0</v>
      </c>
      <c r="K189" s="217"/>
      <c r="L189" s="41"/>
      <c r="M189" s="218" t="s">
        <v>1</v>
      </c>
      <c r="N189" s="219" t="s">
        <v>43</v>
      </c>
      <c r="O189" s="88"/>
      <c r="P189" s="220">
        <f>O189*H189</f>
        <v>0</v>
      </c>
      <c r="Q189" s="220">
        <v>0</v>
      </c>
      <c r="R189" s="220">
        <f>Q189*H189</f>
        <v>0</v>
      </c>
      <c r="S189" s="220">
        <v>0</v>
      </c>
      <c r="T189" s="221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2" t="s">
        <v>198</v>
      </c>
      <c r="AT189" s="222" t="s">
        <v>137</v>
      </c>
      <c r="AU189" s="222" t="s">
        <v>86</v>
      </c>
      <c r="AY189" s="14" t="s">
        <v>134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4" t="s">
        <v>86</v>
      </c>
      <c r="BK189" s="223">
        <f>ROUND(I189*H189,2)</f>
        <v>0</v>
      </c>
      <c r="BL189" s="14" t="s">
        <v>198</v>
      </c>
      <c r="BM189" s="222" t="s">
        <v>344</v>
      </c>
    </row>
    <row r="190" s="2" customFormat="1" ht="21.75" customHeight="1">
      <c r="A190" s="35"/>
      <c r="B190" s="36"/>
      <c r="C190" s="210" t="s">
        <v>345</v>
      </c>
      <c r="D190" s="210" t="s">
        <v>137</v>
      </c>
      <c r="E190" s="211" t="s">
        <v>346</v>
      </c>
      <c r="F190" s="212" t="s">
        <v>347</v>
      </c>
      <c r="G190" s="213" t="s">
        <v>187</v>
      </c>
      <c r="H190" s="214">
        <v>4</v>
      </c>
      <c r="I190" s="215"/>
      <c r="J190" s="216">
        <f>ROUND(I190*H190,2)</f>
        <v>0</v>
      </c>
      <c r="K190" s="217"/>
      <c r="L190" s="41"/>
      <c r="M190" s="218" t="s">
        <v>1</v>
      </c>
      <c r="N190" s="219" t="s">
        <v>43</v>
      </c>
      <c r="O190" s="88"/>
      <c r="P190" s="220">
        <f>O190*H190</f>
        <v>0</v>
      </c>
      <c r="Q190" s="220">
        <v>4.0000000000000003E-05</v>
      </c>
      <c r="R190" s="220">
        <f>Q190*H190</f>
        <v>0.00016000000000000001</v>
      </c>
      <c r="S190" s="220">
        <v>0</v>
      </c>
      <c r="T190" s="221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2" t="s">
        <v>198</v>
      </c>
      <c r="AT190" s="222" t="s">
        <v>137</v>
      </c>
      <c r="AU190" s="222" t="s">
        <v>86</v>
      </c>
      <c r="AY190" s="14" t="s">
        <v>134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4" t="s">
        <v>86</v>
      </c>
      <c r="BK190" s="223">
        <f>ROUND(I190*H190,2)</f>
        <v>0</v>
      </c>
      <c r="BL190" s="14" t="s">
        <v>198</v>
      </c>
      <c r="BM190" s="222" t="s">
        <v>348</v>
      </c>
    </row>
    <row r="191" s="2" customFormat="1" ht="21.75" customHeight="1">
      <c r="A191" s="35"/>
      <c r="B191" s="36"/>
      <c r="C191" s="224" t="s">
        <v>349</v>
      </c>
      <c r="D191" s="224" t="s">
        <v>190</v>
      </c>
      <c r="E191" s="225" t="s">
        <v>350</v>
      </c>
      <c r="F191" s="226" t="s">
        <v>351</v>
      </c>
      <c r="G191" s="227" t="s">
        <v>221</v>
      </c>
      <c r="H191" s="228">
        <v>6</v>
      </c>
      <c r="I191" s="229"/>
      <c r="J191" s="230">
        <f>ROUND(I191*H191,2)</f>
        <v>0</v>
      </c>
      <c r="K191" s="231"/>
      <c r="L191" s="232"/>
      <c r="M191" s="233" t="s">
        <v>1</v>
      </c>
      <c r="N191" s="234" t="s">
        <v>43</v>
      </c>
      <c r="O191" s="88"/>
      <c r="P191" s="220">
        <f>O191*H191</f>
        <v>0</v>
      </c>
      <c r="Q191" s="220">
        <v>0.00032000000000000003</v>
      </c>
      <c r="R191" s="220">
        <f>Q191*H191</f>
        <v>0.0019200000000000003</v>
      </c>
      <c r="S191" s="220">
        <v>0</v>
      </c>
      <c r="T191" s="221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2" t="s">
        <v>268</v>
      </c>
      <c r="AT191" s="222" t="s">
        <v>190</v>
      </c>
      <c r="AU191" s="222" t="s">
        <v>86</v>
      </c>
      <c r="AY191" s="14" t="s">
        <v>134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4" t="s">
        <v>86</v>
      </c>
      <c r="BK191" s="223">
        <f>ROUND(I191*H191,2)</f>
        <v>0</v>
      </c>
      <c r="BL191" s="14" t="s">
        <v>198</v>
      </c>
      <c r="BM191" s="222" t="s">
        <v>352</v>
      </c>
    </row>
    <row r="192" s="2" customFormat="1" ht="21.75" customHeight="1">
      <c r="A192" s="35"/>
      <c r="B192" s="36"/>
      <c r="C192" s="210" t="s">
        <v>353</v>
      </c>
      <c r="D192" s="210" t="s">
        <v>137</v>
      </c>
      <c r="E192" s="211" t="s">
        <v>354</v>
      </c>
      <c r="F192" s="212" t="s">
        <v>355</v>
      </c>
      <c r="G192" s="213" t="s">
        <v>356</v>
      </c>
      <c r="H192" s="214">
        <v>1</v>
      </c>
      <c r="I192" s="215"/>
      <c r="J192" s="216">
        <f>ROUND(I192*H192,2)</f>
        <v>0</v>
      </c>
      <c r="K192" s="217"/>
      <c r="L192" s="41"/>
      <c r="M192" s="218" t="s">
        <v>1</v>
      </c>
      <c r="N192" s="219" t="s">
        <v>43</v>
      </c>
      <c r="O192" s="88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2" t="s">
        <v>198</v>
      </c>
      <c r="AT192" s="222" t="s">
        <v>137</v>
      </c>
      <c r="AU192" s="222" t="s">
        <v>86</v>
      </c>
      <c r="AY192" s="14" t="s">
        <v>134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4" t="s">
        <v>86</v>
      </c>
      <c r="BK192" s="223">
        <f>ROUND(I192*H192,2)</f>
        <v>0</v>
      </c>
      <c r="BL192" s="14" t="s">
        <v>198</v>
      </c>
      <c r="BM192" s="222" t="s">
        <v>357</v>
      </c>
    </row>
    <row r="193" s="2" customFormat="1" ht="33" customHeight="1">
      <c r="A193" s="35"/>
      <c r="B193" s="36"/>
      <c r="C193" s="210" t="s">
        <v>358</v>
      </c>
      <c r="D193" s="210" t="s">
        <v>137</v>
      </c>
      <c r="E193" s="211" t="s">
        <v>359</v>
      </c>
      <c r="F193" s="212" t="s">
        <v>360</v>
      </c>
      <c r="G193" s="213" t="s">
        <v>221</v>
      </c>
      <c r="H193" s="214">
        <v>6</v>
      </c>
      <c r="I193" s="215"/>
      <c r="J193" s="216">
        <f>ROUND(I193*H193,2)</f>
        <v>0</v>
      </c>
      <c r="K193" s="217"/>
      <c r="L193" s="41"/>
      <c r="M193" s="218" t="s">
        <v>1</v>
      </c>
      <c r="N193" s="219" t="s">
        <v>43</v>
      </c>
      <c r="O193" s="88"/>
      <c r="P193" s="220">
        <f>O193*H193</f>
        <v>0</v>
      </c>
      <c r="Q193" s="220">
        <v>5.0000000000000002E-05</v>
      </c>
      <c r="R193" s="220">
        <f>Q193*H193</f>
        <v>0.00030000000000000003</v>
      </c>
      <c r="S193" s="220">
        <v>0</v>
      </c>
      <c r="T193" s="221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2" t="s">
        <v>198</v>
      </c>
      <c r="AT193" s="222" t="s">
        <v>137</v>
      </c>
      <c r="AU193" s="222" t="s">
        <v>86</v>
      </c>
      <c r="AY193" s="14" t="s">
        <v>134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4" t="s">
        <v>86</v>
      </c>
      <c r="BK193" s="223">
        <f>ROUND(I193*H193,2)</f>
        <v>0</v>
      </c>
      <c r="BL193" s="14" t="s">
        <v>198</v>
      </c>
      <c r="BM193" s="222" t="s">
        <v>361</v>
      </c>
    </row>
    <row r="194" s="2" customFormat="1" ht="16.5" customHeight="1">
      <c r="A194" s="35"/>
      <c r="B194" s="36"/>
      <c r="C194" s="210" t="s">
        <v>362</v>
      </c>
      <c r="D194" s="210" t="s">
        <v>137</v>
      </c>
      <c r="E194" s="211" t="s">
        <v>363</v>
      </c>
      <c r="F194" s="212" t="s">
        <v>364</v>
      </c>
      <c r="G194" s="213" t="s">
        <v>187</v>
      </c>
      <c r="H194" s="214">
        <v>6</v>
      </c>
      <c r="I194" s="215"/>
      <c r="J194" s="216">
        <f>ROUND(I194*H194,2)</f>
        <v>0</v>
      </c>
      <c r="K194" s="217"/>
      <c r="L194" s="41"/>
      <c r="M194" s="218" t="s">
        <v>1</v>
      </c>
      <c r="N194" s="219" t="s">
        <v>43</v>
      </c>
      <c r="O194" s="88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2" t="s">
        <v>198</v>
      </c>
      <c r="AT194" s="222" t="s">
        <v>137</v>
      </c>
      <c r="AU194" s="222" t="s">
        <v>86</v>
      </c>
      <c r="AY194" s="14" t="s">
        <v>134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4" t="s">
        <v>86</v>
      </c>
      <c r="BK194" s="223">
        <f>ROUND(I194*H194,2)</f>
        <v>0</v>
      </c>
      <c r="BL194" s="14" t="s">
        <v>198</v>
      </c>
      <c r="BM194" s="222" t="s">
        <v>365</v>
      </c>
    </row>
    <row r="195" s="2" customFormat="1" ht="21.75" customHeight="1">
      <c r="A195" s="35"/>
      <c r="B195" s="36"/>
      <c r="C195" s="210" t="s">
        <v>366</v>
      </c>
      <c r="D195" s="210" t="s">
        <v>137</v>
      </c>
      <c r="E195" s="211" t="s">
        <v>367</v>
      </c>
      <c r="F195" s="212" t="s">
        <v>368</v>
      </c>
      <c r="G195" s="213" t="s">
        <v>187</v>
      </c>
      <c r="H195" s="214">
        <v>6</v>
      </c>
      <c r="I195" s="215"/>
      <c r="J195" s="216">
        <f>ROUND(I195*H195,2)</f>
        <v>0</v>
      </c>
      <c r="K195" s="217"/>
      <c r="L195" s="41"/>
      <c r="M195" s="218" t="s">
        <v>1</v>
      </c>
      <c r="N195" s="219" t="s">
        <v>43</v>
      </c>
      <c r="O195" s="88"/>
      <c r="P195" s="220">
        <f>O195*H195</f>
        <v>0</v>
      </c>
      <c r="Q195" s="220">
        <v>0.00012999999999999999</v>
      </c>
      <c r="R195" s="220">
        <f>Q195*H195</f>
        <v>0.00077999999999999988</v>
      </c>
      <c r="S195" s="220">
        <v>0</v>
      </c>
      <c r="T195" s="221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2" t="s">
        <v>198</v>
      </c>
      <c r="AT195" s="222" t="s">
        <v>137</v>
      </c>
      <c r="AU195" s="222" t="s">
        <v>86</v>
      </c>
      <c r="AY195" s="14" t="s">
        <v>134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4" t="s">
        <v>86</v>
      </c>
      <c r="BK195" s="223">
        <f>ROUND(I195*H195,2)</f>
        <v>0</v>
      </c>
      <c r="BL195" s="14" t="s">
        <v>198</v>
      </c>
      <c r="BM195" s="222" t="s">
        <v>369</v>
      </c>
    </row>
    <row r="196" s="2" customFormat="1" ht="21.75" customHeight="1">
      <c r="A196" s="35"/>
      <c r="B196" s="36"/>
      <c r="C196" s="210" t="s">
        <v>370</v>
      </c>
      <c r="D196" s="210" t="s">
        <v>137</v>
      </c>
      <c r="E196" s="211" t="s">
        <v>371</v>
      </c>
      <c r="F196" s="212" t="s">
        <v>372</v>
      </c>
      <c r="G196" s="213" t="s">
        <v>187</v>
      </c>
      <c r="H196" s="214">
        <v>6</v>
      </c>
      <c r="I196" s="215"/>
      <c r="J196" s="216">
        <f>ROUND(I196*H196,2)</f>
        <v>0</v>
      </c>
      <c r="K196" s="217"/>
      <c r="L196" s="41"/>
      <c r="M196" s="218" t="s">
        <v>1</v>
      </c>
      <c r="N196" s="219" t="s">
        <v>43</v>
      </c>
      <c r="O196" s="88"/>
      <c r="P196" s="220">
        <f>O196*H196</f>
        <v>0</v>
      </c>
      <c r="Q196" s="220">
        <v>0.00027999999999999998</v>
      </c>
      <c r="R196" s="220">
        <f>Q196*H196</f>
        <v>0.0016799999999999999</v>
      </c>
      <c r="S196" s="220">
        <v>0</v>
      </c>
      <c r="T196" s="221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2" t="s">
        <v>198</v>
      </c>
      <c r="AT196" s="222" t="s">
        <v>137</v>
      </c>
      <c r="AU196" s="222" t="s">
        <v>86</v>
      </c>
      <c r="AY196" s="14" t="s">
        <v>134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4" t="s">
        <v>86</v>
      </c>
      <c r="BK196" s="223">
        <f>ROUND(I196*H196,2)</f>
        <v>0</v>
      </c>
      <c r="BL196" s="14" t="s">
        <v>198</v>
      </c>
      <c r="BM196" s="222" t="s">
        <v>373</v>
      </c>
    </row>
    <row r="197" s="12" customFormat="1" ht="22.8" customHeight="1">
      <c r="A197" s="12"/>
      <c r="B197" s="194"/>
      <c r="C197" s="195"/>
      <c r="D197" s="196" t="s">
        <v>76</v>
      </c>
      <c r="E197" s="208" t="s">
        <v>374</v>
      </c>
      <c r="F197" s="208" t="s">
        <v>375</v>
      </c>
      <c r="G197" s="195"/>
      <c r="H197" s="195"/>
      <c r="I197" s="198"/>
      <c r="J197" s="209">
        <f>BK197</f>
        <v>0</v>
      </c>
      <c r="K197" s="195"/>
      <c r="L197" s="200"/>
      <c r="M197" s="201"/>
      <c r="N197" s="202"/>
      <c r="O197" s="202"/>
      <c r="P197" s="203">
        <f>P198</f>
        <v>0</v>
      </c>
      <c r="Q197" s="202"/>
      <c r="R197" s="203">
        <f>R198</f>
        <v>0.0014400000000000001</v>
      </c>
      <c r="S197" s="202"/>
      <c r="T197" s="204">
        <f>T198</f>
        <v>0.01524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5" t="s">
        <v>86</v>
      </c>
      <c r="AT197" s="206" t="s">
        <v>76</v>
      </c>
      <c r="AU197" s="206" t="s">
        <v>82</v>
      </c>
      <c r="AY197" s="205" t="s">
        <v>134</v>
      </c>
      <c r="BK197" s="207">
        <f>BK198</f>
        <v>0</v>
      </c>
    </row>
    <row r="198" s="2" customFormat="1" ht="21.75" customHeight="1">
      <c r="A198" s="35"/>
      <c r="B198" s="36"/>
      <c r="C198" s="210" t="s">
        <v>376</v>
      </c>
      <c r="D198" s="210" t="s">
        <v>137</v>
      </c>
      <c r="E198" s="211" t="s">
        <v>377</v>
      </c>
      <c r="F198" s="212" t="s">
        <v>378</v>
      </c>
      <c r="G198" s="213" t="s">
        <v>221</v>
      </c>
      <c r="H198" s="214">
        <v>6</v>
      </c>
      <c r="I198" s="215"/>
      <c r="J198" s="216">
        <f>ROUND(I198*H198,2)</f>
        <v>0</v>
      </c>
      <c r="K198" s="217"/>
      <c r="L198" s="41"/>
      <c r="M198" s="218" t="s">
        <v>1</v>
      </c>
      <c r="N198" s="219" t="s">
        <v>43</v>
      </c>
      <c r="O198" s="88"/>
      <c r="P198" s="220">
        <f>O198*H198</f>
        <v>0</v>
      </c>
      <c r="Q198" s="220">
        <v>0.00024000000000000001</v>
      </c>
      <c r="R198" s="220">
        <f>Q198*H198</f>
        <v>0.0014400000000000001</v>
      </c>
      <c r="S198" s="220">
        <v>0.0025400000000000002</v>
      </c>
      <c r="T198" s="221">
        <f>S198*H198</f>
        <v>0.01524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2" t="s">
        <v>198</v>
      </c>
      <c r="AT198" s="222" t="s">
        <v>137</v>
      </c>
      <c r="AU198" s="222" t="s">
        <v>86</v>
      </c>
      <c r="AY198" s="14" t="s">
        <v>134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4" t="s">
        <v>86</v>
      </c>
      <c r="BK198" s="223">
        <f>ROUND(I198*H198,2)</f>
        <v>0</v>
      </c>
      <c r="BL198" s="14" t="s">
        <v>198</v>
      </c>
      <c r="BM198" s="222" t="s">
        <v>379</v>
      </c>
    </row>
    <row r="199" s="12" customFormat="1" ht="22.8" customHeight="1">
      <c r="A199" s="12"/>
      <c r="B199" s="194"/>
      <c r="C199" s="195"/>
      <c r="D199" s="196" t="s">
        <v>76</v>
      </c>
      <c r="E199" s="208" t="s">
        <v>380</v>
      </c>
      <c r="F199" s="208" t="s">
        <v>381</v>
      </c>
      <c r="G199" s="195"/>
      <c r="H199" s="195"/>
      <c r="I199" s="198"/>
      <c r="J199" s="209">
        <f>BK199</f>
        <v>0</v>
      </c>
      <c r="K199" s="195"/>
      <c r="L199" s="200"/>
      <c r="M199" s="201"/>
      <c r="N199" s="202"/>
      <c r="O199" s="202"/>
      <c r="P199" s="203">
        <f>SUM(P200:P228)</f>
        <v>0</v>
      </c>
      <c r="Q199" s="202"/>
      <c r="R199" s="203">
        <f>SUM(R200:R228)</f>
        <v>0.16690999999999998</v>
      </c>
      <c r="S199" s="202"/>
      <c r="T199" s="204">
        <f>SUM(T200:T228)</f>
        <v>0.11994000000000001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5" t="s">
        <v>86</v>
      </c>
      <c r="AT199" s="206" t="s">
        <v>76</v>
      </c>
      <c r="AU199" s="206" t="s">
        <v>82</v>
      </c>
      <c r="AY199" s="205" t="s">
        <v>134</v>
      </c>
      <c r="BK199" s="207">
        <f>SUM(BK200:BK228)</f>
        <v>0</v>
      </c>
    </row>
    <row r="200" s="2" customFormat="1" ht="16.5" customHeight="1">
      <c r="A200" s="35"/>
      <c r="B200" s="36"/>
      <c r="C200" s="210" t="s">
        <v>382</v>
      </c>
      <c r="D200" s="210" t="s">
        <v>137</v>
      </c>
      <c r="E200" s="211" t="s">
        <v>383</v>
      </c>
      <c r="F200" s="212" t="s">
        <v>384</v>
      </c>
      <c r="G200" s="213" t="s">
        <v>356</v>
      </c>
      <c r="H200" s="214">
        <v>1</v>
      </c>
      <c r="I200" s="215"/>
      <c r="J200" s="216">
        <f>ROUND(I200*H200,2)</f>
        <v>0</v>
      </c>
      <c r="K200" s="217"/>
      <c r="L200" s="41"/>
      <c r="M200" s="218" t="s">
        <v>1</v>
      </c>
      <c r="N200" s="219" t="s">
        <v>43</v>
      </c>
      <c r="O200" s="88"/>
      <c r="P200" s="220">
        <f>O200*H200</f>
        <v>0</v>
      </c>
      <c r="Q200" s="220">
        <v>0</v>
      </c>
      <c r="R200" s="220">
        <f>Q200*H200</f>
        <v>0</v>
      </c>
      <c r="S200" s="220">
        <v>0.01933</v>
      </c>
      <c r="T200" s="221">
        <f>S200*H200</f>
        <v>0.01933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2" t="s">
        <v>198</v>
      </c>
      <c r="AT200" s="222" t="s">
        <v>137</v>
      </c>
      <c r="AU200" s="222" t="s">
        <v>86</v>
      </c>
      <c r="AY200" s="14" t="s">
        <v>134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4" t="s">
        <v>86</v>
      </c>
      <c r="BK200" s="223">
        <f>ROUND(I200*H200,2)</f>
        <v>0</v>
      </c>
      <c r="BL200" s="14" t="s">
        <v>198</v>
      </c>
      <c r="BM200" s="222" t="s">
        <v>385</v>
      </c>
    </row>
    <row r="201" s="2" customFormat="1" ht="16.5" customHeight="1">
      <c r="A201" s="35"/>
      <c r="B201" s="36"/>
      <c r="C201" s="210" t="s">
        <v>386</v>
      </c>
      <c r="D201" s="210" t="s">
        <v>137</v>
      </c>
      <c r="E201" s="211" t="s">
        <v>387</v>
      </c>
      <c r="F201" s="212" t="s">
        <v>388</v>
      </c>
      <c r="G201" s="213" t="s">
        <v>187</v>
      </c>
      <c r="H201" s="214">
        <v>1</v>
      </c>
      <c r="I201" s="215"/>
      <c r="J201" s="216">
        <f>ROUND(I201*H201,2)</f>
        <v>0</v>
      </c>
      <c r="K201" s="217"/>
      <c r="L201" s="41"/>
      <c r="M201" s="218" t="s">
        <v>1</v>
      </c>
      <c r="N201" s="219" t="s">
        <v>43</v>
      </c>
      <c r="O201" s="88"/>
      <c r="P201" s="220">
        <f>O201*H201</f>
        <v>0</v>
      </c>
      <c r="Q201" s="220">
        <v>0.00183</v>
      </c>
      <c r="R201" s="220">
        <f>Q201*H201</f>
        <v>0.00183</v>
      </c>
      <c r="S201" s="220">
        <v>0</v>
      </c>
      <c r="T201" s="221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2" t="s">
        <v>198</v>
      </c>
      <c r="AT201" s="222" t="s">
        <v>137</v>
      </c>
      <c r="AU201" s="222" t="s">
        <v>86</v>
      </c>
      <c r="AY201" s="14" t="s">
        <v>134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4" t="s">
        <v>86</v>
      </c>
      <c r="BK201" s="223">
        <f>ROUND(I201*H201,2)</f>
        <v>0</v>
      </c>
      <c r="BL201" s="14" t="s">
        <v>198</v>
      </c>
      <c r="BM201" s="222" t="s">
        <v>389</v>
      </c>
    </row>
    <row r="202" s="2" customFormat="1" ht="16.5" customHeight="1">
      <c r="A202" s="35"/>
      <c r="B202" s="36"/>
      <c r="C202" s="210" t="s">
        <v>390</v>
      </c>
      <c r="D202" s="210" t="s">
        <v>137</v>
      </c>
      <c r="E202" s="211" t="s">
        <v>391</v>
      </c>
      <c r="F202" s="212" t="s">
        <v>392</v>
      </c>
      <c r="G202" s="213" t="s">
        <v>356</v>
      </c>
      <c r="H202" s="214">
        <v>1</v>
      </c>
      <c r="I202" s="215"/>
      <c r="J202" s="216">
        <f>ROUND(I202*H202,2)</f>
        <v>0</v>
      </c>
      <c r="K202" s="217"/>
      <c r="L202" s="41"/>
      <c r="M202" s="218" t="s">
        <v>1</v>
      </c>
      <c r="N202" s="219" t="s">
        <v>43</v>
      </c>
      <c r="O202" s="88"/>
      <c r="P202" s="220">
        <f>O202*H202</f>
        <v>0</v>
      </c>
      <c r="Q202" s="220">
        <v>0</v>
      </c>
      <c r="R202" s="220">
        <f>Q202*H202</f>
        <v>0</v>
      </c>
      <c r="S202" s="220">
        <v>0.019460000000000002</v>
      </c>
      <c r="T202" s="221">
        <f>S202*H202</f>
        <v>0.019460000000000002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2" t="s">
        <v>198</v>
      </c>
      <c r="AT202" s="222" t="s">
        <v>137</v>
      </c>
      <c r="AU202" s="222" t="s">
        <v>86</v>
      </c>
      <c r="AY202" s="14" t="s">
        <v>134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14" t="s">
        <v>86</v>
      </c>
      <c r="BK202" s="223">
        <f>ROUND(I202*H202,2)</f>
        <v>0</v>
      </c>
      <c r="BL202" s="14" t="s">
        <v>198</v>
      </c>
      <c r="BM202" s="222" t="s">
        <v>393</v>
      </c>
    </row>
    <row r="203" s="2" customFormat="1" ht="16.5" customHeight="1">
      <c r="A203" s="35"/>
      <c r="B203" s="36"/>
      <c r="C203" s="210" t="s">
        <v>394</v>
      </c>
      <c r="D203" s="210" t="s">
        <v>137</v>
      </c>
      <c r="E203" s="211" t="s">
        <v>395</v>
      </c>
      <c r="F203" s="212" t="s">
        <v>396</v>
      </c>
      <c r="G203" s="213" t="s">
        <v>356</v>
      </c>
      <c r="H203" s="214">
        <v>1</v>
      </c>
      <c r="I203" s="215"/>
      <c r="J203" s="216">
        <f>ROUND(I203*H203,2)</f>
        <v>0</v>
      </c>
      <c r="K203" s="217"/>
      <c r="L203" s="41"/>
      <c r="M203" s="218" t="s">
        <v>1</v>
      </c>
      <c r="N203" s="219" t="s">
        <v>43</v>
      </c>
      <c r="O203" s="88"/>
      <c r="P203" s="220">
        <f>O203*H203</f>
        <v>0</v>
      </c>
      <c r="Q203" s="220">
        <v>0.00173</v>
      </c>
      <c r="R203" s="220">
        <f>Q203*H203</f>
        <v>0.00173</v>
      </c>
      <c r="S203" s="220">
        <v>0</v>
      </c>
      <c r="T203" s="221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2" t="s">
        <v>198</v>
      </c>
      <c r="AT203" s="222" t="s">
        <v>137</v>
      </c>
      <c r="AU203" s="222" t="s">
        <v>86</v>
      </c>
      <c r="AY203" s="14" t="s">
        <v>134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4" t="s">
        <v>86</v>
      </c>
      <c r="BK203" s="223">
        <f>ROUND(I203*H203,2)</f>
        <v>0</v>
      </c>
      <c r="BL203" s="14" t="s">
        <v>198</v>
      </c>
      <c r="BM203" s="222" t="s">
        <v>397</v>
      </c>
    </row>
    <row r="204" s="2" customFormat="1" ht="16.5" customHeight="1">
      <c r="A204" s="35"/>
      <c r="B204" s="36"/>
      <c r="C204" s="224" t="s">
        <v>398</v>
      </c>
      <c r="D204" s="224" t="s">
        <v>190</v>
      </c>
      <c r="E204" s="225" t="s">
        <v>399</v>
      </c>
      <c r="F204" s="226" t="s">
        <v>400</v>
      </c>
      <c r="G204" s="227" t="s">
        <v>187</v>
      </c>
      <c r="H204" s="228">
        <v>1</v>
      </c>
      <c r="I204" s="229"/>
      <c r="J204" s="230">
        <f>ROUND(I204*H204,2)</f>
        <v>0</v>
      </c>
      <c r="K204" s="231"/>
      <c r="L204" s="232"/>
      <c r="M204" s="233" t="s">
        <v>1</v>
      </c>
      <c r="N204" s="234" t="s">
        <v>43</v>
      </c>
      <c r="O204" s="88"/>
      <c r="P204" s="220">
        <f>O204*H204</f>
        <v>0</v>
      </c>
      <c r="Q204" s="220">
        <v>0.012</v>
      </c>
      <c r="R204" s="220">
        <f>Q204*H204</f>
        <v>0.012</v>
      </c>
      <c r="S204" s="220">
        <v>0</v>
      </c>
      <c r="T204" s="221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2" t="s">
        <v>268</v>
      </c>
      <c r="AT204" s="222" t="s">
        <v>190</v>
      </c>
      <c r="AU204" s="222" t="s">
        <v>86</v>
      </c>
      <c r="AY204" s="14" t="s">
        <v>134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4" t="s">
        <v>86</v>
      </c>
      <c r="BK204" s="223">
        <f>ROUND(I204*H204,2)</f>
        <v>0</v>
      </c>
      <c r="BL204" s="14" t="s">
        <v>198</v>
      </c>
      <c r="BM204" s="222" t="s">
        <v>401</v>
      </c>
    </row>
    <row r="205" s="2" customFormat="1" ht="21.75" customHeight="1">
      <c r="A205" s="35"/>
      <c r="B205" s="36"/>
      <c r="C205" s="210" t="s">
        <v>402</v>
      </c>
      <c r="D205" s="210" t="s">
        <v>137</v>
      </c>
      <c r="E205" s="211" t="s">
        <v>403</v>
      </c>
      <c r="F205" s="212" t="s">
        <v>404</v>
      </c>
      <c r="G205" s="213" t="s">
        <v>356</v>
      </c>
      <c r="H205" s="214">
        <v>1</v>
      </c>
      <c r="I205" s="215"/>
      <c r="J205" s="216">
        <f>ROUND(I205*H205,2)</f>
        <v>0</v>
      </c>
      <c r="K205" s="217"/>
      <c r="L205" s="41"/>
      <c r="M205" s="218" t="s">
        <v>1</v>
      </c>
      <c r="N205" s="219" t="s">
        <v>43</v>
      </c>
      <c r="O205" s="88"/>
      <c r="P205" s="220">
        <f>O205*H205</f>
        <v>0</v>
      </c>
      <c r="Q205" s="220">
        <v>0.01444</v>
      </c>
      <c r="R205" s="220">
        <f>Q205*H205</f>
        <v>0.01444</v>
      </c>
      <c r="S205" s="220">
        <v>0</v>
      </c>
      <c r="T205" s="221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2" t="s">
        <v>198</v>
      </c>
      <c r="AT205" s="222" t="s">
        <v>137</v>
      </c>
      <c r="AU205" s="222" t="s">
        <v>86</v>
      </c>
      <c r="AY205" s="14" t="s">
        <v>134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4" t="s">
        <v>86</v>
      </c>
      <c r="BK205" s="223">
        <f>ROUND(I205*H205,2)</f>
        <v>0</v>
      </c>
      <c r="BL205" s="14" t="s">
        <v>198</v>
      </c>
      <c r="BM205" s="222" t="s">
        <v>405</v>
      </c>
    </row>
    <row r="206" s="2" customFormat="1" ht="16.5" customHeight="1">
      <c r="A206" s="35"/>
      <c r="B206" s="36"/>
      <c r="C206" s="210" t="s">
        <v>406</v>
      </c>
      <c r="D206" s="210" t="s">
        <v>137</v>
      </c>
      <c r="E206" s="211" t="s">
        <v>407</v>
      </c>
      <c r="F206" s="212" t="s">
        <v>408</v>
      </c>
      <c r="G206" s="213" t="s">
        <v>356</v>
      </c>
      <c r="H206" s="214">
        <v>1</v>
      </c>
      <c r="I206" s="215"/>
      <c r="J206" s="216">
        <f>ROUND(I206*H206,2)</f>
        <v>0</v>
      </c>
      <c r="K206" s="217"/>
      <c r="L206" s="41"/>
      <c r="M206" s="218" t="s">
        <v>1</v>
      </c>
      <c r="N206" s="219" t="s">
        <v>43</v>
      </c>
      <c r="O206" s="88"/>
      <c r="P206" s="220">
        <f>O206*H206</f>
        <v>0</v>
      </c>
      <c r="Q206" s="220">
        <v>0.0058300000000000001</v>
      </c>
      <c r="R206" s="220">
        <f>Q206*H206</f>
        <v>0.0058300000000000001</v>
      </c>
      <c r="S206" s="220">
        <v>0</v>
      </c>
      <c r="T206" s="221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2" t="s">
        <v>198</v>
      </c>
      <c r="AT206" s="222" t="s">
        <v>137</v>
      </c>
      <c r="AU206" s="222" t="s">
        <v>86</v>
      </c>
      <c r="AY206" s="14" t="s">
        <v>134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4" t="s">
        <v>86</v>
      </c>
      <c r="BK206" s="223">
        <f>ROUND(I206*H206,2)</f>
        <v>0</v>
      </c>
      <c r="BL206" s="14" t="s">
        <v>198</v>
      </c>
      <c r="BM206" s="222" t="s">
        <v>409</v>
      </c>
    </row>
    <row r="207" s="2" customFormat="1" ht="33" customHeight="1">
      <c r="A207" s="35"/>
      <c r="B207" s="36"/>
      <c r="C207" s="210" t="s">
        <v>410</v>
      </c>
      <c r="D207" s="210" t="s">
        <v>137</v>
      </c>
      <c r="E207" s="211" t="s">
        <v>411</v>
      </c>
      <c r="F207" s="212" t="s">
        <v>412</v>
      </c>
      <c r="G207" s="213" t="s">
        <v>356</v>
      </c>
      <c r="H207" s="214">
        <v>1</v>
      </c>
      <c r="I207" s="215"/>
      <c r="J207" s="216">
        <f>ROUND(I207*H207,2)</f>
        <v>0</v>
      </c>
      <c r="K207" s="217"/>
      <c r="L207" s="41"/>
      <c r="M207" s="218" t="s">
        <v>1</v>
      </c>
      <c r="N207" s="219" t="s">
        <v>43</v>
      </c>
      <c r="O207" s="88"/>
      <c r="P207" s="220">
        <f>O207*H207</f>
        <v>0</v>
      </c>
      <c r="Q207" s="220">
        <v>0.036459999999999999</v>
      </c>
      <c r="R207" s="220">
        <f>Q207*H207</f>
        <v>0.036459999999999999</v>
      </c>
      <c r="S207" s="220">
        <v>0</v>
      </c>
      <c r="T207" s="221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2" t="s">
        <v>198</v>
      </c>
      <c r="AT207" s="222" t="s">
        <v>137</v>
      </c>
      <c r="AU207" s="222" t="s">
        <v>86</v>
      </c>
      <c r="AY207" s="14" t="s">
        <v>134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4" t="s">
        <v>86</v>
      </c>
      <c r="BK207" s="223">
        <f>ROUND(I207*H207,2)</f>
        <v>0</v>
      </c>
      <c r="BL207" s="14" t="s">
        <v>198</v>
      </c>
      <c r="BM207" s="222" t="s">
        <v>413</v>
      </c>
    </row>
    <row r="208" s="2" customFormat="1" ht="16.5" customHeight="1">
      <c r="A208" s="35"/>
      <c r="B208" s="36"/>
      <c r="C208" s="210" t="s">
        <v>414</v>
      </c>
      <c r="D208" s="210" t="s">
        <v>137</v>
      </c>
      <c r="E208" s="211" t="s">
        <v>415</v>
      </c>
      <c r="F208" s="212" t="s">
        <v>416</v>
      </c>
      <c r="G208" s="213" t="s">
        <v>356</v>
      </c>
      <c r="H208" s="214">
        <v>1</v>
      </c>
      <c r="I208" s="215"/>
      <c r="J208" s="216">
        <f>ROUND(I208*H208,2)</f>
        <v>0</v>
      </c>
      <c r="K208" s="217"/>
      <c r="L208" s="41"/>
      <c r="M208" s="218" t="s">
        <v>1</v>
      </c>
      <c r="N208" s="219" t="s">
        <v>43</v>
      </c>
      <c r="O208" s="88"/>
      <c r="P208" s="220">
        <f>O208*H208</f>
        <v>0</v>
      </c>
      <c r="Q208" s="220">
        <v>0.00017000000000000001</v>
      </c>
      <c r="R208" s="220">
        <f>Q208*H208</f>
        <v>0.00017000000000000001</v>
      </c>
      <c r="S208" s="220">
        <v>0</v>
      </c>
      <c r="T208" s="221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2" t="s">
        <v>198</v>
      </c>
      <c r="AT208" s="222" t="s">
        <v>137</v>
      </c>
      <c r="AU208" s="222" t="s">
        <v>86</v>
      </c>
      <c r="AY208" s="14" t="s">
        <v>134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4" t="s">
        <v>86</v>
      </c>
      <c r="BK208" s="223">
        <f>ROUND(I208*H208,2)</f>
        <v>0</v>
      </c>
      <c r="BL208" s="14" t="s">
        <v>198</v>
      </c>
      <c r="BM208" s="222" t="s">
        <v>417</v>
      </c>
    </row>
    <row r="209" s="2" customFormat="1" ht="21.75" customHeight="1">
      <c r="A209" s="35"/>
      <c r="B209" s="36"/>
      <c r="C209" s="210" t="s">
        <v>418</v>
      </c>
      <c r="D209" s="210" t="s">
        <v>137</v>
      </c>
      <c r="E209" s="211" t="s">
        <v>419</v>
      </c>
      <c r="F209" s="212" t="s">
        <v>420</v>
      </c>
      <c r="G209" s="213" t="s">
        <v>356</v>
      </c>
      <c r="H209" s="214">
        <v>1</v>
      </c>
      <c r="I209" s="215"/>
      <c r="J209" s="216">
        <f>ROUND(I209*H209,2)</f>
        <v>0</v>
      </c>
      <c r="K209" s="217"/>
      <c r="L209" s="41"/>
      <c r="M209" s="218" t="s">
        <v>1</v>
      </c>
      <c r="N209" s="219" t="s">
        <v>43</v>
      </c>
      <c r="O209" s="88"/>
      <c r="P209" s="220">
        <f>O209*H209</f>
        <v>0</v>
      </c>
      <c r="Q209" s="220">
        <v>0</v>
      </c>
      <c r="R209" s="220">
        <f>Q209*H209</f>
        <v>0</v>
      </c>
      <c r="S209" s="220">
        <v>0.0091999999999999998</v>
      </c>
      <c r="T209" s="221">
        <f>S209*H209</f>
        <v>0.0091999999999999998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2" t="s">
        <v>198</v>
      </c>
      <c r="AT209" s="222" t="s">
        <v>137</v>
      </c>
      <c r="AU209" s="222" t="s">
        <v>86</v>
      </c>
      <c r="AY209" s="14" t="s">
        <v>134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4" t="s">
        <v>86</v>
      </c>
      <c r="BK209" s="223">
        <f>ROUND(I209*H209,2)</f>
        <v>0</v>
      </c>
      <c r="BL209" s="14" t="s">
        <v>198</v>
      </c>
      <c r="BM209" s="222" t="s">
        <v>421</v>
      </c>
    </row>
    <row r="210" s="2" customFormat="1" ht="16.5" customHeight="1">
      <c r="A210" s="35"/>
      <c r="B210" s="36"/>
      <c r="C210" s="210" t="s">
        <v>422</v>
      </c>
      <c r="D210" s="210" t="s">
        <v>137</v>
      </c>
      <c r="E210" s="211" t="s">
        <v>423</v>
      </c>
      <c r="F210" s="212" t="s">
        <v>424</v>
      </c>
      <c r="G210" s="213" t="s">
        <v>356</v>
      </c>
      <c r="H210" s="214">
        <v>1</v>
      </c>
      <c r="I210" s="215"/>
      <c r="J210" s="216">
        <f>ROUND(I210*H210,2)</f>
        <v>0</v>
      </c>
      <c r="K210" s="217"/>
      <c r="L210" s="41"/>
      <c r="M210" s="218" t="s">
        <v>1</v>
      </c>
      <c r="N210" s="219" t="s">
        <v>43</v>
      </c>
      <c r="O210" s="88"/>
      <c r="P210" s="220">
        <f>O210*H210</f>
        <v>0</v>
      </c>
      <c r="Q210" s="220">
        <v>0.0049300000000000004</v>
      </c>
      <c r="R210" s="220">
        <f>Q210*H210</f>
        <v>0.0049300000000000004</v>
      </c>
      <c r="S210" s="220">
        <v>0</v>
      </c>
      <c r="T210" s="221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2" t="s">
        <v>198</v>
      </c>
      <c r="AT210" s="222" t="s">
        <v>137</v>
      </c>
      <c r="AU210" s="222" t="s">
        <v>86</v>
      </c>
      <c r="AY210" s="14" t="s">
        <v>134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4" t="s">
        <v>86</v>
      </c>
      <c r="BK210" s="223">
        <f>ROUND(I210*H210,2)</f>
        <v>0</v>
      </c>
      <c r="BL210" s="14" t="s">
        <v>198</v>
      </c>
      <c r="BM210" s="222" t="s">
        <v>425</v>
      </c>
    </row>
    <row r="211" s="2" customFormat="1" ht="16.5" customHeight="1">
      <c r="A211" s="35"/>
      <c r="B211" s="36"/>
      <c r="C211" s="210" t="s">
        <v>426</v>
      </c>
      <c r="D211" s="210" t="s">
        <v>137</v>
      </c>
      <c r="E211" s="211" t="s">
        <v>427</v>
      </c>
      <c r="F211" s="212" t="s">
        <v>428</v>
      </c>
      <c r="G211" s="213" t="s">
        <v>356</v>
      </c>
      <c r="H211" s="214">
        <v>1</v>
      </c>
      <c r="I211" s="215"/>
      <c r="J211" s="216">
        <f>ROUND(I211*H211,2)</f>
        <v>0</v>
      </c>
      <c r="K211" s="217"/>
      <c r="L211" s="41"/>
      <c r="M211" s="218" t="s">
        <v>1</v>
      </c>
      <c r="N211" s="219" t="s">
        <v>43</v>
      </c>
      <c r="O211" s="88"/>
      <c r="P211" s="220">
        <f>O211*H211</f>
        <v>0</v>
      </c>
      <c r="Q211" s="220">
        <v>0.00042999999999999999</v>
      </c>
      <c r="R211" s="220">
        <f>Q211*H211</f>
        <v>0.00042999999999999999</v>
      </c>
      <c r="S211" s="220">
        <v>0</v>
      </c>
      <c r="T211" s="221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2" t="s">
        <v>198</v>
      </c>
      <c r="AT211" s="222" t="s">
        <v>137</v>
      </c>
      <c r="AU211" s="222" t="s">
        <v>86</v>
      </c>
      <c r="AY211" s="14" t="s">
        <v>134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14" t="s">
        <v>86</v>
      </c>
      <c r="BK211" s="223">
        <f>ROUND(I211*H211,2)</f>
        <v>0</v>
      </c>
      <c r="BL211" s="14" t="s">
        <v>198</v>
      </c>
      <c r="BM211" s="222" t="s">
        <v>429</v>
      </c>
    </row>
    <row r="212" s="2" customFormat="1" ht="33" customHeight="1">
      <c r="A212" s="35"/>
      <c r="B212" s="36"/>
      <c r="C212" s="210" t="s">
        <v>430</v>
      </c>
      <c r="D212" s="210" t="s">
        <v>137</v>
      </c>
      <c r="E212" s="211" t="s">
        <v>431</v>
      </c>
      <c r="F212" s="212" t="s">
        <v>432</v>
      </c>
      <c r="G212" s="213" t="s">
        <v>244</v>
      </c>
      <c r="H212" s="214">
        <v>0.20999999999999999</v>
      </c>
      <c r="I212" s="215"/>
      <c r="J212" s="216">
        <f>ROUND(I212*H212,2)</f>
        <v>0</v>
      </c>
      <c r="K212" s="217"/>
      <c r="L212" s="41"/>
      <c r="M212" s="218" t="s">
        <v>1</v>
      </c>
      <c r="N212" s="219" t="s">
        <v>43</v>
      </c>
      <c r="O212" s="88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2" t="s">
        <v>198</v>
      </c>
      <c r="AT212" s="222" t="s">
        <v>137</v>
      </c>
      <c r="AU212" s="222" t="s">
        <v>86</v>
      </c>
      <c r="AY212" s="14" t="s">
        <v>134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4" t="s">
        <v>86</v>
      </c>
      <c r="BK212" s="223">
        <f>ROUND(I212*H212,2)</f>
        <v>0</v>
      </c>
      <c r="BL212" s="14" t="s">
        <v>198</v>
      </c>
      <c r="BM212" s="222" t="s">
        <v>433</v>
      </c>
    </row>
    <row r="213" s="2" customFormat="1" ht="16.5" customHeight="1">
      <c r="A213" s="35"/>
      <c r="B213" s="36"/>
      <c r="C213" s="210" t="s">
        <v>434</v>
      </c>
      <c r="D213" s="210" t="s">
        <v>137</v>
      </c>
      <c r="E213" s="211" t="s">
        <v>435</v>
      </c>
      <c r="F213" s="212" t="s">
        <v>436</v>
      </c>
      <c r="G213" s="213" t="s">
        <v>356</v>
      </c>
      <c r="H213" s="214">
        <v>1</v>
      </c>
      <c r="I213" s="215"/>
      <c r="J213" s="216">
        <f>ROUND(I213*H213,2)</f>
        <v>0</v>
      </c>
      <c r="K213" s="217"/>
      <c r="L213" s="41"/>
      <c r="M213" s="218" t="s">
        <v>1</v>
      </c>
      <c r="N213" s="219" t="s">
        <v>43</v>
      </c>
      <c r="O213" s="88"/>
      <c r="P213" s="220">
        <f>O213*H213</f>
        <v>0</v>
      </c>
      <c r="Q213" s="220">
        <v>0</v>
      </c>
      <c r="R213" s="220">
        <f>Q213*H213</f>
        <v>0</v>
      </c>
      <c r="S213" s="220">
        <v>0.067000000000000004</v>
      </c>
      <c r="T213" s="221">
        <f>S213*H213</f>
        <v>0.067000000000000004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2" t="s">
        <v>198</v>
      </c>
      <c r="AT213" s="222" t="s">
        <v>137</v>
      </c>
      <c r="AU213" s="222" t="s">
        <v>86</v>
      </c>
      <c r="AY213" s="14" t="s">
        <v>134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14" t="s">
        <v>86</v>
      </c>
      <c r="BK213" s="223">
        <f>ROUND(I213*H213,2)</f>
        <v>0</v>
      </c>
      <c r="BL213" s="14" t="s">
        <v>198</v>
      </c>
      <c r="BM213" s="222" t="s">
        <v>437</v>
      </c>
    </row>
    <row r="214" s="2" customFormat="1" ht="16.5" customHeight="1">
      <c r="A214" s="35"/>
      <c r="B214" s="36"/>
      <c r="C214" s="210" t="s">
        <v>438</v>
      </c>
      <c r="D214" s="210" t="s">
        <v>137</v>
      </c>
      <c r="E214" s="211" t="s">
        <v>439</v>
      </c>
      <c r="F214" s="212" t="s">
        <v>440</v>
      </c>
      <c r="G214" s="213" t="s">
        <v>187</v>
      </c>
      <c r="H214" s="214">
        <v>1</v>
      </c>
      <c r="I214" s="215"/>
      <c r="J214" s="216">
        <f>ROUND(I214*H214,2)</f>
        <v>0</v>
      </c>
      <c r="K214" s="217"/>
      <c r="L214" s="41"/>
      <c r="M214" s="218" t="s">
        <v>1</v>
      </c>
      <c r="N214" s="219" t="s">
        <v>43</v>
      </c>
      <c r="O214" s="88"/>
      <c r="P214" s="220">
        <f>O214*H214</f>
        <v>0</v>
      </c>
      <c r="Q214" s="220">
        <v>0.00198</v>
      </c>
      <c r="R214" s="220">
        <f>Q214*H214</f>
        <v>0.00198</v>
      </c>
      <c r="S214" s="220">
        <v>0</v>
      </c>
      <c r="T214" s="221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2" t="s">
        <v>198</v>
      </c>
      <c r="AT214" s="222" t="s">
        <v>137</v>
      </c>
      <c r="AU214" s="222" t="s">
        <v>86</v>
      </c>
      <c r="AY214" s="14" t="s">
        <v>134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4" t="s">
        <v>86</v>
      </c>
      <c r="BK214" s="223">
        <f>ROUND(I214*H214,2)</f>
        <v>0</v>
      </c>
      <c r="BL214" s="14" t="s">
        <v>198</v>
      </c>
      <c r="BM214" s="222" t="s">
        <v>441</v>
      </c>
    </row>
    <row r="215" s="2" customFormat="1" ht="16.5" customHeight="1">
      <c r="A215" s="35"/>
      <c r="B215" s="36"/>
      <c r="C215" s="224" t="s">
        <v>442</v>
      </c>
      <c r="D215" s="224" t="s">
        <v>190</v>
      </c>
      <c r="E215" s="225" t="s">
        <v>443</v>
      </c>
      <c r="F215" s="226" t="s">
        <v>444</v>
      </c>
      <c r="G215" s="227" t="s">
        <v>187</v>
      </c>
      <c r="H215" s="228">
        <v>1</v>
      </c>
      <c r="I215" s="229"/>
      <c r="J215" s="230">
        <f>ROUND(I215*H215,2)</f>
        <v>0</v>
      </c>
      <c r="K215" s="231"/>
      <c r="L215" s="232"/>
      <c r="M215" s="233" t="s">
        <v>1</v>
      </c>
      <c r="N215" s="234" t="s">
        <v>43</v>
      </c>
      <c r="O215" s="88"/>
      <c r="P215" s="220">
        <f>O215*H215</f>
        <v>0</v>
      </c>
      <c r="Q215" s="220">
        <v>0.035999999999999997</v>
      </c>
      <c r="R215" s="220">
        <f>Q215*H215</f>
        <v>0.035999999999999997</v>
      </c>
      <c r="S215" s="220">
        <v>0</v>
      </c>
      <c r="T215" s="221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2" t="s">
        <v>268</v>
      </c>
      <c r="AT215" s="222" t="s">
        <v>190</v>
      </c>
      <c r="AU215" s="222" t="s">
        <v>86</v>
      </c>
      <c r="AY215" s="14" t="s">
        <v>134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4" t="s">
        <v>86</v>
      </c>
      <c r="BK215" s="223">
        <f>ROUND(I215*H215,2)</f>
        <v>0</v>
      </c>
      <c r="BL215" s="14" t="s">
        <v>198</v>
      </c>
      <c r="BM215" s="222" t="s">
        <v>445</v>
      </c>
    </row>
    <row r="216" s="2" customFormat="1" ht="16.5" customHeight="1">
      <c r="A216" s="35"/>
      <c r="B216" s="36"/>
      <c r="C216" s="210" t="s">
        <v>446</v>
      </c>
      <c r="D216" s="210" t="s">
        <v>137</v>
      </c>
      <c r="E216" s="211" t="s">
        <v>447</v>
      </c>
      <c r="F216" s="212" t="s">
        <v>448</v>
      </c>
      <c r="G216" s="213" t="s">
        <v>187</v>
      </c>
      <c r="H216" s="214">
        <v>2</v>
      </c>
      <c r="I216" s="215"/>
      <c r="J216" s="216">
        <f>ROUND(I216*H216,2)</f>
        <v>0</v>
      </c>
      <c r="K216" s="217"/>
      <c r="L216" s="41"/>
      <c r="M216" s="218" t="s">
        <v>1</v>
      </c>
      <c r="N216" s="219" t="s">
        <v>43</v>
      </c>
      <c r="O216" s="88"/>
      <c r="P216" s="220">
        <f>O216*H216</f>
        <v>0</v>
      </c>
      <c r="Q216" s="220">
        <v>0</v>
      </c>
      <c r="R216" s="220">
        <f>Q216*H216</f>
        <v>0</v>
      </c>
      <c r="S216" s="220">
        <v>0.00048999999999999998</v>
      </c>
      <c r="T216" s="221">
        <f>S216*H216</f>
        <v>0.00097999999999999997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2" t="s">
        <v>198</v>
      </c>
      <c r="AT216" s="222" t="s">
        <v>137</v>
      </c>
      <c r="AU216" s="222" t="s">
        <v>86</v>
      </c>
      <c r="AY216" s="14" t="s">
        <v>134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4" t="s">
        <v>86</v>
      </c>
      <c r="BK216" s="223">
        <f>ROUND(I216*H216,2)</f>
        <v>0</v>
      </c>
      <c r="BL216" s="14" t="s">
        <v>198</v>
      </c>
      <c r="BM216" s="222" t="s">
        <v>449</v>
      </c>
    </row>
    <row r="217" s="2" customFormat="1" ht="16.5" customHeight="1">
      <c r="A217" s="35"/>
      <c r="B217" s="36"/>
      <c r="C217" s="210" t="s">
        <v>450</v>
      </c>
      <c r="D217" s="210" t="s">
        <v>137</v>
      </c>
      <c r="E217" s="211" t="s">
        <v>451</v>
      </c>
      <c r="F217" s="212" t="s">
        <v>452</v>
      </c>
      <c r="G217" s="213" t="s">
        <v>356</v>
      </c>
      <c r="H217" s="214">
        <v>2</v>
      </c>
      <c r="I217" s="215"/>
      <c r="J217" s="216">
        <f>ROUND(I217*H217,2)</f>
        <v>0</v>
      </c>
      <c r="K217" s="217"/>
      <c r="L217" s="41"/>
      <c r="M217" s="218" t="s">
        <v>1</v>
      </c>
      <c r="N217" s="219" t="s">
        <v>43</v>
      </c>
      <c r="O217" s="88"/>
      <c r="P217" s="220">
        <f>O217*H217</f>
        <v>0</v>
      </c>
      <c r="Q217" s="220">
        <v>0</v>
      </c>
      <c r="R217" s="220">
        <f>Q217*H217</f>
        <v>0</v>
      </c>
      <c r="S217" s="220">
        <v>0.00156</v>
      </c>
      <c r="T217" s="221">
        <f>S217*H217</f>
        <v>0.0031199999999999999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2" t="s">
        <v>198</v>
      </c>
      <c r="AT217" s="222" t="s">
        <v>137</v>
      </c>
      <c r="AU217" s="222" t="s">
        <v>86</v>
      </c>
      <c r="AY217" s="14" t="s">
        <v>134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4" t="s">
        <v>86</v>
      </c>
      <c r="BK217" s="223">
        <f>ROUND(I217*H217,2)</f>
        <v>0</v>
      </c>
      <c r="BL217" s="14" t="s">
        <v>198</v>
      </c>
      <c r="BM217" s="222" t="s">
        <v>453</v>
      </c>
    </row>
    <row r="218" s="2" customFormat="1" ht="21.75" customHeight="1">
      <c r="A218" s="35"/>
      <c r="B218" s="36"/>
      <c r="C218" s="210" t="s">
        <v>454</v>
      </c>
      <c r="D218" s="210" t="s">
        <v>137</v>
      </c>
      <c r="E218" s="211" t="s">
        <v>455</v>
      </c>
      <c r="F218" s="212" t="s">
        <v>456</v>
      </c>
      <c r="G218" s="213" t="s">
        <v>187</v>
      </c>
      <c r="H218" s="214">
        <v>2</v>
      </c>
      <c r="I218" s="215"/>
      <c r="J218" s="216">
        <f>ROUND(I218*H218,2)</f>
        <v>0</v>
      </c>
      <c r="K218" s="217"/>
      <c r="L218" s="41"/>
      <c r="M218" s="218" t="s">
        <v>1</v>
      </c>
      <c r="N218" s="219" t="s">
        <v>43</v>
      </c>
      <c r="O218" s="88"/>
      <c r="P218" s="220">
        <f>O218*H218</f>
        <v>0</v>
      </c>
      <c r="Q218" s="220">
        <v>4.0000000000000003E-05</v>
      </c>
      <c r="R218" s="220">
        <f>Q218*H218</f>
        <v>8.0000000000000007E-05</v>
      </c>
      <c r="S218" s="220">
        <v>0</v>
      </c>
      <c r="T218" s="221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2" t="s">
        <v>198</v>
      </c>
      <c r="AT218" s="222" t="s">
        <v>137</v>
      </c>
      <c r="AU218" s="222" t="s">
        <v>86</v>
      </c>
      <c r="AY218" s="14" t="s">
        <v>134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4" t="s">
        <v>86</v>
      </c>
      <c r="BK218" s="223">
        <f>ROUND(I218*H218,2)</f>
        <v>0</v>
      </c>
      <c r="BL218" s="14" t="s">
        <v>198</v>
      </c>
      <c r="BM218" s="222" t="s">
        <v>457</v>
      </c>
    </row>
    <row r="219" s="2" customFormat="1" ht="16.5" customHeight="1">
      <c r="A219" s="35"/>
      <c r="B219" s="36"/>
      <c r="C219" s="224" t="s">
        <v>458</v>
      </c>
      <c r="D219" s="224" t="s">
        <v>190</v>
      </c>
      <c r="E219" s="225" t="s">
        <v>459</v>
      </c>
      <c r="F219" s="226" t="s">
        <v>460</v>
      </c>
      <c r="G219" s="227" t="s">
        <v>187</v>
      </c>
      <c r="H219" s="228">
        <v>2</v>
      </c>
      <c r="I219" s="229"/>
      <c r="J219" s="230">
        <f>ROUND(I219*H219,2)</f>
        <v>0</v>
      </c>
      <c r="K219" s="231"/>
      <c r="L219" s="232"/>
      <c r="M219" s="233" t="s">
        <v>1</v>
      </c>
      <c r="N219" s="234" t="s">
        <v>43</v>
      </c>
      <c r="O219" s="88"/>
      <c r="P219" s="220">
        <f>O219*H219</f>
        <v>0</v>
      </c>
      <c r="Q219" s="220">
        <v>0.0018</v>
      </c>
      <c r="R219" s="220">
        <f>Q219*H219</f>
        <v>0.0035999999999999999</v>
      </c>
      <c r="S219" s="220">
        <v>0</v>
      </c>
      <c r="T219" s="221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2" t="s">
        <v>268</v>
      </c>
      <c r="AT219" s="222" t="s">
        <v>190</v>
      </c>
      <c r="AU219" s="222" t="s">
        <v>86</v>
      </c>
      <c r="AY219" s="14" t="s">
        <v>134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4" t="s">
        <v>86</v>
      </c>
      <c r="BK219" s="223">
        <f>ROUND(I219*H219,2)</f>
        <v>0</v>
      </c>
      <c r="BL219" s="14" t="s">
        <v>198</v>
      </c>
      <c r="BM219" s="222" t="s">
        <v>461</v>
      </c>
    </row>
    <row r="220" s="2" customFormat="1" ht="16.5" customHeight="1">
      <c r="A220" s="35"/>
      <c r="B220" s="36"/>
      <c r="C220" s="210" t="s">
        <v>462</v>
      </c>
      <c r="D220" s="210" t="s">
        <v>137</v>
      </c>
      <c r="E220" s="211" t="s">
        <v>463</v>
      </c>
      <c r="F220" s="212" t="s">
        <v>464</v>
      </c>
      <c r="G220" s="213" t="s">
        <v>356</v>
      </c>
      <c r="H220" s="214">
        <v>1</v>
      </c>
      <c r="I220" s="215"/>
      <c r="J220" s="216">
        <f>ROUND(I220*H220,2)</f>
        <v>0</v>
      </c>
      <c r="K220" s="217"/>
      <c r="L220" s="41"/>
      <c r="M220" s="218" t="s">
        <v>1</v>
      </c>
      <c r="N220" s="219" t="s">
        <v>43</v>
      </c>
      <c r="O220" s="88"/>
      <c r="P220" s="220">
        <f>O220*H220</f>
        <v>0</v>
      </c>
      <c r="Q220" s="220">
        <v>0.0018400000000000001</v>
      </c>
      <c r="R220" s="220">
        <f>Q220*H220</f>
        <v>0.0018400000000000001</v>
      </c>
      <c r="S220" s="220">
        <v>0</v>
      </c>
      <c r="T220" s="221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2" t="s">
        <v>198</v>
      </c>
      <c r="AT220" s="222" t="s">
        <v>137</v>
      </c>
      <c r="AU220" s="222" t="s">
        <v>86</v>
      </c>
      <c r="AY220" s="14" t="s">
        <v>134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4" t="s">
        <v>86</v>
      </c>
      <c r="BK220" s="223">
        <f>ROUND(I220*H220,2)</f>
        <v>0</v>
      </c>
      <c r="BL220" s="14" t="s">
        <v>198</v>
      </c>
      <c r="BM220" s="222" t="s">
        <v>465</v>
      </c>
    </row>
    <row r="221" s="2" customFormat="1" ht="16.5" customHeight="1">
      <c r="A221" s="35"/>
      <c r="B221" s="36"/>
      <c r="C221" s="210" t="s">
        <v>466</v>
      </c>
      <c r="D221" s="210" t="s">
        <v>137</v>
      </c>
      <c r="E221" s="211" t="s">
        <v>467</v>
      </c>
      <c r="F221" s="212" t="s">
        <v>468</v>
      </c>
      <c r="G221" s="213" t="s">
        <v>187</v>
      </c>
      <c r="H221" s="214">
        <v>1</v>
      </c>
      <c r="I221" s="215"/>
      <c r="J221" s="216">
        <f>ROUND(I221*H221,2)</f>
        <v>0</v>
      </c>
      <c r="K221" s="217"/>
      <c r="L221" s="41"/>
      <c r="M221" s="218" t="s">
        <v>1</v>
      </c>
      <c r="N221" s="219" t="s">
        <v>43</v>
      </c>
      <c r="O221" s="88"/>
      <c r="P221" s="220">
        <f>O221*H221</f>
        <v>0</v>
      </c>
      <c r="Q221" s="220">
        <v>0</v>
      </c>
      <c r="R221" s="220">
        <f>Q221*H221</f>
        <v>0</v>
      </c>
      <c r="S221" s="220">
        <v>0.00084999999999999995</v>
      </c>
      <c r="T221" s="221">
        <f>S221*H221</f>
        <v>0.00084999999999999995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2" t="s">
        <v>198</v>
      </c>
      <c r="AT221" s="222" t="s">
        <v>137</v>
      </c>
      <c r="AU221" s="222" t="s">
        <v>86</v>
      </c>
      <c r="AY221" s="14" t="s">
        <v>134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4" t="s">
        <v>86</v>
      </c>
      <c r="BK221" s="223">
        <f>ROUND(I221*H221,2)</f>
        <v>0</v>
      </c>
      <c r="BL221" s="14" t="s">
        <v>198</v>
      </c>
      <c r="BM221" s="222" t="s">
        <v>469</v>
      </c>
    </row>
    <row r="222" s="2" customFormat="1" ht="16.5" customHeight="1">
      <c r="A222" s="35"/>
      <c r="B222" s="36"/>
      <c r="C222" s="224" t="s">
        <v>470</v>
      </c>
      <c r="D222" s="224" t="s">
        <v>190</v>
      </c>
      <c r="E222" s="225" t="s">
        <v>471</v>
      </c>
      <c r="F222" s="226" t="s">
        <v>472</v>
      </c>
      <c r="G222" s="227" t="s">
        <v>187</v>
      </c>
      <c r="H222" s="228">
        <v>1</v>
      </c>
      <c r="I222" s="229"/>
      <c r="J222" s="230">
        <f>ROUND(I222*H222,2)</f>
        <v>0</v>
      </c>
      <c r="K222" s="231"/>
      <c r="L222" s="232"/>
      <c r="M222" s="233" t="s">
        <v>1</v>
      </c>
      <c r="N222" s="234" t="s">
        <v>43</v>
      </c>
      <c r="O222" s="88"/>
      <c r="P222" s="220">
        <f>O222*H222</f>
        <v>0</v>
      </c>
      <c r="Q222" s="220">
        <v>0.0040000000000000001</v>
      </c>
      <c r="R222" s="220">
        <f>Q222*H222</f>
        <v>0.0040000000000000001</v>
      </c>
      <c r="S222" s="220">
        <v>0</v>
      </c>
      <c r="T222" s="221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2" t="s">
        <v>268</v>
      </c>
      <c r="AT222" s="222" t="s">
        <v>190</v>
      </c>
      <c r="AU222" s="222" t="s">
        <v>86</v>
      </c>
      <c r="AY222" s="14" t="s">
        <v>134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4" t="s">
        <v>86</v>
      </c>
      <c r="BK222" s="223">
        <f>ROUND(I222*H222,2)</f>
        <v>0</v>
      </c>
      <c r="BL222" s="14" t="s">
        <v>198</v>
      </c>
      <c r="BM222" s="222" t="s">
        <v>473</v>
      </c>
    </row>
    <row r="223" s="2" customFormat="1" ht="21.75" customHeight="1">
      <c r="A223" s="35"/>
      <c r="B223" s="36"/>
      <c r="C223" s="224" t="s">
        <v>474</v>
      </c>
      <c r="D223" s="224" t="s">
        <v>190</v>
      </c>
      <c r="E223" s="225" t="s">
        <v>475</v>
      </c>
      <c r="F223" s="226" t="s">
        <v>476</v>
      </c>
      <c r="G223" s="227" t="s">
        <v>187</v>
      </c>
      <c r="H223" s="228">
        <v>1</v>
      </c>
      <c r="I223" s="229"/>
      <c r="J223" s="230">
        <f>ROUND(I223*H223,2)</f>
        <v>0</v>
      </c>
      <c r="K223" s="231"/>
      <c r="L223" s="232"/>
      <c r="M223" s="233" t="s">
        <v>1</v>
      </c>
      <c r="N223" s="234" t="s">
        <v>43</v>
      </c>
      <c r="O223" s="88"/>
      <c r="P223" s="220">
        <f>O223*H223</f>
        <v>0</v>
      </c>
      <c r="Q223" s="220">
        <v>0.014</v>
      </c>
      <c r="R223" s="220">
        <f>Q223*H223</f>
        <v>0.014</v>
      </c>
      <c r="S223" s="220">
        <v>0</v>
      </c>
      <c r="T223" s="221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2" t="s">
        <v>268</v>
      </c>
      <c r="AT223" s="222" t="s">
        <v>190</v>
      </c>
      <c r="AU223" s="222" t="s">
        <v>86</v>
      </c>
      <c r="AY223" s="14" t="s">
        <v>134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14" t="s">
        <v>86</v>
      </c>
      <c r="BK223" s="223">
        <f>ROUND(I223*H223,2)</f>
        <v>0</v>
      </c>
      <c r="BL223" s="14" t="s">
        <v>198</v>
      </c>
      <c r="BM223" s="222" t="s">
        <v>477</v>
      </c>
    </row>
    <row r="224" s="2" customFormat="1" ht="16.5" customHeight="1">
      <c r="A224" s="35"/>
      <c r="B224" s="36"/>
      <c r="C224" s="210" t="s">
        <v>478</v>
      </c>
      <c r="D224" s="210" t="s">
        <v>137</v>
      </c>
      <c r="E224" s="211" t="s">
        <v>479</v>
      </c>
      <c r="F224" s="212" t="s">
        <v>480</v>
      </c>
      <c r="G224" s="213" t="s">
        <v>187</v>
      </c>
      <c r="H224" s="214">
        <v>1</v>
      </c>
      <c r="I224" s="215"/>
      <c r="J224" s="216">
        <f>ROUND(I224*H224,2)</f>
        <v>0</v>
      </c>
      <c r="K224" s="217"/>
      <c r="L224" s="41"/>
      <c r="M224" s="218" t="s">
        <v>1</v>
      </c>
      <c r="N224" s="219" t="s">
        <v>43</v>
      </c>
      <c r="O224" s="88"/>
      <c r="P224" s="220">
        <f>O224*H224</f>
        <v>0</v>
      </c>
      <c r="Q224" s="220">
        <v>0.00031</v>
      </c>
      <c r="R224" s="220">
        <f>Q224*H224</f>
        <v>0.00031</v>
      </c>
      <c r="S224" s="220">
        <v>0</v>
      </c>
      <c r="T224" s="221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2" t="s">
        <v>198</v>
      </c>
      <c r="AT224" s="222" t="s">
        <v>137</v>
      </c>
      <c r="AU224" s="222" t="s">
        <v>86</v>
      </c>
      <c r="AY224" s="14" t="s">
        <v>134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4" t="s">
        <v>86</v>
      </c>
      <c r="BK224" s="223">
        <f>ROUND(I224*H224,2)</f>
        <v>0</v>
      </c>
      <c r="BL224" s="14" t="s">
        <v>198</v>
      </c>
      <c r="BM224" s="222" t="s">
        <v>481</v>
      </c>
    </row>
    <row r="225" s="2" customFormat="1" ht="33" customHeight="1">
      <c r="A225" s="35"/>
      <c r="B225" s="36"/>
      <c r="C225" s="224" t="s">
        <v>482</v>
      </c>
      <c r="D225" s="224" t="s">
        <v>190</v>
      </c>
      <c r="E225" s="225" t="s">
        <v>483</v>
      </c>
      <c r="F225" s="226" t="s">
        <v>484</v>
      </c>
      <c r="G225" s="227" t="s">
        <v>187</v>
      </c>
      <c r="H225" s="228">
        <v>1</v>
      </c>
      <c r="I225" s="229"/>
      <c r="J225" s="230">
        <f>ROUND(I225*H225,2)</f>
        <v>0</v>
      </c>
      <c r="K225" s="231"/>
      <c r="L225" s="232"/>
      <c r="M225" s="233" t="s">
        <v>1</v>
      </c>
      <c r="N225" s="234" t="s">
        <v>43</v>
      </c>
      <c r="O225" s="88"/>
      <c r="P225" s="220">
        <f>O225*H225</f>
        <v>0</v>
      </c>
      <c r="Q225" s="220">
        <v>0.025999999999999999</v>
      </c>
      <c r="R225" s="220">
        <f>Q225*H225</f>
        <v>0.025999999999999999</v>
      </c>
      <c r="S225" s="220">
        <v>0</v>
      </c>
      <c r="T225" s="221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2" t="s">
        <v>268</v>
      </c>
      <c r="AT225" s="222" t="s">
        <v>190</v>
      </c>
      <c r="AU225" s="222" t="s">
        <v>86</v>
      </c>
      <c r="AY225" s="14" t="s">
        <v>134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14" t="s">
        <v>86</v>
      </c>
      <c r="BK225" s="223">
        <f>ROUND(I225*H225,2)</f>
        <v>0</v>
      </c>
      <c r="BL225" s="14" t="s">
        <v>198</v>
      </c>
      <c r="BM225" s="222" t="s">
        <v>485</v>
      </c>
    </row>
    <row r="226" s="2" customFormat="1" ht="16.5" customHeight="1">
      <c r="A226" s="35"/>
      <c r="B226" s="36"/>
      <c r="C226" s="224" t="s">
        <v>486</v>
      </c>
      <c r="D226" s="224" t="s">
        <v>190</v>
      </c>
      <c r="E226" s="225" t="s">
        <v>487</v>
      </c>
      <c r="F226" s="226" t="s">
        <v>488</v>
      </c>
      <c r="G226" s="227" t="s">
        <v>187</v>
      </c>
      <c r="H226" s="228">
        <v>1</v>
      </c>
      <c r="I226" s="229"/>
      <c r="J226" s="230">
        <f>ROUND(I226*H226,2)</f>
        <v>0</v>
      </c>
      <c r="K226" s="231"/>
      <c r="L226" s="232"/>
      <c r="M226" s="233" t="s">
        <v>1</v>
      </c>
      <c r="N226" s="234" t="s">
        <v>43</v>
      </c>
      <c r="O226" s="88"/>
      <c r="P226" s="220">
        <f>O226*H226</f>
        <v>0</v>
      </c>
      <c r="Q226" s="220">
        <v>0.0012800000000000001</v>
      </c>
      <c r="R226" s="220">
        <f>Q226*H226</f>
        <v>0.0012800000000000001</v>
      </c>
      <c r="S226" s="220">
        <v>0</v>
      </c>
      <c r="T226" s="221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2" t="s">
        <v>268</v>
      </c>
      <c r="AT226" s="222" t="s">
        <v>190</v>
      </c>
      <c r="AU226" s="222" t="s">
        <v>86</v>
      </c>
      <c r="AY226" s="14" t="s">
        <v>134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4" t="s">
        <v>86</v>
      </c>
      <c r="BK226" s="223">
        <f>ROUND(I226*H226,2)</f>
        <v>0</v>
      </c>
      <c r="BL226" s="14" t="s">
        <v>198</v>
      </c>
      <c r="BM226" s="222" t="s">
        <v>489</v>
      </c>
    </row>
    <row r="227" s="2" customFormat="1" ht="21.75" customHeight="1">
      <c r="A227" s="35"/>
      <c r="B227" s="36"/>
      <c r="C227" s="210" t="s">
        <v>490</v>
      </c>
      <c r="D227" s="210" t="s">
        <v>137</v>
      </c>
      <c r="E227" s="211" t="s">
        <v>491</v>
      </c>
      <c r="F227" s="212" t="s">
        <v>492</v>
      </c>
      <c r="G227" s="213" t="s">
        <v>244</v>
      </c>
      <c r="H227" s="214">
        <v>0.16700000000000001</v>
      </c>
      <c r="I227" s="215"/>
      <c r="J227" s="216">
        <f>ROUND(I227*H227,2)</f>
        <v>0</v>
      </c>
      <c r="K227" s="217"/>
      <c r="L227" s="41"/>
      <c r="M227" s="218" t="s">
        <v>1</v>
      </c>
      <c r="N227" s="219" t="s">
        <v>43</v>
      </c>
      <c r="O227" s="88"/>
      <c r="P227" s="220">
        <f>O227*H227</f>
        <v>0</v>
      </c>
      <c r="Q227" s="220">
        <v>0</v>
      </c>
      <c r="R227" s="220">
        <f>Q227*H227</f>
        <v>0</v>
      </c>
      <c r="S227" s="220">
        <v>0</v>
      </c>
      <c r="T227" s="221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2" t="s">
        <v>198</v>
      </c>
      <c r="AT227" s="222" t="s">
        <v>137</v>
      </c>
      <c r="AU227" s="222" t="s">
        <v>86</v>
      </c>
      <c r="AY227" s="14" t="s">
        <v>134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14" t="s">
        <v>86</v>
      </c>
      <c r="BK227" s="223">
        <f>ROUND(I227*H227,2)</f>
        <v>0</v>
      </c>
      <c r="BL227" s="14" t="s">
        <v>198</v>
      </c>
      <c r="BM227" s="222" t="s">
        <v>493</v>
      </c>
    </row>
    <row r="228" s="2" customFormat="1" ht="21.75" customHeight="1">
      <c r="A228" s="35"/>
      <c r="B228" s="36"/>
      <c r="C228" s="210" t="s">
        <v>494</v>
      </c>
      <c r="D228" s="210" t="s">
        <v>137</v>
      </c>
      <c r="E228" s="211" t="s">
        <v>495</v>
      </c>
      <c r="F228" s="212" t="s">
        <v>496</v>
      </c>
      <c r="G228" s="213" t="s">
        <v>244</v>
      </c>
      <c r="H228" s="214">
        <v>0.16700000000000001</v>
      </c>
      <c r="I228" s="215"/>
      <c r="J228" s="216">
        <f>ROUND(I228*H228,2)</f>
        <v>0</v>
      </c>
      <c r="K228" s="217"/>
      <c r="L228" s="41"/>
      <c r="M228" s="218" t="s">
        <v>1</v>
      </c>
      <c r="N228" s="219" t="s">
        <v>43</v>
      </c>
      <c r="O228" s="88"/>
      <c r="P228" s="220">
        <f>O228*H228</f>
        <v>0</v>
      </c>
      <c r="Q228" s="220">
        <v>0</v>
      </c>
      <c r="R228" s="220">
        <f>Q228*H228</f>
        <v>0</v>
      </c>
      <c r="S228" s="220">
        <v>0</v>
      </c>
      <c r="T228" s="221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2" t="s">
        <v>198</v>
      </c>
      <c r="AT228" s="222" t="s">
        <v>137</v>
      </c>
      <c r="AU228" s="222" t="s">
        <v>86</v>
      </c>
      <c r="AY228" s="14" t="s">
        <v>134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14" t="s">
        <v>86</v>
      </c>
      <c r="BK228" s="223">
        <f>ROUND(I228*H228,2)</f>
        <v>0</v>
      </c>
      <c r="BL228" s="14" t="s">
        <v>198</v>
      </c>
      <c r="BM228" s="222" t="s">
        <v>497</v>
      </c>
    </row>
    <row r="229" s="12" customFormat="1" ht="22.8" customHeight="1">
      <c r="A229" s="12"/>
      <c r="B229" s="194"/>
      <c r="C229" s="195"/>
      <c r="D229" s="196" t="s">
        <v>76</v>
      </c>
      <c r="E229" s="208" t="s">
        <v>498</v>
      </c>
      <c r="F229" s="208" t="s">
        <v>499</v>
      </c>
      <c r="G229" s="195"/>
      <c r="H229" s="195"/>
      <c r="I229" s="198"/>
      <c r="J229" s="209">
        <f>BK229</f>
        <v>0</v>
      </c>
      <c r="K229" s="195"/>
      <c r="L229" s="200"/>
      <c r="M229" s="201"/>
      <c r="N229" s="202"/>
      <c r="O229" s="202"/>
      <c r="P229" s="203">
        <f>SUM(P230:P252)</f>
        <v>0</v>
      </c>
      <c r="Q229" s="202"/>
      <c r="R229" s="203">
        <f>SUM(R230:R252)</f>
        <v>0.18742999999999999</v>
      </c>
      <c r="S229" s="202"/>
      <c r="T229" s="204">
        <f>SUM(T230:T252)</f>
        <v>0.48290000000000005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5" t="s">
        <v>86</v>
      </c>
      <c r="AT229" s="206" t="s">
        <v>76</v>
      </c>
      <c r="AU229" s="206" t="s">
        <v>82</v>
      </c>
      <c r="AY229" s="205" t="s">
        <v>134</v>
      </c>
      <c r="BK229" s="207">
        <f>SUM(BK230:BK252)</f>
        <v>0</v>
      </c>
    </row>
    <row r="230" s="2" customFormat="1" ht="21.75" customHeight="1">
      <c r="A230" s="35"/>
      <c r="B230" s="36"/>
      <c r="C230" s="210" t="s">
        <v>500</v>
      </c>
      <c r="D230" s="210" t="s">
        <v>137</v>
      </c>
      <c r="E230" s="211" t="s">
        <v>501</v>
      </c>
      <c r="F230" s="212" t="s">
        <v>502</v>
      </c>
      <c r="G230" s="213" t="s">
        <v>187</v>
      </c>
      <c r="H230" s="214">
        <v>4</v>
      </c>
      <c r="I230" s="215"/>
      <c r="J230" s="216">
        <f>ROUND(I230*H230,2)</f>
        <v>0</v>
      </c>
      <c r="K230" s="217"/>
      <c r="L230" s="41"/>
      <c r="M230" s="218" t="s">
        <v>1</v>
      </c>
      <c r="N230" s="219" t="s">
        <v>43</v>
      </c>
      <c r="O230" s="88"/>
      <c r="P230" s="220">
        <f>O230*H230</f>
        <v>0</v>
      </c>
      <c r="Q230" s="220">
        <v>0</v>
      </c>
      <c r="R230" s="220">
        <f>Q230*H230</f>
        <v>0</v>
      </c>
      <c r="S230" s="220">
        <v>0</v>
      </c>
      <c r="T230" s="221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2" t="s">
        <v>198</v>
      </c>
      <c r="AT230" s="222" t="s">
        <v>137</v>
      </c>
      <c r="AU230" s="222" t="s">
        <v>86</v>
      </c>
      <c r="AY230" s="14" t="s">
        <v>134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14" t="s">
        <v>86</v>
      </c>
      <c r="BK230" s="223">
        <f>ROUND(I230*H230,2)</f>
        <v>0</v>
      </c>
      <c r="BL230" s="14" t="s">
        <v>198</v>
      </c>
      <c r="BM230" s="222" t="s">
        <v>503</v>
      </c>
    </row>
    <row r="231" s="2" customFormat="1" ht="21.75" customHeight="1">
      <c r="A231" s="35"/>
      <c r="B231" s="36"/>
      <c r="C231" s="224" t="s">
        <v>504</v>
      </c>
      <c r="D231" s="224" t="s">
        <v>190</v>
      </c>
      <c r="E231" s="225" t="s">
        <v>505</v>
      </c>
      <c r="F231" s="226" t="s">
        <v>506</v>
      </c>
      <c r="G231" s="227" t="s">
        <v>187</v>
      </c>
      <c r="H231" s="228">
        <v>3</v>
      </c>
      <c r="I231" s="229"/>
      <c r="J231" s="230">
        <f>ROUND(I231*H231,2)</f>
        <v>0</v>
      </c>
      <c r="K231" s="231"/>
      <c r="L231" s="232"/>
      <c r="M231" s="233" t="s">
        <v>1</v>
      </c>
      <c r="N231" s="234" t="s">
        <v>43</v>
      </c>
      <c r="O231" s="88"/>
      <c r="P231" s="220">
        <f>O231*H231</f>
        <v>0</v>
      </c>
      <c r="Q231" s="220">
        <v>0.017000000000000001</v>
      </c>
      <c r="R231" s="220">
        <f>Q231*H231</f>
        <v>0.051000000000000004</v>
      </c>
      <c r="S231" s="220">
        <v>0</v>
      </c>
      <c r="T231" s="221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2" t="s">
        <v>268</v>
      </c>
      <c r="AT231" s="222" t="s">
        <v>190</v>
      </c>
      <c r="AU231" s="222" t="s">
        <v>86</v>
      </c>
      <c r="AY231" s="14" t="s">
        <v>134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14" t="s">
        <v>86</v>
      </c>
      <c r="BK231" s="223">
        <f>ROUND(I231*H231,2)</f>
        <v>0</v>
      </c>
      <c r="BL231" s="14" t="s">
        <v>198</v>
      </c>
      <c r="BM231" s="222" t="s">
        <v>507</v>
      </c>
    </row>
    <row r="232" s="2" customFormat="1" ht="21.75" customHeight="1">
      <c r="A232" s="35"/>
      <c r="B232" s="36"/>
      <c r="C232" s="224" t="s">
        <v>508</v>
      </c>
      <c r="D232" s="224" t="s">
        <v>190</v>
      </c>
      <c r="E232" s="225" t="s">
        <v>509</v>
      </c>
      <c r="F232" s="226" t="s">
        <v>510</v>
      </c>
      <c r="G232" s="227" t="s">
        <v>187</v>
      </c>
      <c r="H232" s="228">
        <v>1</v>
      </c>
      <c r="I232" s="229"/>
      <c r="J232" s="230">
        <f>ROUND(I232*H232,2)</f>
        <v>0</v>
      </c>
      <c r="K232" s="231"/>
      <c r="L232" s="232"/>
      <c r="M232" s="233" t="s">
        <v>1</v>
      </c>
      <c r="N232" s="234" t="s">
        <v>43</v>
      </c>
      <c r="O232" s="88"/>
      <c r="P232" s="220">
        <f>O232*H232</f>
        <v>0</v>
      </c>
      <c r="Q232" s="220">
        <v>0.014500000000000001</v>
      </c>
      <c r="R232" s="220">
        <f>Q232*H232</f>
        <v>0.014500000000000001</v>
      </c>
      <c r="S232" s="220">
        <v>0</v>
      </c>
      <c r="T232" s="221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2" t="s">
        <v>268</v>
      </c>
      <c r="AT232" s="222" t="s">
        <v>190</v>
      </c>
      <c r="AU232" s="222" t="s">
        <v>86</v>
      </c>
      <c r="AY232" s="14" t="s">
        <v>134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14" t="s">
        <v>86</v>
      </c>
      <c r="BK232" s="223">
        <f>ROUND(I232*H232,2)</f>
        <v>0</v>
      </c>
      <c r="BL232" s="14" t="s">
        <v>198</v>
      </c>
      <c r="BM232" s="222" t="s">
        <v>511</v>
      </c>
    </row>
    <row r="233" s="2" customFormat="1" ht="21.75" customHeight="1">
      <c r="A233" s="35"/>
      <c r="B233" s="36"/>
      <c r="C233" s="224" t="s">
        <v>512</v>
      </c>
      <c r="D233" s="224" t="s">
        <v>190</v>
      </c>
      <c r="E233" s="225" t="s">
        <v>513</v>
      </c>
      <c r="F233" s="226" t="s">
        <v>514</v>
      </c>
      <c r="G233" s="227" t="s">
        <v>187</v>
      </c>
      <c r="H233" s="228">
        <v>3</v>
      </c>
      <c r="I233" s="229"/>
      <c r="J233" s="230">
        <f>ROUND(I233*H233,2)</f>
        <v>0</v>
      </c>
      <c r="K233" s="231"/>
      <c r="L233" s="232"/>
      <c r="M233" s="233" t="s">
        <v>1</v>
      </c>
      <c r="N233" s="234" t="s">
        <v>43</v>
      </c>
      <c r="O233" s="88"/>
      <c r="P233" s="220">
        <f>O233*H233</f>
        <v>0</v>
      </c>
      <c r="Q233" s="220">
        <v>0.0011999999999999999</v>
      </c>
      <c r="R233" s="220">
        <f>Q233*H233</f>
        <v>0.0035999999999999999</v>
      </c>
      <c r="S233" s="220">
        <v>0</v>
      </c>
      <c r="T233" s="221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2" t="s">
        <v>268</v>
      </c>
      <c r="AT233" s="222" t="s">
        <v>190</v>
      </c>
      <c r="AU233" s="222" t="s">
        <v>86</v>
      </c>
      <c r="AY233" s="14" t="s">
        <v>134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4" t="s">
        <v>86</v>
      </c>
      <c r="BK233" s="223">
        <f>ROUND(I233*H233,2)</f>
        <v>0</v>
      </c>
      <c r="BL233" s="14" t="s">
        <v>198</v>
      </c>
      <c r="BM233" s="222" t="s">
        <v>515</v>
      </c>
    </row>
    <row r="234" s="2" customFormat="1" ht="21.75" customHeight="1">
      <c r="A234" s="35"/>
      <c r="B234" s="36"/>
      <c r="C234" s="224" t="s">
        <v>516</v>
      </c>
      <c r="D234" s="224" t="s">
        <v>190</v>
      </c>
      <c r="E234" s="225" t="s">
        <v>517</v>
      </c>
      <c r="F234" s="226" t="s">
        <v>518</v>
      </c>
      <c r="G234" s="227" t="s">
        <v>187</v>
      </c>
      <c r="H234" s="228">
        <v>1</v>
      </c>
      <c r="I234" s="229"/>
      <c r="J234" s="230">
        <f>ROUND(I234*H234,2)</f>
        <v>0</v>
      </c>
      <c r="K234" s="231"/>
      <c r="L234" s="232"/>
      <c r="M234" s="233" t="s">
        <v>1</v>
      </c>
      <c r="N234" s="234" t="s">
        <v>43</v>
      </c>
      <c r="O234" s="88"/>
      <c r="P234" s="220">
        <f>O234*H234</f>
        <v>0</v>
      </c>
      <c r="Q234" s="220">
        <v>0.0020999999999999999</v>
      </c>
      <c r="R234" s="220">
        <f>Q234*H234</f>
        <v>0.0020999999999999999</v>
      </c>
      <c r="S234" s="220">
        <v>0</v>
      </c>
      <c r="T234" s="221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2" t="s">
        <v>268</v>
      </c>
      <c r="AT234" s="222" t="s">
        <v>190</v>
      </c>
      <c r="AU234" s="222" t="s">
        <v>86</v>
      </c>
      <c r="AY234" s="14" t="s">
        <v>134</v>
      </c>
      <c r="BE234" s="223">
        <f>IF(N234="základní",J234,0)</f>
        <v>0</v>
      </c>
      <c r="BF234" s="223">
        <f>IF(N234="snížená",J234,0)</f>
        <v>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14" t="s">
        <v>86</v>
      </c>
      <c r="BK234" s="223">
        <f>ROUND(I234*H234,2)</f>
        <v>0</v>
      </c>
      <c r="BL234" s="14" t="s">
        <v>198</v>
      </c>
      <c r="BM234" s="222" t="s">
        <v>519</v>
      </c>
    </row>
    <row r="235" s="2" customFormat="1" ht="16.5" customHeight="1">
      <c r="A235" s="35"/>
      <c r="B235" s="36"/>
      <c r="C235" s="210" t="s">
        <v>520</v>
      </c>
      <c r="D235" s="210" t="s">
        <v>137</v>
      </c>
      <c r="E235" s="211" t="s">
        <v>521</v>
      </c>
      <c r="F235" s="212" t="s">
        <v>522</v>
      </c>
      <c r="G235" s="213" t="s">
        <v>187</v>
      </c>
      <c r="H235" s="214">
        <v>1</v>
      </c>
      <c r="I235" s="215"/>
      <c r="J235" s="216">
        <f>ROUND(I235*H235,2)</f>
        <v>0</v>
      </c>
      <c r="K235" s="217"/>
      <c r="L235" s="41"/>
      <c r="M235" s="218" t="s">
        <v>1</v>
      </c>
      <c r="N235" s="219" t="s">
        <v>43</v>
      </c>
      <c r="O235" s="88"/>
      <c r="P235" s="220">
        <f>O235*H235</f>
        <v>0</v>
      </c>
      <c r="Q235" s="220">
        <v>0</v>
      </c>
      <c r="R235" s="220">
        <f>Q235*H235</f>
        <v>0</v>
      </c>
      <c r="S235" s="220">
        <v>0.0018</v>
      </c>
      <c r="T235" s="221">
        <f>S235*H235</f>
        <v>0.0018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2" t="s">
        <v>198</v>
      </c>
      <c r="AT235" s="222" t="s">
        <v>137</v>
      </c>
      <c r="AU235" s="222" t="s">
        <v>86</v>
      </c>
      <c r="AY235" s="14" t="s">
        <v>134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4" t="s">
        <v>86</v>
      </c>
      <c r="BK235" s="223">
        <f>ROUND(I235*H235,2)</f>
        <v>0</v>
      </c>
      <c r="BL235" s="14" t="s">
        <v>198</v>
      </c>
      <c r="BM235" s="222" t="s">
        <v>523</v>
      </c>
    </row>
    <row r="236" s="2" customFormat="1" ht="21.75" customHeight="1">
      <c r="A236" s="35"/>
      <c r="B236" s="36"/>
      <c r="C236" s="210" t="s">
        <v>524</v>
      </c>
      <c r="D236" s="210" t="s">
        <v>137</v>
      </c>
      <c r="E236" s="211" t="s">
        <v>525</v>
      </c>
      <c r="F236" s="212" t="s">
        <v>526</v>
      </c>
      <c r="G236" s="213" t="s">
        <v>187</v>
      </c>
      <c r="H236" s="214">
        <v>4</v>
      </c>
      <c r="I236" s="215"/>
      <c r="J236" s="216">
        <f>ROUND(I236*H236,2)</f>
        <v>0</v>
      </c>
      <c r="K236" s="217"/>
      <c r="L236" s="41"/>
      <c r="M236" s="218" t="s">
        <v>1</v>
      </c>
      <c r="N236" s="219" t="s">
        <v>43</v>
      </c>
      <c r="O236" s="88"/>
      <c r="P236" s="220">
        <f>O236*H236</f>
        <v>0</v>
      </c>
      <c r="Q236" s="220">
        <v>0</v>
      </c>
      <c r="R236" s="220">
        <f>Q236*H236</f>
        <v>0</v>
      </c>
      <c r="S236" s="220">
        <v>0.024</v>
      </c>
      <c r="T236" s="221">
        <f>S236*H236</f>
        <v>0.096000000000000002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2" t="s">
        <v>198</v>
      </c>
      <c r="AT236" s="222" t="s">
        <v>137</v>
      </c>
      <c r="AU236" s="222" t="s">
        <v>86</v>
      </c>
      <c r="AY236" s="14" t="s">
        <v>134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14" t="s">
        <v>86</v>
      </c>
      <c r="BK236" s="223">
        <f>ROUND(I236*H236,2)</f>
        <v>0</v>
      </c>
      <c r="BL236" s="14" t="s">
        <v>198</v>
      </c>
      <c r="BM236" s="222" t="s">
        <v>527</v>
      </c>
    </row>
    <row r="237" s="2" customFormat="1" ht="21.75" customHeight="1">
      <c r="A237" s="35"/>
      <c r="B237" s="36"/>
      <c r="C237" s="210" t="s">
        <v>528</v>
      </c>
      <c r="D237" s="210" t="s">
        <v>137</v>
      </c>
      <c r="E237" s="211" t="s">
        <v>529</v>
      </c>
      <c r="F237" s="212" t="s">
        <v>530</v>
      </c>
      <c r="G237" s="213" t="s">
        <v>187</v>
      </c>
      <c r="H237" s="214">
        <v>1</v>
      </c>
      <c r="I237" s="215"/>
      <c r="J237" s="216">
        <f>ROUND(I237*H237,2)</f>
        <v>0</v>
      </c>
      <c r="K237" s="217"/>
      <c r="L237" s="41"/>
      <c r="M237" s="218" t="s">
        <v>1</v>
      </c>
      <c r="N237" s="219" t="s">
        <v>43</v>
      </c>
      <c r="O237" s="88"/>
      <c r="P237" s="220">
        <f>O237*H237</f>
        <v>0</v>
      </c>
      <c r="Q237" s="220">
        <v>0</v>
      </c>
      <c r="R237" s="220">
        <f>Q237*H237</f>
        <v>0</v>
      </c>
      <c r="S237" s="220">
        <v>0</v>
      </c>
      <c r="T237" s="221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2" t="s">
        <v>198</v>
      </c>
      <c r="AT237" s="222" t="s">
        <v>137</v>
      </c>
      <c r="AU237" s="222" t="s">
        <v>86</v>
      </c>
      <c r="AY237" s="14" t="s">
        <v>134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4" t="s">
        <v>86</v>
      </c>
      <c r="BK237" s="223">
        <f>ROUND(I237*H237,2)</f>
        <v>0</v>
      </c>
      <c r="BL237" s="14" t="s">
        <v>198</v>
      </c>
      <c r="BM237" s="222" t="s">
        <v>531</v>
      </c>
    </row>
    <row r="238" s="2" customFormat="1" ht="21.75" customHeight="1">
      <c r="A238" s="35"/>
      <c r="B238" s="36"/>
      <c r="C238" s="224" t="s">
        <v>532</v>
      </c>
      <c r="D238" s="224" t="s">
        <v>190</v>
      </c>
      <c r="E238" s="225" t="s">
        <v>533</v>
      </c>
      <c r="F238" s="226" t="s">
        <v>534</v>
      </c>
      <c r="G238" s="227" t="s">
        <v>187</v>
      </c>
      <c r="H238" s="228">
        <v>1</v>
      </c>
      <c r="I238" s="229"/>
      <c r="J238" s="230">
        <f>ROUND(I238*H238,2)</f>
        <v>0</v>
      </c>
      <c r="K238" s="231"/>
      <c r="L238" s="232"/>
      <c r="M238" s="233" t="s">
        <v>1</v>
      </c>
      <c r="N238" s="234" t="s">
        <v>43</v>
      </c>
      <c r="O238" s="88"/>
      <c r="P238" s="220">
        <f>O238*H238</f>
        <v>0</v>
      </c>
      <c r="Q238" s="220">
        <v>0.00123</v>
      </c>
      <c r="R238" s="220">
        <f>Q238*H238</f>
        <v>0.00123</v>
      </c>
      <c r="S238" s="220">
        <v>0</v>
      </c>
      <c r="T238" s="221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2" t="s">
        <v>268</v>
      </c>
      <c r="AT238" s="222" t="s">
        <v>190</v>
      </c>
      <c r="AU238" s="222" t="s">
        <v>86</v>
      </c>
      <c r="AY238" s="14" t="s">
        <v>134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14" t="s">
        <v>86</v>
      </c>
      <c r="BK238" s="223">
        <f>ROUND(I238*H238,2)</f>
        <v>0</v>
      </c>
      <c r="BL238" s="14" t="s">
        <v>198</v>
      </c>
      <c r="BM238" s="222" t="s">
        <v>535</v>
      </c>
    </row>
    <row r="239" s="2" customFormat="1" ht="21.75" customHeight="1">
      <c r="A239" s="35"/>
      <c r="B239" s="36"/>
      <c r="C239" s="210" t="s">
        <v>536</v>
      </c>
      <c r="D239" s="210" t="s">
        <v>137</v>
      </c>
      <c r="E239" s="211" t="s">
        <v>537</v>
      </c>
      <c r="F239" s="212" t="s">
        <v>538</v>
      </c>
      <c r="G239" s="213" t="s">
        <v>187</v>
      </c>
      <c r="H239" s="214">
        <v>2</v>
      </c>
      <c r="I239" s="215"/>
      <c r="J239" s="216">
        <f>ROUND(I239*H239,2)</f>
        <v>0</v>
      </c>
      <c r="K239" s="217"/>
      <c r="L239" s="41"/>
      <c r="M239" s="218" t="s">
        <v>1</v>
      </c>
      <c r="N239" s="219" t="s">
        <v>43</v>
      </c>
      <c r="O239" s="88"/>
      <c r="P239" s="220">
        <f>O239*H239</f>
        <v>0</v>
      </c>
      <c r="Q239" s="220">
        <v>0</v>
      </c>
      <c r="R239" s="220">
        <f>Q239*H239</f>
        <v>0</v>
      </c>
      <c r="S239" s="220">
        <v>0</v>
      </c>
      <c r="T239" s="221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2" t="s">
        <v>198</v>
      </c>
      <c r="AT239" s="222" t="s">
        <v>137</v>
      </c>
      <c r="AU239" s="222" t="s">
        <v>86</v>
      </c>
      <c r="AY239" s="14" t="s">
        <v>134</v>
      </c>
      <c r="BE239" s="223">
        <f>IF(N239="základní",J239,0)</f>
        <v>0</v>
      </c>
      <c r="BF239" s="223">
        <f>IF(N239="snížená",J239,0)</f>
        <v>0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14" t="s">
        <v>86</v>
      </c>
      <c r="BK239" s="223">
        <f>ROUND(I239*H239,2)</f>
        <v>0</v>
      </c>
      <c r="BL239" s="14" t="s">
        <v>198</v>
      </c>
      <c r="BM239" s="222" t="s">
        <v>539</v>
      </c>
    </row>
    <row r="240" s="2" customFormat="1" ht="21.75" customHeight="1">
      <c r="A240" s="35"/>
      <c r="B240" s="36"/>
      <c r="C240" s="210" t="s">
        <v>540</v>
      </c>
      <c r="D240" s="210" t="s">
        <v>137</v>
      </c>
      <c r="E240" s="211" t="s">
        <v>541</v>
      </c>
      <c r="F240" s="212" t="s">
        <v>542</v>
      </c>
      <c r="G240" s="213" t="s">
        <v>187</v>
      </c>
      <c r="H240" s="214">
        <v>1</v>
      </c>
      <c r="I240" s="215"/>
      <c r="J240" s="216">
        <f>ROUND(I240*H240,2)</f>
        <v>0</v>
      </c>
      <c r="K240" s="217"/>
      <c r="L240" s="41"/>
      <c r="M240" s="218" t="s">
        <v>1</v>
      </c>
      <c r="N240" s="219" t="s">
        <v>43</v>
      </c>
      <c r="O240" s="88"/>
      <c r="P240" s="220">
        <f>O240*H240</f>
        <v>0</v>
      </c>
      <c r="Q240" s="220">
        <v>0</v>
      </c>
      <c r="R240" s="220">
        <f>Q240*H240</f>
        <v>0</v>
      </c>
      <c r="S240" s="220">
        <v>0</v>
      </c>
      <c r="T240" s="221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2" t="s">
        <v>198</v>
      </c>
      <c r="AT240" s="222" t="s">
        <v>137</v>
      </c>
      <c r="AU240" s="222" t="s">
        <v>86</v>
      </c>
      <c r="AY240" s="14" t="s">
        <v>134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14" t="s">
        <v>86</v>
      </c>
      <c r="BK240" s="223">
        <f>ROUND(I240*H240,2)</f>
        <v>0</v>
      </c>
      <c r="BL240" s="14" t="s">
        <v>198</v>
      </c>
      <c r="BM240" s="222" t="s">
        <v>543</v>
      </c>
    </row>
    <row r="241" s="2" customFormat="1" ht="21.75" customHeight="1">
      <c r="A241" s="35"/>
      <c r="B241" s="36"/>
      <c r="C241" s="210" t="s">
        <v>544</v>
      </c>
      <c r="D241" s="210" t="s">
        <v>137</v>
      </c>
      <c r="E241" s="211" t="s">
        <v>545</v>
      </c>
      <c r="F241" s="212" t="s">
        <v>546</v>
      </c>
      <c r="G241" s="213" t="s">
        <v>187</v>
      </c>
      <c r="H241" s="214">
        <v>3</v>
      </c>
      <c r="I241" s="215"/>
      <c r="J241" s="216">
        <f>ROUND(I241*H241,2)</f>
        <v>0</v>
      </c>
      <c r="K241" s="217"/>
      <c r="L241" s="41"/>
      <c r="M241" s="218" t="s">
        <v>1</v>
      </c>
      <c r="N241" s="219" t="s">
        <v>43</v>
      </c>
      <c r="O241" s="88"/>
      <c r="P241" s="220">
        <f>O241*H241</f>
        <v>0</v>
      </c>
      <c r="Q241" s="220">
        <v>0</v>
      </c>
      <c r="R241" s="220">
        <f>Q241*H241</f>
        <v>0</v>
      </c>
      <c r="S241" s="220">
        <v>0</v>
      </c>
      <c r="T241" s="221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2" t="s">
        <v>198</v>
      </c>
      <c r="AT241" s="222" t="s">
        <v>137</v>
      </c>
      <c r="AU241" s="222" t="s">
        <v>86</v>
      </c>
      <c r="AY241" s="14" t="s">
        <v>134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14" t="s">
        <v>86</v>
      </c>
      <c r="BK241" s="223">
        <f>ROUND(I241*H241,2)</f>
        <v>0</v>
      </c>
      <c r="BL241" s="14" t="s">
        <v>198</v>
      </c>
      <c r="BM241" s="222" t="s">
        <v>547</v>
      </c>
    </row>
    <row r="242" s="2" customFormat="1" ht="21.75" customHeight="1">
      <c r="A242" s="35"/>
      <c r="B242" s="36"/>
      <c r="C242" s="210" t="s">
        <v>548</v>
      </c>
      <c r="D242" s="210" t="s">
        <v>137</v>
      </c>
      <c r="E242" s="211" t="s">
        <v>549</v>
      </c>
      <c r="F242" s="212" t="s">
        <v>550</v>
      </c>
      <c r="G242" s="213" t="s">
        <v>187</v>
      </c>
      <c r="H242" s="214">
        <v>1</v>
      </c>
      <c r="I242" s="215"/>
      <c r="J242" s="216">
        <f>ROUND(I242*H242,2)</f>
        <v>0</v>
      </c>
      <c r="K242" s="217"/>
      <c r="L242" s="41"/>
      <c r="M242" s="218" t="s">
        <v>1</v>
      </c>
      <c r="N242" s="219" t="s">
        <v>43</v>
      </c>
      <c r="O242" s="88"/>
      <c r="P242" s="220">
        <f>O242*H242</f>
        <v>0</v>
      </c>
      <c r="Q242" s="220">
        <v>0</v>
      </c>
      <c r="R242" s="220">
        <f>Q242*H242</f>
        <v>0</v>
      </c>
      <c r="S242" s="220">
        <v>0</v>
      </c>
      <c r="T242" s="221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2" t="s">
        <v>198</v>
      </c>
      <c r="AT242" s="222" t="s">
        <v>137</v>
      </c>
      <c r="AU242" s="222" t="s">
        <v>86</v>
      </c>
      <c r="AY242" s="14" t="s">
        <v>134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14" t="s">
        <v>86</v>
      </c>
      <c r="BK242" s="223">
        <f>ROUND(I242*H242,2)</f>
        <v>0</v>
      </c>
      <c r="BL242" s="14" t="s">
        <v>198</v>
      </c>
      <c r="BM242" s="222" t="s">
        <v>551</v>
      </c>
    </row>
    <row r="243" s="2" customFormat="1" ht="21.75" customHeight="1">
      <c r="A243" s="35"/>
      <c r="B243" s="36"/>
      <c r="C243" s="210" t="s">
        <v>552</v>
      </c>
      <c r="D243" s="210" t="s">
        <v>137</v>
      </c>
      <c r="E243" s="211" t="s">
        <v>553</v>
      </c>
      <c r="F243" s="212" t="s">
        <v>554</v>
      </c>
      <c r="G243" s="213" t="s">
        <v>187</v>
      </c>
      <c r="H243" s="214">
        <v>1</v>
      </c>
      <c r="I243" s="215"/>
      <c r="J243" s="216">
        <f>ROUND(I243*H243,2)</f>
        <v>0</v>
      </c>
      <c r="K243" s="217"/>
      <c r="L243" s="41"/>
      <c r="M243" s="218" t="s">
        <v>1</v>
      </c>
      <c r="N243" s="219" t="s">
        <v>43</v>
      </c>
      <c r="O243" s="88"/>
      <c r="P243" s="220">
        <f>O243*H243</f>
        <v>0</v>
      </c>
      <c r="Q243" s="220">
        <v>0</v>
      </c>
      <c r="R243" s="220">
        <f>Q243*H243</f>
        <v>0</v>
      </c>
      <c r="S243" s="220">
        <v>0</v>
      </c>
      <c r="T243" s="221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2" t="s">
        <v>198</v>
      </c>
      <c r="AT243" s="222" t="s">
        <v>137</v>
      </c>
      <c r="AU243" s="222" t="s">
        <v>86</v>
      </c>
      <c r="AY243" s="14" t="s">
        <v>134</v>
      </c>
      <c r="BE243" s="223">
        <f>IF(N243="základní",J243,0)</f>
        <v>0</v>
      </c>
      <c r="BF243" s="223">
        <f>IF(N243="snížená",J243,0)</f>
        <v>0</v>
      </c>
      <c r="BG243" s="223">
        <f>IF(N243="zákl. přenesená",J243,0)</f>
        <v>0</v>
      </c>
      <c r="BH243" s="223">
        <f>IF(N243="sníž. přenesená",J243,0)</f>
        <v>0</v>
      </c>
      <c r="BI243" s="223">
        <f>IF(N243="nulová",J243,0)</f>
        <v>0</v>
      </c>
      <c r="BJ243" s="14" t="s">
        <v>86</v>
      </c>
      <c r="BK243" s="223">
        <f>ROUND(I243*H243,2)</f>
        <v>0</v>
      </c>
      <c r="BL243" s="14" t="s">
        <v>198</v>
      </c>
      <c r="BM243" s="222" t="s">
        <v>555</v>
      </c>
    </row>
    <row r="244" s="2" customFormat="1" ht="21.75" customHeight="1">
      <c r="A244" s="35"/>
      <c r="B244" s="36"/>
      <c r="C244" s="210" t="s">
        <v>556</v>
      </c>
      <c r="D244" s="210" t="s">
        <v>137</v>
      </c>
      <c r="E244" s="211" t="s">
        <v>557</v>
      </c>
      <c r="F244" s="212" t="s">
        <v>558</v>
      </c>
      <c r="G244" s="213" t="s">
        <v>187</v>
      </c>
      <c r="H244" s="214">
        <v>1</v>
      </c>
      <c r="I244" s="215"/>
      <c r="J244" s="216">
        <f>ROUND(I244*H244,2)</f>
        <v>0</v>
      </c>
      <c r="K244" s="217"/>
      <c r="L244" s="41"/>
      <c r="M244" s="218" t="s">
        <v>1</v>
      </c>
      <c r="N244" s="219" t="s">
        <v>43</v>
      </c>
      <c r="O244" s="88"/>
      <c r="P244" s="220">
        <f>O244*H244</f>
        <v>0</v>
      </c>
      <c r="Q244" s="220">
        <v>0</v>
      </c>
      <c r="R244" s="220">
        <f>Q244*H244</f>
        <v>0</v>
      </c>
      <c r="S244" s="220">
        <v>0</v>
      </c>
      <c r="T244" s="221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2" t="s">
        <v>198</v>
      </c>
      <c r="AT244" s="222" t="s">
        <v>137</v>
      </c>
      <c r="AU244" s="222" t="s">
        <v>86</v>
      </c>
      <c r="AY244" s="14" t="s">
        <v>134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14" t="s">
        <v>86</v>
      </c>
      <c r="BK244" s="223">
        <f>ROUND(I244*H244,2)</f>
        <v>0</v>
      </c>
      <c r="BL244" s="14" t="s">
        <v>198</v>
      </c>
      <c r="BM244" s="222" t="s">
        <v>559</v>
      </c>
    </row>
    <row r="245" s="2" customFormat="1" ht="21.75" customHeight="1">
      <c r="A245" s="35"/>
      <c r="B245" s="36"/>
      <c r="C245" s="210" t="s">
        <v>560</v>
      </c>
      <c r="D245" s="210" t="s">
        <v>137</v>
      </c>
      <c r="E245" s="211" t="s">
        <v>561</v>
      </c>
      <c r="F245" s="212" t="s">
        <v>562</v>
      </c>
      <c r="G245" s="213" t="s">
        <v>187</v>
      </c>
      <c r="H245" s="214">
        <v>1</v>
      </c>
      <c r="I245" s="215"/>
      <c r="J245" s="216">
        <f>ROUND(I245*H245,2)</f>
        <v>0</v>
      </c>
      <c r="K245" s="217"/>
      <c r="L245" s="41"/>
      <c r="M245" s="218" t="s">
        <v>1</v>
      </c>
      <c r="N245" s="219" t="s">
        <v>43</v>
      </c>
      <c r="O245" s="88"/>
      <c r="P245" s="220">
        <f>O245*H245</f>
        <v>0</v>
      </c>
      <c r="Q245" s="220">
        <v>0</v>
      </c>
      <c r="R245" s="220">
        <f>Q245*H245</f>
        <v>0</v>
      </c>
      <c r="S245" s="220">
        <v>0.13100000000000001</v>
      </c>
      <c r="T245" s="221">
        <f>S245*H245</f>
        <v>0.13100000000000001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2" t="s">
        <v>198</v>
      </c>
      <c r="AT245" s="222" t="s">
        <v>137</v>
      </c>
      <c r="AU245" s="222" t="s">
        <v>86</v>
      </c>
      <c r="AY245" s="14" t="s">
        <v>134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4" t="s">
        <v>86</v>
      </c>
      <c r="BK245" s="223">
        <f>ROUND(I245*H245,2)</f>
        <v>0</v>
      </c>
      <c r="BL245" s="14" t="s">
        <v>198</v>
      </c>
      <c r="BM245" s="222" t="s">
        <v>563</v>
      </c>
    </row>
    <row r="246" s="2" customFormat="1" ht="21.75" customHeight="1">
      <c r="A246" s="35"/>
      <c r="B246" s="36"/>
      <c r="C246" s="210" t="s">
        <v>564</v>
      </c>
      <c r="D246" s="210" t="s">
        <v>137</v>
      </c>
      <c r="E246" s="211" t="s">
        <v>565</v>
      </c>
      <c r="F246" s="212" t="s">
        <v>566</v>
      </c>
      <c r="G246" s="213" t="s">
        <v>187</v>
      </c>
      <c r="H246" s="214">
        <v>1</v>
      </c>
      <c r="I246" s="215"/>
      <c r="J246" s="216">
        <f>ROUND(I246*H246,2)</f>
        <v>0</v>
      </c>
      <c r="K246" s="217"/>
      <c r="L246" s="41"/>
      <c r="M246" s="218" t="s">
        <v>1</v>
      </c>
      <c r="N246" s="219" t="s">
        <v>43</v>
      </c>
      <c r="O246" s="88"/>
      <c r="P246" s="220">
        <f>O246*H246</f>
        <v>0</v>
      </c>
      <c r="Q246" s="220">
        <v>0</v>
      </c>
      <c r="R246" s="220">
        <f>Q246*H246</f>
        <v>0</v>
      </c>
      <c r="S246" s="220">
        <v>0.16600000000000001</v>
      </c>
      <c r="T246" s="221">
        <f>S246*H246</f>
        <v>0.16600000000000001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2" t="s">
        <v>198</v>
      </c>
      <c r="AT246" s="222" t="s">
        <v>137</v>
      </c>
      <c r="AU246" s="222" t="s">
        <v>86</v>
      </c>
      <c r="AY246" s="14" t="s">
        <v>134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14" t="s">
        <v>86</v>
      </c>
      <c r="BK246" s="223">
        <f>ROUND(I246*H246,2)</f>
        <v>0</v>
      </c>
      <c r="BL246" s="14" t="s">
        <v>198</v>
      </c>
      <c r="BM246" s="222" t="s">
        <v>567</v>
      </c>
    </row>
    <row r="247" s="2" customFormat="1" ht="21.75" customHeight="1">
      <c r="A247" s="35"/>
      <c r="B247" s="36"/>
      <c r="C247" s="210" t="s">
        <v>568</v>
      </c>
      <c r="D247" s="210" t="s">
        <v>137</v>
      </c>
      <c r="E247" s="211" t="s">
        <v>569</v>
      </c>
      <c r="F247" s="212" t="s">
        <v>570</v>
      </c>
      <c r="G247" s="213" t="s">
        <v>187</v>
      </c>
      <c r="H247" s="214">
        <v>1</v>
      </c>
      <c r="I247" s="215"/>
      <c r="J247" s="216">
        <f>ROUND(I247*H247,2)</f>
        <v>0</v>
      </c>
      <c r="K247" s="217"/>
      <c r="L247" s="41"/>
      <c r="M247" s="218" t="s">
        <v>1</v>
      </c>
      <c r="N247" s="219" t="s">
        <v>43</v>
      </c>
      <c r="O247" s="88"/>
      <c r="P247" s="220">
        <f>O247*H247</f>
        <v>0</v>
      </c>
      <c r="Q247" s="220">
        <v>0</v>
      </c>
      <c r="R247" s="220">
        <f>Q247*H247</f>
        <v>0</v>
      </c>
      <c r="S247" s="220">
        <v>0</v>
      </c>
      <c r="T247" s="221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2" t="s">
        <v>198</v>
      </c>
      <c r="AT247" s="222" t="s">
        <v>137</v>
      </c>
      <c r="AU247" s="222" t="s">
        <v>86</v>
      </c>
      <c r="AY247" s="14" t="s">
        <v>134</v>
      </c>
      <c r="BE247" s="223">
        <f>IF(N247="základní",J247,0)</f>
        <v>0</v>
      </c>
      <c r="BF247" s="223">
        <f>IF(N247="snížená",J247,0)</f>
        <v>0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14" t="s">
        <v>86</v>
      </c>
      <c r="BK247" s="223">
        <f>ROUND(I247*H247,2)</f>
        <v>0</v>
      </c>
      <c r="BL247" s="14" t="s">
        <v>198</v>
      </c>
      <c r="BM247" s="222" t="s">
        <v>571</v>
      </c>
    </row>
    <row r="248" s="2" customFormat="1" ht="21.75" customHeight="1">
      <c r="A248" s="35"/>
      <c r="B248" s="36"/>
      <c r="C248" s="210" t="s">
        <v>572</v>
      </c>
      <c r="D248" s="210" t="s">
        <v>137</v>
      </c>
      <c r="E248" s="211" t="s">
        <v>573</v>
      </c>
      <c r="F248" s="212" t="s">
        <v>574</v>
      </c>
      <c r="G248" s="213" t="s">
        <v>187</v>
      </c>
      <c r="H248" s="214">
        <v>1</v>
      </c>
      <c r="I248" s="215"/>
      <c r="J248" s="216">
        <f>ROUND(I248*H248,2)</f>
        <v>0</v>
      </c>
      <c r="K248" s="217"/>
      <c r="L248" s="41"/>
      <c r="M248" s="218" t="s">
        <v>1</v>
      </c>
      <c r="N248" s="219" t="s">
        <v>43</v>
      </c>
      <c r="O248" s="88"/>
      <c r="P248" s="220">
        <f>O248*H248</f>
        <v>0</v>
      </c>
      <c r="Q248" s="220">
        <v>0</v>
      </c>
      <c r="R248" s="220">
        <f>Q248*H248</f>
        <v>0</v>
      </c>
      <c r="S248" s="220">
        <v>0.088099999999999998</v>
      </c>
      <c r="T248" s="221">
        <f>S248*H248</f>
        <v>0.088099999999999998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2" t="s">
        <v>198</v>
      </c>
      <c r="AT248" s="222" t="s">
        <v>137</v>
      </c>
      <c r="AU248" s="222" t="s">
        <v>86</v>
      </c>
      <c r="AY248" s="14" t="s">
        <v>134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14" t="s">
        <v>86</v>
      </c>
      <c r="BK248" s="223">
        <f>ROUND(I248*H248,2)</f>
        <v>0</v>
      </c>
      <c r="BL248" s="14" t="s">
        <v>198</v>
      </c>
      <c r="BM248" s="222" t="s">
        <v>575</v>
      </c>
    </row>
    <row r="249" s="2" customFormat="1" ht="21.75" customHeight="1">
      <c r="A249" s="35"/>
      <c r="B249" s="36"/>
      <c r="C249" s="210" t="s">
        <v>576</v>
      </c>
      <c r="D249" s="210" t="s">
        <v>137</v>
      </c>
      <c r="E249" s="211" t="s">
        <v>577</v>
      </c>
      <c r="F249" s="212" t="s">
        <v>578</v>
      </c>
      <c r="G249" s="213" t="s">
        <v>579</v>
      </c>
      <c r="H249" s="235"/>
      <c r="I249" s="215"/>
      <c r="J249" s="216">
        <f>ROUND(I249*H249,2)</f>
        <v>0</v>
      </c>
      <c r="K249" s="217"/>
      <c r="L249" s="41"/>
      <c r="M249" s="218" t="s">
        <v>1</v>
      </c>
      <c r="N249" s="219" t="s">
        <v>43</v>
      </c>
      <c r="O249" s="88"/>
      <c r="P249" s="220">
        <f>O249*H249</f>
        <v>0</v>
      </c>
      <c r="Q249" s="220">
        <v>0</v>
      </c>
      <c r="R249" s="220">
        <f>Q249*H249</f>
        <v>0</v>
      </c>
      <c r="S249" s="220">
        <v>0</v>
      </c>
      <c r="T249" s="221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2" t="s">
        <v>198</v>
      </c>
      <c r="AT249" s="222" t="s">
        <v>137</v>
      </c>
      <c r="AU249" s="222" t="s">
        <v>86</v>
      </c>
      <c r="AY249" s="14" t="s">
        <v>134</v>
      </c>
      <c r="BE249" s="223">
        <f>IF(N249="základní",J249,0)</f>
        <v>0</v>
      </c>
      <c r="BF249" s="223">
        <f>IF(N249="snížená",J249,0)</f>
        <v>0</v>
      </c>
      <c r="BG249" s="223">
        <f>IF(N249="zákl. přenesená",J249,0)</f>
        <v>0</v>
      </c>
      <c r="BH249" s="223">
        <f>IF(N249="sníž. přenesená",J249,0)</f>
        <v>0</v>
      </c>
      <c r="BI249" s="223">
        <f>IF(N249="nulová",J249,0)</f>
        <v>0</v>
      </c>
      <c r="BJ249" s="14" t="s">
        <v>86</v>
      </c>
      <c r="BK249" s="223">
        <f>ROUND(I249*H249,2)</f>
        <v>0</v>
      </c>
      <c r="BL249" s="14" t="s">
        <v>198</v>
      </c>
      <c r="BM249" s="222" t="s">
        <v>580</v>
      </c>
    </row>
    <row r="250" s="2" customFormat="1" ht="21.75" customHeight="1">
      <c r="A250" s="35"/>
      <c r="B250" s="36"/>
      <c r="C250" s="224" t="s">
        <v>581</v>
      </c>
      <c r="D250" s="224" t="s">
        <v>190</v>
      </c>
      <c r="E250" s="225" t="s">
        <v>582</v>
      </c>
      <c r="F250" s="226" t="s">
        <v>583</v>
      </c>
      <c r="G250" s="227" t="s">
        <v>187</v>
      </c>
      <c r="H250" s="228">
        <v>1</v>
      </c>
      <c r="I250" s="229"/>
      <c r="J250" s="230">
        <f>ROUND(I250*H250,2)</f>
        <v>0</v>
      </c>
      <c r="K250" s="231"/>
      <c r="L250" s="232"/>
      <c r="M250" s="233" t="s">
        <v>1</v>
      </c>
      <c r="N250" s="234" t="s">
        <v>43</v>
      </c>
      <c r="O250" s="88"/>
      <c r="P250" s="220">
        <f>O250*H250</f>
        <v>0</v>
      </c>
      <c r="Q250" s="220">
        <v>0.065000000000000002</v>
      </c>
      <c r="R250" s="220">
        <f>Q250*H250</f>
        <v>0.065000000000000002</v>
      </c>
      <c r="S250" s="220">
        <v>0</v>
      </c>
      <c r="T250" s="221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22" t="s">
        <v>268</v>
      </c>
      <c r="AT250" s="222" t="s">
        <v>190</v>
      </c>
      <c r="AU250" s="222" t="s">
        <v>86</v>
      </c>
      <c r="AY250" s="14" t="s">
        <v>134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14" t="s">
        <v>86</v>
      </c>
      <c r="BK250" s="223">
        <f>ROUND(I250*H250,2)</f>
        <v>0</v>
      </c>
      <c r="BL250" s="14" t="s">
        <v>198</v>
      </c>
      <c r="BM250" s="222" t="s">
        <v>584</v>
      </c>
    </row>
    <row r="251" s="2" customFormat="1" ht="21.75" customHeight="1">
      <c r="A251" s="35"/>
      <c r="B251" s="36"/>
      <c r="C251" s="224" t="s">
        <v>585</v>
      </c>
      <c r="D251" s="224" t="s">
        <v>190</v>
      </c>
      <c r="E251" s="225" t="s">
        <v>586</v>
      </c>
      <c r="F251" s="226" t="s">
        <v>587</v>
      </c>
      <c r="G251" s="227" t="s">
        <v>187</v>
      </c>
      <c r="H251" s="228">
        <v>1</v>
      </c>
      <c r="I251" s="229"/>
      <c r="J251" s="230">
        <f>ROUND(I251*H251,2)</f>
        <v>0</v>
      </c>
      <c r="K251" s="231"/>
      <c r="L251" s="232"/>
      <c r="M251" s="233" t="s">
        <v>1</v>
      </c>
      <c r="N251" s="234" t="s">
        <v>43</v>
      </c>
      <c r="O251" s="88"/>
      <c r="P251" s="220">
        <f>O251*H251</f>
        <v>0</v>
      </c>
      <c r="Q251" s="220">
        <v>0.050000000000000003</v>
      </c>
      <c r="R251" s="220">
        <f>Q251*H251</f>
        <v>0.050000000000000003</v>
      </c>
      <c r="S251" s="220">
        <v>0</v>
      </c>
      <c r="T251" s="221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2" t="s">
        <v>268</v>
      </c>
      <c r="AT251" s="222" t="s">
        <v>190</v>
      </c>
      <c r="AU251" s="222" t="s">
        <v>86</v>
      </c>
      <c r="AY251" s="14" t="s">
        <v>134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14" t="s">
        <v>86</v>
      </c>
      <c r="BK251" s="223">
        <f>ROUND(I251*H251,2)</f>
        <v>0</v>
      </c>
      <c r="BL251" s="14" t="s">
        <v>198</v>
      </c>
      <c r="BM251" s="222" t="s">
        <v>588</v>
      </c>
    </row>
    <row r="252" s="2" customFormat="1" ht="21.75" customHeight="1">
      <c r="A252" s="35"/>
      <c r="B252" s="36"/>
      <c r="C252" s="210" t="s">
        <v>589</v>
      </c>
      <c r="D252" s="210" t="s">
        <v>137</v>
      </c>
      <c r="E252" s="211" t="s">
        <v>590</v>
      </c>
      <c r="F252" s="212" t="s">
        <v>591</v>
      </c>
      <c r="G252" s="213" t="s">
        <v>579</v>
      </c>
      <c r="H252" s="235"/>
      <c r="I252" s="215"/>
      <c r="J252" s="216">
        <f>ROUND(I252*H252,2)</f>
        <v>0</v>
      </c>
      <c r="K252" s="217"/>
      <c r="L252" s="41"/>
      <c r="M252" s="218" t="s">
        <v>1</v>
      </c>
      <c r="N252" s="219" t="s">
        <v>43</v>
      </c>
      <c r="O252" s="88"/>
      <c r="P252" s="220">
        <f>O252*H252</f>
        <v>0</v>
      </c>
      <c r="Q252" s="220">
        <v>0</v>
      </c>
      <c r="R252" s="220">
        <f>Q252*H252</f>
        <v>0</v>
      </c>
      <c r="S252" s="220">
        <v>0</v>
      </c>
      <c r="T252" s="221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22" t="s">
        <v>198</v>
      </c>
      <c r="AT252" s="222" t="s">
        <v>137</v>
      </c>
      <c r="AU252" s="222" t="s">
        <v>86</v>
      </c>
      <c r="AY252" s="14" t="s">
        <v>134</v>
      </c>
      <c r="BE252" s="223">
        <f>IF(N252="základní",J252,0)</f>
        <v>0</v>
      </c>
      <c r="BF252" s="223">
        <f>IF(N252="snížená",J252,0)</f>
        <v>0</v>
      </c>
      <c r="BG252" s="223">
        <f>IF(N252="zákl. přenesená",J252,0)</f>
        <v>0</v>
      </c>
      <c r="BH252" s="223">
        <f>IF(N252="sníž. přenesená",J252,0)</f>
        <v>0</v>
      </c>
      <c r="BI252" s="223">
        <f>IF(N252="nulová",J252,0)</f>
        <v>0</v>
      </c>
      <c r="BJ252" s="14" t="s">
        <v>86</v>
      </c>
      <c r="BK252" s="223">
        <f>ROUND(I252*H252,2)</f>
        <v>0</v>
      </c>
      <c r="BL252" s="14" t="s">
        <v>198</v>
      </c>
      <c r="BM252" s="222" t="s">
        <v>592</v>
      </c>
    </row>
    <row r="253" s="12" customFormat="1" ht="22.8" customHeight="1">
      <c r="A253" s="12"/>
      <c r="B253" s="194"/>
      <c r="C253" s="195"/>
      <c r="D253" s="196" t="s">
        <v>76</v>
      </c>
      <c r="E253" s="208" t="s">
        <v>593</v>
      </c>
      <c r="F253" s="208" t="s">
        <v>594</v>
      </c>
      <c r="G253" s="195"/>
      <c r="H253" s="195"/>
      <c r="I253" s="198"/>
      <c r="J253" s="209">
        <f>BK253</f>
        <v>0</v>
      </c>
      <c r="K253" s="195"/>
      <c r="L253" s="200"/>
      <c r="M253" s="201"/>
      <c r="N253" s="202"/>
      <c r="O253" s="202"/>
      <c r="P253" s="203">
        <f>SUM(P254:P259)</f>
        <v>0</v>
      </c>
      <c r="Q253" s="202"/>
      <c r="R253" s="203">
        <f>SUM(R254:R259)</f>
        <v>0.065583420000000003</v>
      </c>
      <c r="S253" s="202"/>
      <c r="T253" s="204">
        <f>SUM(T254:T259)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5" t="s">
        <v>86</v>
      </c>
      <c r="AT253" s="206" t="s">
        <v>76</v>
      </c>
      <c r="AU253" s="206" t="s">
        <v>82</v>
      </c>
      <c r="AY253" s="205" t="s">
        <v>134</v>
      </c>
      <c r="BK253" s="207">
        <f>SUM(BK254:BK259)</f>
        <v>0</v>
      </c>
    </row>
    <row r="254" s="2" customFormat="1" ht="16.5" customHeight="1">
      <c r="A254" s="35"/>
      <c r="B254" s="36"/>
      <c r="C254" s="210" t="s">
        <v>595</v>
      </c>
      <c r="D254" s="210" t="s">
        <v>137</v>
      </c>
      <c r="E254" s="211" t="s">
        <v>596</v>
      </c>
      <c r="F254" s="212" t="s">
        <v>597</v>
      </c>
      <c r="G254" s="213" t="s">
        <v>140</v>
      </c>
      <c r="H254" s="214">
        <v>2.4780000000000002</v>
      </c>
      <c r="I254" s="215"/>
      <c r="J254" s="216">
        <f>ROUND(I254*H254,2)</f>
        <v>0</v>
      </c>
      <c r="K254" s="217"/>
      <c r="L254" s="41"/>
      <c r="M254" s="218" t="s">
        <v>1</v>
      </c>
      <c r="N254" s="219" t="s">
        <v>43</v>
      </c>
      <c r="O254" s="88"/>
      <c r="P254" s="220">
        <f>O254*H254</f>
        <v>0</v>
      </c>
      <c r="Q254" s="220">
        <v>0</v>
      </c>
      <c r="R254" s="220">
        <f>Q254*H254</f>
        <v>0</v>
      </c>
      <c r="S254" s="220">
        <v>0</v>
      </c>
      <c r="T254" s="221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2" t="s">
        <v>198</v>
      </c>
      <c r="AT254" s="222" t="s">
        <v>137</v>
      </c>
      <c r="AU254" s="222" t="s">
        <v>86</v>
      </c>
      <c r="AY254" s="14" t="s">
        <v>134</v>
      </c>
      <c r="BE254" s="223">
        <f>IF(N254="základní",J254,0)</f>
        <v>0</v>
      </c>
      <c r="BF254" s="223">
        <f>IF(N254="snížená",J254,0)</f>
        <v>0</v>
      </c>
      <c r="BG254" s="223">
        <f>IF(N254="zákl. přenesená",J254,0)</f>
        <v>0</v>
      </c>
      <c r="BH254" s="223">
        <f>IF(N254="sníž. přenesená",J254,0)</f>
        <v>0</v>
      </c>
      <c r="BI254" s="223">
        <f>IF(N254="nulová",J254,0)</f>
        <v>0</v>
      </c>
      <c r="BJ254" s="14" t="s">
        <v>86</v>
      </c>
      <c r="BK254" s="223">
        <f>ROUND(I254*H254,2)</f>
        <v>0</v>
      </c>
      <c r="BL254" s="14" t="s">
        <v>198</v>
      </c>
      <c r="BM254" s="222" t="s">
        <v>598</v>
      </c>
    </row>
    <row r="255" s="2" customFormat="1" ht="16.5" customHeight="1">
      <c r="A255" s="35"/>
      <c r="B255" s="36"/>
      <c r="C255" s="210" t="s">
        <v>599</v>
      </c>
      <c r="D255" s="210" t="s">
        <v>137</v>
      </c>
      <c r="E255" s="211" t="s">
        <v>600</v>
      </c>
      <c r="F255" s="212" t="s">
        <v>601</v>
      </c>
      <c r="G255" s="213" t="s">
        <v>140</v>
      </c>
      <c r="H255" s="214">
        <v>2.4780000000000002</v>
      </c>
      <c r="I255" s="215"/>
      <c r="J255" s="216">
        <f>ROUND(I255*H255,2)</f>
        <v>0</v>
      </c>
      <c r="K255" s="217"/>
      <c r="L255" s="41"/>
      <c r="M255" s="218" t="s">
        <v>1</v>
      </c>
      <c r="N255" s="219" t="s">
        <v>43</v>
      </c>
      <c r="O255" s="88"/>
      <c r="P255" s="220">
        <f>O255*H255</f>
        <v>0</v>
      </c>
      <c r="Q255" s="220">
        <v>0.00029999999999999997</v>
      </c>
      <c r="R255" s="220">
        <f>Q255*H255</f>
        <v>0.00074339999999999996</v>
      </c>
      <c r="S255" s="220">
        <v>0</v>
      </c>
      <c r="T255" s="221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2" t="s">
        <v>198</v>
      </c>
      <c r="AT255" s="222" t="s">
        <v>137</v>
      </c>
      <c r="AU255" s="222" t="s">
        <v>86</v>
      </c>
      <c r="AY255" s="14" t="s">
        <v>134</v>
      </c>
      <c r="BE255" s="223">
        <f>IF(N255="základní",J255,0)</f>
        <v>0</v>
      </c>
      <c r="BF255" s="223">
        <f>IF(N255="snížená",J255,0)</f>
        <v>0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14" t="s">
        <v>86</v>
      </c>
      <c r="BK255" s="223">
        <f>ROUND(I255*H255,2)</f>
        <v>0</v>
      </c>
      <c r="BL255" s="14" t="s">
        <v>198</v>
      </c>
      <c r="BM255" s="222" t="s">
        <v>602</v>
      </c>
    </row>
    <row r="256" s="2" customFormat="1" ht="33" customHeight="1">
      <c r="A256" s="35"/>
      <c r="B256" s="36"/>
      <c r="C256" s="210" t="s">
        <v>603</v>
      </c>
      <c r="D256" s="210" t="s">
        <v>137</v>
      </c>
      <c r="E256" s="211" t="s">
        <v>604</v>
      </c>
      <c r="F256" s="212" t="s">
        <v>605</v>
      </c>
      <c r="G256" s="213" t="s">
        <v>140</v>
      </c>
      <c r="H256" s="214">
        <v>2.4780000000000002</v>
      </c>
      <c r="I256" s="215"/>
      <c r="J256" s="216">
        <f>ROUND(I256*H256,2)</f>
        <v>0</v>
      </c>
      <c r="K256" s="217"/>
      <c r="L256" s="41"/>
      <c r="M256" s="218" t="s">
        <v>1</v>
      </c>
      <c r="N256" s="219" t="s">
        <v>43</v>
      </c>
      <c r="O256" s="88"/>
      <c r="P256" s="220">
        <f>O256*H256</f>
        <v>0</v>
      </c>
      <c r="Q256" s="220">
        <v>0.0068900000000000003</v>
      </c>
      <c r="R256" s="220">
        <f>Q256*H256</f>
        <v>0.017073420000000002</v>
      </c>
      <c r="S256" s="220">
        <v>0</v>
      </c>
      <c r="T256" s="221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22" t="s">
        <v>198</v>
      </c>
      <c r="AT256" s="222" t="s">
        <v>137</v>
      </c>
      <c r="AU256" s="222" t="s">
        <v>86</v>
      </c>
      <c r="AY256" s="14" t="s">
        <v>134</v>
      </c>
      <c r="BE256" s="223">
        <f>IF(N256="základní",J256,0)</f>
        <v>0</v>
      </c>
      <c r="BF256" s="223">
        <f>IF(N256="snížená",J256,0)</f>
        <v>0</v>
      </c>
      <c r="BG256" s="223">
        <f>IF(N256="zákl. přenesená",J256,0)</f>
        <v>0</v>
      </c>
      <c r="BH256" s="223">
        <f>IF(N256="sníž. přenesená",J256,0)</f>
        <v>0</v>
      </c>
      <c r="BI256" s="223">
        <f>IF(N256="nulová",J256,0)</f>
        <v>0</v>
      </c>
      <c r="BJ256" s="14" t="s">
        <v>86</v>
      </c>
      <c r="BK256" s="223">
        <f>ROUND(I256*H256,2)</f>
        <v>0</v>
      </c>
      <c r="BL256" s="14" t="s">
        <v>198</v>
      </c>
      <c r="BM256" s="222" t="s">
        <v>606</v>
      </c>
    </row>
    <row r="257" s="2" customFormat="1" ht="21.75" customHeight="1">
      <c r="A257" s="35"/>
      <c r="B257" s="36"/>
      <c r="C257" s="224" t="s">
        <v>607</v>
      </c>
      <c r="D257" s="224" t="s">
        <v>190</v>
      </c>
      <c r="E257" s="225" t="s">
        <v>608</v>
      </c>
      <c r="F257" s="226" t="s">
        <v>609</v>
      </c>
      <c r="G257" s="227" t="s">
        <v>140</v>
      </c>
      <c r="H257" s="228">
        <v>2.4780000000000002</v>
      </c>
      <c r="I257" s="229"/>
      <c r="J257" s="230">
        <f>ROUND(I257*H257,2)</f>
        <v>0</v>
      </c>
      <c r="K257" s="231"/>
      <c r="L257" s="232"/>
      <c r="M257" s="233" t="s">
        <v>1</v>
      </c>
      <c r="N257" s="234" t="s">
        <v>43</v>
      </c>
      <c r="O257" s="88"/>
      <c r="P257" s="220">
        <f>O257*H257</f>
        <v>0</v>
      </c>
      <c r="Q257" s="220">
        <v>0.019199999999999998</v>
      </c>
      <c r="R257" s="220">
        <f>Q257*H257</f>
        <v>0.047577599999999998</v>
      </c>
      <c r="S257" s="220">
        <v>0</v>
      </c>
      <c r="T257" s="221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2" t="s">
        <v>268</v>
      </c>
      <c r="AT257" s="222" t="s">
        <v>190</v>
      </c>
      <c r="AU257" s="222" t="s">
        <v>86</v>
      </c>
      <c r="AY257" s="14" t="s">
        <v>134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14" t="s">
        <v>86</v>
      </c>
      <c r="BK257" s="223">
        <f>ROUND(I257*H257,2)</f>
        <v>0</v>
      </c>
      <c r="BL257" s="14" t="s">
        <v>198</v>
      </c>
      <c r="BM257" s="222" t="s">
        <v>610</v>
      </c>
    </row>
    <row r="258" s="2" customFormat="1" ht="21.75" customHeight="1">
      <c r="A258" s="35"/>
      <c r="B258" s="36"/>
      <c r="C258" s="210" t="s">
        <v>611</v>
      </c>
      <c r="D258" s="210" t="s">
        <v>137</v>
      </c>
      <c r="E258" s="211" t="s">
        <v>612</v>
      </c>
      <c r="F258" s="212" t="s">
        <v>613</v>
      </c>
      <c r="G258" s="213" t="s">
        <v>140</v>
      </c>
      <c r="H258" s="214">
        <v>2.4780000000000002</v>
      </c>
      <c r="I258" s="215"/>
      <c r="J258" s="216">
        <f>ROUND(I258*H258,2)</f>
        <v>0</v>
      </c>
      <c r="K258" s="217"/>
      <c r="L258" s="41"/>
      <c r="M258" s="218" t="s">
        <v>1</v>
      </c>
      <c r="N258" s="219" t="s">
        <v>43</v>
      </c>
      <c r="O258" s="88"/>
      <c r="P258" s="220">
        <f>O258*H258</f>
        <v>0</v>
      </c>
      <c r="Q258" s="220">
        <v>0</v>
      </c>
      <c r="R258" s="220">
        <f>Q258*H258</f>
        <v>0</v>
      </c>
      <c r="S258" s="220">
        <v>0</v>
      </c>
      <c r="T258" s="221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22" t="s">
        <v>198</v>
      </c>
      <c r="AT258" s="222" t="s">
        <v>137</v>
      </c>
      <c r="AU258" s="222" t="s">
        <v>86</v>
      </c>
      <c r="AY258" s="14" t="s">
        <v>134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14" t="s">
        <v>86</v>
      </c>
      <c r="BK258" s="223">
        <f>ROUND(I258*H258,2)</f>
        <v>0</v>
      </c>
      <c r="BL258" s="14" t="s">
        <v>198</v>
      </c>
      <c r="BM258" s="222" t="s">
        <v>614</v>
      </c>
    </row>
    <row r="259" s="2" customFormat="1" ht="16.5" customHeight="1">
      <c r="A259" s="35"/>
      <c r="B259" s="36"/>
      <c r="C259" s="210" t="s">
        <v>615</v>
      </c>
      <c r="D259" s="210" t="s">
        <v>137</v>
      </c>
      <c r="E259" s="211" t="s">
        <v>616</v>
      </c>
      <c r="F259" s="212" t="s">
        <v>617</v>
      </c>
      <c r="G259" s="213" t="s">
        <v>221</v>
      </c>
      <c r="H259" s="214">
        <v>6.2999999999999998</v>
      </c>
      <c r="I259" s="215"/>
      <c r="J259" s="216">
        <f>ROUND(I259*H259,2)</f>
        <v>0</v>
      </c>
      <c r="K259" s="217"/>
      <c r="L259" s="41"/>
      <c r="M259" s="218" t="s">
        <v>1</v>
      </c>
      <c r="N259" s="219" t="s">
        <v>43</v>
      </c>
      <c r="O259" s="88"/>
      <c r="P259" s="220">
        <f>O259*H259</f>
        <v>0</v>
      </c>
      <c r="Q259" s="220">
        <v>3.0000000000000001E-05</v>
      </c>
      <c r="R259" s="220">
        <f>Q259*H259</f>
        <v>0.00018899999999999999</v>
      </c>
      <c r="S259" s="220">
        <v>0</v>
      </c>
      <c r="T259" s="221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2" t="s">
        <v>198</v>
      </c>
      <c r="AT259" s="222" t="s">
        <v>137</v>
      </c>
      <c r="AU259" s="222" t="s">
        <v>86</v>
      </c>
      <c r="AY259" s="14" t="s">
        <v>134</v>
      </c>
      <c r="BE259" s="223">
        <f>IF(N259="základní",J259,0)</f>
        <v>0</v>
      </c>
      <c r="BF259" s="223">
        <f>IF(N259="snížená",J259,0)</f>
        <v>0</v>
      </c>
      <c r="BG259" s="223">
        <f>IF(N259="zákl. přenesená",J259,0)</f>
        <v>0</v>
      </c>
      <c r="BH259" s="223">
        <f>IF(N259="sníž. přenesená",J259,0)</f>
        <v>0</v>
      </c>
      <c r="BI259" s="223">
        <f>IF(N259="nulová",J259,0)</f>
        <v>0</v>
      </c>
      <c r="BJ259" s="14" t="s">
        <v>86</v>
      </c>
      <c r="BK259" s="223">
        <f>ROUND(I259*H259,2)</f>
        <v>0</v>
      </c>
      <c r="BL259" s="14" t="s">
        <v>198</v>
      </c>
      <c r="BM259" s="222" t="s">
        <v>618</v>
      </c>
    </row>
    <row r="260" s="12" customFormat="1" ht="22.8" customHeight="1">
      <c r="A260" s="12"/>
      <c r="B260" s="194"/>
      <c r="C260" s="195"/>
      <c r="D260" s="196" t="s">
        <v>76</v>
      </c>
      <c r="E260" s="208" t="s">
        <v>619</v>
      </c>
      <c r="F260" s="208" t="s">
        <v>620</v>
      </c>
      <c r="G260" s="195"/>
      <c r="H260" s="195"/>
      <c r="I260" s="198"/>
      <c r="J260" s="209">
        <f>BK260</f>
        <v>0</v>
      </c>
      <c r="K260" s="195"/>
      <c r="L260" s="200"/>
      <c r="M260" s="201"/>
      <c r="N260" s="202"/>
      <c r="O260" s="202"/>
      <c r="P260" s="203">
        <f>SUM(P261:P274)</f>
        <v>0</v>
      </c>
      <c r="Q260" s="202"/>
      <c r="R260" s="203">
        <f>SUM(R261:R274)</f>
        <v>0.28950681999999994</v>
      </c>
      <c r="S260" s="202"/>
      <c r="T260" s="204">
        <f>SUM(T261:T274)</f>
        <v>0.065583000000000002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5" t="s">
        <v>86</v>
      </c>
      <c r="AT260" s="206" t="s">
        <v>76</v>
      </c>
      <c r="AU260" s="206" t="s">
        <v>82</v>
      </c>
      <c r="AY260" s="205" t="s">
        <v>134</v>
      </c>
      <c r="BK260" s="207">
        <f>SUM(BK261:BK274)</f>
        <v>0</v>
      </c>
    </row>
    <row r="261" s="2" customFormat="1" ht="21.75" customHeight="1">
      <c r="A261" s="35"/>
      <c r="B261" s="36"/>
      <c r="C261" s="210" t="s">
        <v>621</v>
      </c>
      <c r="D261" s="210" t="s">
        <v>137</v>
      </c>
      <c r="E261" s="211" t="s">
        <v>622</v>
      </c>
      <c r="F261" s="212" t="s">
        <v>623</v>
      </c>
      <c r="G261" s="213" t="s">
        <v>140</v>
      </c>
      <c r="H261" s="214">
        <v>22.974</v>
      </c>
      <c r="I261" s="215"/>
      <c r="J261" s="216">
        <f>ROUND(I261*H261,2)</f>
        <v>0</v>
      </c>
      <c r="K261" s="217"/>
      <c r="L261" s="41"/>
      <c r="M261" s="218" t="s">
        <v>1</v>
      </c>
      <c r="N261" s="219" t="s">
        <v>43</v>
      </c>
      <c r="O261" s="88"/>
      <c r="P261" s="220">
        <f>O261*H261</f>
        <v>0</v>
      </c>
      <c r="Q261" s="220">
        <v>0</v>
      </c>
      <c r="R261" s="220">
        <f>Q261*H261</f>
        <v>0</v>
      </c>
      <c r="S261" s="220">
        <v>0</v>
      </c>
      <c r="T261" s="221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2" t="s">
        <v>198</v>
      </c>
      <c r="AT261" s="222" t="s">
        <v>137</v>
      </c>
      <c r="AU261" s="222" t="s">
        <v>86</v>
      </c>
      <c r="AY261" s="14" t="s">
        <v>134</v>
      </c>
      <c r="BE261" s="223">
        <f>IF(N261="základní",J261,0)</f>
        <v>0</v>
      </c>
      <c r="BF261" s="223">
        <f>IF(N261="snížená",J261,0)</f>
        <v>0</v>
      </c>
      <c r="BG261" s="223">
        <f>IF(N261="zákl. přenesená",J261,0)</f>
        <v>0</v>
      </c>
      <c r="BH261" s="223">
        <f>IF(N261="sníž. přenesená",J261,0)</f>
        <v>0</v>
      </c>
      <c r="BI261" s="223">
        <f>IF(N261="nulová",J261,0)</f>
        <v>0</v>
      </c>
      <c r="BJ261" s="14" t="s">
        <v>86</v>
      </c>
      <c r="BK261" s="223">
        <f>ROUND(I261*H261,2)</f>
        <v>0</v>
      </c>
      <c r="BL261" s="14" t="s">
        <v>198</v>
      </c>
      <c r="BM261" s="222" t="s">
        <v>624</v>
      </c>
    </row>
    <row r="262" s="2" customFormat="1" ht="16.5" customHeight="1">
      <c r="A262" s="35"/>
      <c r="B262" s="36"/>
      <c r="C262" s="210" t="s">
        <v>625</v>
      </c>
      <c r="D262" s="210" t="s">
        <v>137</v>
      </c>
      <c r="E262" s="211" t="s">
        <v>626</v>
      </c>
      <c r="F262" s="212" t="s">
        <v>627</v>
      </c>
      <c r="G262" s="213" t="s">
        <v>140</v>
      </c>
      <c r="H262" s="214">
        <v>26.096</v>
      </c>
      <c r="I262" s="215"/>
      <c r="J262" s="216">
        <f>ROUND(I262*H262,2)</f>
        <v>0</v>
      </c>
      <c r="K262" s="217"/>
      <c r="L262" s="41"/>
      <c r="M262" s="218" t="s">
        <v>1</v>
      </c>
      <c r="N262" s="219" t="s">
        <v>43</v>
      </c>
      <c r="O262" s="88"/>
      <c r="P262" s="220">
        <f>O262*H262</f>
        <v>0</v>
      </c>
      <c r="Q262" s="220">
        <v>0</v>
      </c>
      <c r="R262" s="220">
        <f>Q262*H262</f>
        <v>0</v>
      </c>
      <c r="S262" s="220">
        <v>0</v>
      </c>
      <c r="T262" s="221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22" t="s">
        <v>198</v>
      </c>
      <c r="AT262" s="222" t="s">
        <v>137</v>
      </c>
      <c r="AU262" s="222" t="s">
        <v>86</v>
      </c>
      <c r="AY262" s="14" t="s">
        <v>134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14" t="s">
        <v>86</v>
      </c>
      <c r="BK262" s="223">
        <f>ROUND(I262*H262,2)</f>
        <v>0</v>
      </c>
      <c r="BL262" s="14" t="s">
        <v>198</v>
      </c>
      <c r="BM262" s="222" t="s">
        <v>628</v>
      </c>
    </row>
    <row r="263" s="2" customFormat="1" ht="21.75" customHeight="1">
      <c r="A263" s="35"/>
      <c r="B263" s="36"/>
      <c r="C263" s="210" t="s">
        <v>629</v>
      </c>
      <c r="D263" s="210" t="s">
        <v>137</v>
      </c>
      <c r="E263" s="211" t="s">
        <v>630</v>
      </c>
      <c r="F263" s="212" t="s">
        <v>631</v>
      </c>
      <c r="G263" s="213" t="s">
        <v>140</v>
      </c>
      <c r="H263" s="214">
        <v>26.096</v>
      </c>
      <c r="I263" s="215"/>
      <c r="J263" s="216">
        <f>ROUND(I263*H263,2)</f>
        <v>0</v>
      </c>
      <c r="K263" s="217"/>
      <c r="L263" s="41"/>
      <c r="M263" s="218" t="s">
        <v>1</v>
      </c>
      <c r="N263" s="219" t="s">
        <v>43</v>
      </c>
      <c r="O263" s="88"/>
      <c r="P263" s="220">
        <f>O263*H263</f>
        <v>0</v>
      </c>
      <c r="Q263" s="220">
        <v>3.0000000000000001E-05</v>
      </c>
      <c r="R263" s="220">
        <f>Q263*H263</f>
        <v>0.00078288000000000001</v>
      </c>
      <c r="S263" s="220">
        <v>0</v>
      </c>
      <c r="T263" s="221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22" t="s">
        <v>198</v>
      </c>
      <c r="AT263" s="222" t="s">
        <v>137</v>
      </c>
      <c r="AU263" s="222" t="s">
        <v>86</v>
      </c>
      <c r="AY263" s="14" t="s">
        <v>134</v>
      </c>
      <c r="BE263" s="223">
        <f>IF(N263="základní",J263,0)</f>
        <v>0</v>
      </c>
      <c r="BF263" s="223">
        <f>IF(N263="snížená",J263,0)</f>
        <v>0</v>
      </c>
      <c r="BG263" s="223">
        <f>IF(N263="zákl. přenesená",J263,0)</f>
        <v>0</v>
      </c>
      <c r="BH263" s="223">
        <f>IF(N263="sníž. přenesená",J263,0)</f>
        <v>0</v>
      </c>
      <c r="BI263" s="223">
        <f>IF(N263="nulová",J263,0)</f>
        <v>0</v>
      </c>
      <c r="BJ263" s="14" t="s">
        <v>86</v>
      </c>
      <c r="BK263" s="223">
        <f>ROUND(I263*H263,2)</f>
        <v>0</v>
      </c>
      <c r="BL263" s="14" t="s">
        <v>198</v>
      </c>
      <c r="BM263" s="222" t="s">
        <v>632</v>
      </c>
    </row>
    <row r="264" s="2" customFormat="1" ht="21.75" customHeight="1">
      <c r="A264" s="35"/>
      <c r="B264" s="36"/>
      <c r="C264" s="210" t="s">
        <v>633</v>
      </c>
      <c r="D264" s="210" t="s">
        <v>137</v>
      </c>
      <c r="E264" s="211" t="s">
        <v>634</v>
      </c>
      <c r="F264" s="212" t="s">
        <v>635</v>
      </c>
      <c r="G264" s="213" t="s">
        <v>140</v>
      </c>
      <c r="H264" s="214">
        <v>26.096</v>
      </c>
      <c r="I264" s="215"/>
      <c r="J264" s="216">
        <f>ROUND(I264*H264,2)</f>
        <v>0</v>
      </c>
      <c r="K264" s="217"/>
      <c r="L264" s="41"/>
      <c r="M264" s="218" t="s">
        <v>1</v>
      </c>
      <c r="N264" s="219" t="s">
        <v>43</v>
      </c>
      <c r="O264" s="88"/>
      <c r="P264" s="220">
        <f>O264*H264</f>
        <v>0</v>
      </c>
      <c r="Q264" s="220">
        <v>0.0075799999999999999</v>
      </c>
      <c r="R264" s="220">
        <f>Q264*H264</f>
        <v>0.19780767999999999</v>
      </c>
      <c r="S264" s="220">
        <v>0</v>
      </c>
      <c r="T264" s="221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22" t="s">
        <v>198</v>
      </c>
      <c r="AT264" s="222" t="s">
        <v>137</v>
      </c>
      <c r="AU264" s="222" t="s">
        <v>86</v>
      </c>
      <c r="AY264" s="14" t="s">
        <v>134</v>
      </c>
      <c r="BE264" s="223">
        <f>IF(N264="základní",J264,0)</f>
        <v>0</v>
      </c>
      <c r="BF264" s="223">
        <f>IF(N264="snížená",J264,0)</f>
        <v>0</v>
      </c>
      <c r="BG264" s="223">
        <f>IF(N264="zákl. přenesená",J264,0)</f>
        <v>0</v>
      </c>
      <c r="BH264" s="223">
        <f>IF(N264="sníž. přenesená",J264,0)</f>
        <v>0</v>
      </c>
      <c r="BI264" s="223">
        <f>IF(N264="nulová",J264,0)</f>
        <v>0</v>
      </c>
      <c r="BJ264" s="14" t="s">
        <v>86</v>
      </c>
      <c r="BK264" s="223">
        <f>ROUND(I264*H264,2)</f>
        <v>0</v>
      </c>
      <c r="BL264" s="14" t="s">
        <v>198</v>
      </c>
      <c r="BM264" s="222" t="s">
        <v>636</v>
      </c>
    </row>
    <row r="265" s="2" customFormat="1" ht="21.75" customHeight="1">
      <c r="A265" s="35"/>
      <c r="B265" s="36"/>
      <c r="C265" s="210" t="s">
        <v>637</v>
      </c>
      <c r="D265" s="210" t="s">
        <v>137</v>
      </c>
      <c r="E265" s="211" t="s">
        <v>638</v>
      </c>
      <c r="F265" s="212" t="s">
        <v>639</v>
      </c>
      <c r="G265" s="213" t="s">
        <v>140</v>
      </c>
      <c r="H265" s="214">
        <v>22.974</v>
      </c>
      <c r="I265" s="215"/>
      <c r="J265" s="216">
        <f>ROUND(I265*H265,2)</f>
        <v>0</v>
      </c>
      <c r="K265" s="217"/>
      <c r="L265" s="41"/>
      <c r="M265" s="218" t="s">
        <v>1</v>
      </c>
      <c r="N265" s="219" t="s">
        <v>43</v>
      </c>
      <c r="O265" s="88"/>
      <c r="P265" s="220">
        <f>O265*H265</f>
        <v>0</v>
      </c>
      <c r="Q265" s="220">
        <v>0</v>
      </c>
      <c r="R265" s="220">
        <f>Q265*H265</f>
        <v>0</v>
      </c>
      <c r="S265" s="220">
        <v>0.0025000000000000001</v>
      </c>
      <c r="T265" s="221">
        <f>S265*H265</f>
        <v>0.057435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2" t="s">
        <v>198</v>
      </c>
      <c r="AT265" s="222" t="s">
        <v>137</v>
      </c>
      <c r="AU265" s="222" t="s">
        <v>86</v>
      </c>
      <c r="AY265" s="14" t="s">
        <v>134</v>
      </c>
      <c r="BE265" s="223">
        <f>IF(N265="základní",J265,0)</f>
        <v>0</v>
      </c>
      <c r="BF265" s="223">
        <f>IF(N265="snížená",J265,0)</f>
        <v>0</v>
      </c>
      <c r="BG265" s="223">
        <f>IF(N265="zákl. přenesená",J265,0)</f>
        <v>0</v>
      </c>
      <c r="BH265" s="223">
        <f>IF(N265="sníž. přenesená",J265,0)</f>
        <v>0</v>
      </c>
      <c r="BI265" s="223">
        <f>IF(N265="nulová",J265,0)</f>
        <v>0</v>
      </c>
      <c r="BJ265" s="14" t="s">
        <v>86</v>
      </c>
      <c r="BK265" s="223">
        <f>ROUND(I265*H265,2)</f>
        <v>0</v>
      </c>
      <c r="BL265" s="14" t="s">
        <v>198</v>
      </c>
      <c r="BM265" s="222" t="s">
        <v>640</v>
      </c>
    </row>
    <row r="266" s="2" customFormat="1" ht="16.5" customHeight="1">
      <c r="A266" s="35"/>
      <c r="B266" s="36"/>
      <c r="C266" s="210" t="s">
        <v>641</v>
      </c>
      <c r="D266" s="210" t="s">
        <v>137</v>
      </c>
      <c r="E266" s="211" t="s">
        <v>642</v>
      </c>
      <c r="F266" s="212" t="s">
        <v>643</v>
      </c>
      <c r="G266" s="213" t="s">
        <v>140</v>
      </c>
      <c r="H266" s="214">
        <v>26.096</v>
      </c>
      <c r="I266" s="215"/>
      <c r="J266" s="216">
        <f>ROUND(I266*H266,2)</f>
        <v>0</v>
      </c>
      <c r="K266" s="217"/>
      <c r="L266" s="41"/>
      <c r="M266" s="218" t="s">
        <v>1</v>
      </c>
      <c r="N266" s="219" t="s">
        <v>43</v>
      </c>
      <c r="O266" s="88"/>
      <c r="P266" s="220">
        <f>O266*H266</f>
        <v>0</v>
      </c>
      <c r="Q266" s="220">
        <v>0.00029999999999999997</v>
      </c>
      <c r="R266" s="220">
        <f>Q266*H266</f>
        <v>0.0078287999999999986</v>
      </c>
      <c r="S266" s="220">
        <v>0</v>
      </c>
      <c r="T266" s="221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22" t="s">
        <v>198</v>
      </c>
      <c r="AT266" s="222" t="s">
        <v>137</v>
      </c>
      <c r="AU266" s="222" t="s">
        <v>86</v>
      </c>
      <c r="AY266" s="14" t="s">
        <v>134</v>
      </c>
      <c r="BE266" s="223">
        <f>IF(N266="základní",J266,0)</f>
        <v>0</v>
      </c>
      <c r="BF266" s="223">
        <f>IF(N266="snížená",J266,0)</f>
        <v>0</v>
      </c>
      <c r="BG266" s="223">
        <f>IF(N266="zákl. přenesená",J266,0)</f>
        <v>0</v>
      </c>
      <c r="BH266" s="223">
        <f>IF(N266="sníž. přenesená",J266,0)</f>
        <v>0</v>
      </c>
      <c r="BI266" s="223">
        <f>IF(N266="nulová",J266,0)</f>
        <v>0</v>
      </c>
      <c r="BJ266" s="14" t="s">
        <v>86</v>
      </c>
      <c r="BK266" s="223">
        <f>ROUND(I266*H266,2)</f>
        <v>0</v>
      </c>
      <c r="BL266" s="14" t="s">
        <v>198</v>
      </c>
      <c r="BM266" s="222" t="s">
        <v>644</v>
      </c>
    </row>
    <row r="267" s="2" customFormat="1" ht="16.5" customHeight="1">
      <c r="A267" s="35"/>
      <c r="B267" s="36"/>
      <c r="C267" s="224" t="s">
        <v>645</v>
      </c>
      <c r="D267" s="224" t="s">
        <v>190</v>
      </c>
      <c r="E267" s="225" t="s">
        <v>646</v>
      </c>
      <c r="F267" s="226" t="s">
        <v>647</v>
      </c>
      <c r="G267" s="227" t="s">
        <v>140</v>
      </c>
      <c r="H267" s="228">
        <v>28.706</v>
      </c>
      <c r="I267" s="229"/>
      <c r="J267" s="230">
        <f>ROUND(I267*H267,2)</f>
        <v>0</v>
      </c>
      <c r="K267" s="231"/>
      <c r="L267" s="232"/>
      <c r="M267" s="233" t="s">
        <v>1</v>
      </c>
      <c r="N267" s="234" t="s">
        <v>43</v>
      </c>
      <c r="O267" s="88"/>
      <c r="P267" s="220">
        <f>O267*H267</f>
        <v>0</v>
      </c>
      <c r="Q267" s="220">
        <v>0.0028300000000000001</v>
      </c>
      <c r="R267" s="220">
        <f>Q267*H267</f>
        <v>0.081237980000000001</v>
      </c>
      <c r="S267" s="220">
        <v>0</v>
      </c>
      <c r="T267" s="221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22" t="s">
        <v>268</v>
      </c>
      <c r="AT267" s="222" t="s">
        <v>190</v>
      </c>
      <c r="AU267" s="222" t="s">
        <v>86</v>
      </c>
      <c r="AY267" s="14" t="s">
        <v>134</v>
      </c>
      <c r="BE267" s="223">
        <f>IF(N267="základní",J267,0)</f>
        <v>0</v>
      </c>
      <c r="BF267" s="223">
        <f>IF(N267="snížená",J267,0)</f>
        <v>0</v>
      </c>
      <c r="BG267" s="223">
        <f>IF(N267="zákl. přenesená",J267,0)</f>
        <v>0</v>
      </c>
      <c r="BH267" s="223">
        <f>IF(N267="sníž. přenesená",J267,0)</f>
        <v>0</v>
      </c>
      <c r="BI267" s="223">
        <f>IF(N267="nulová",J267,0)</f>
        <v>0</v>
      </c>
      <c r="BJ267" s="14" t="s">
        <v>86</v>
      </c>
      <c r="BK267" s="223">
        <f>ROUND(I267*H267,2)</f>
        <v>0</v>
      </c>
      <c r="BL267" s="14" t="s">
        <v>198</v>
      </c>
      <c r="BM267" s="222" t="s">
        <v>648</v>
      </c>
    </row>
    <row r="268" s="2" customFormat="1" ht="21.75" customHeight="1">
      <c r="A268" s="35"/>
      <c r="B268" s="36"/>
      <c r="C268" s="210" t="s">
        <v>649</v>
      </c>
      <c r="D268" s="210" t="s">
        <v>137</v>
      </c>
      <c r="E268" s="211" t="s">
        <v>650</v>
      </c>
      <c r="F268" s="212" t="s">
        <v>651</v>
      </c>
      <c r="G268" s="213" t="s">
        <v>221</v>
      </c>
      <c r="H268" s="214">
        <v>27.16</v>
      </c>
      <c r="I268" s="215"/>
      <c r="J268" s="216">
        <f>ROUND(I268*H268,2)</f>
        <v>0</v>
      </c>
      <c r="K268" s="217"/>
      <c r="L268" s="41"/>
      <c r="M268" s="218" t="s">
        <v>1</v>
      </c>
      <c r="N268" s="219" t="s">
        <v>43</v>
      </c>
      <c r="O268" s="88"/>
      <c r="P268" s="220">
        <f>O268*H268</f>
        <v>0</v>
      </c>
      <c r="Q268" s="220">
        <v>0</v>
      </c>
      <c r="R268" s="220">
        <f>Q268*H268</f>
        <v>0</v>
      </c>
      <c r="S268" s="220">
        <v>0.00029999999999999997</v>
      </c>
      <c r="T268" s="221">
        <f>S268*H268</f>
        <v>0.008147999999999999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22" t="s">
        <v>198</v>
      </c>
      <c r="AT268" s="222" t="s">
        <v>137</v>
      </c>
      <c r="AU268" s="222" t="s">
        <v>86</v>
      </c>
      <c r="AY268" s="14" t="s">
        <v>134</v>
      </c>
      <c r="BE268" s="223">
        <f>IF(N268="základní",J268,0)</f>
        <v>0</v>
      </c>
      <c r="BF268" s="223">
        <f>IF(N268="snížená",J268,0)</f>
        <v>0</v>
      </c>
      <c r="BG268" s="223">
        <f>IF(N268="zákl. přenesená",J268,0)</f>
        <v>0</v>
      </c>
      <c r="BH268" s="223">
        <f>IF(N268="sníž. přenesená",J268,0)</f>
        <v>0</v>
      </c>
      <c r="BI268" s="223">
        <f>IF(N268="nulová",J268,0)</f>
        <v>0</v>
      </c>
      <c r="BJ268" s="14" t="s">
        <v>86</v>
      </c>
      <c r="BK268" s="223">
        <f>ROUND(I268*H268,2)</f>
        <v>0</v>
      </c>
      <c r="BL268" s="14" t="s">
        <v>198</v>
      </c>
      <c r="BM268" s="222" t="s">
        <v>652</v>
      </c>
    </row>
    <row r="269" s="2" customFormat="1" ht="16.5" customHeight="1">
      <c r="A269" s="35"/>
      <c r="B269" s="36"/>
      <c r="C269" s="210" t="s">
        <v>653</v>
      </c>
      <c r="D269" s="210" t="s">
        <v>137</v>
      </c>
      <c r="E269" s="211" t="s">
        <v>654</v>
      </c>
      <c r="F269" s="212" t="s">
        <v>655</v>
      </c>
      <c r="G269" s="213" t="s">
        <v>221</v>
      </c>
      <c r="H269" s="214">
        <v>39.700000000000003</v>
      </c>
      <c r="I269" s="215"/>
      <c r="J269" s="216">
        <f>ROUND(I269*H269,2)</f>
        <v>0</v>
      </c>
      <c r="K269" s="217"/>
      <c r="L269" s="41"/>
      <c r="M269" s="218" t="s">
        <v>1</v>
      </c>
      <c r="N269" s="219" t="s">
        <v>43</v>
      </c>
      <c r="O269" s="88"/>
      <c r="P269" s="220">
        <f>O269*H269</f>
        <v>0</v>
      </c>
      <c r="Q269" s="220">
        <v>1.0000000000000001E-05</v>
      </c>
      <c r="R269" s="220">
        <f>Q269*H269</f>
        <v>0.00039700000000000005</v>
      </c>
      <c r="S269" s="220">
        <v>0</v>
      </c>
      <c r="T269" s="221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22" t="s">
        <v>198</v>
      </c>
      <c r="AT269" s="222" t="s">
        <v>137</v>
      </c>
      <c r="AU269" s="222" t="s">
        <v>86</v>
      </c>
      <c r="AY269" s="14" t="s">
        <v>134</v>
      </c>
      <c r="BE269" s="223">
        <f>IF(N269="základní",J269,0)</f>
        <v>0</v>
      </c>
      <c r="BF269" s="223">
        <f>IF(N269="snížená",J269,0)</f>
        <v>0</v>
      </c>
      <c r="BG269" s="223">
        <f>IF(N269="zákl. přenesená",J269,0)</f>
        <v>0</v>
      </c>
      <c r="BH269" s="223">
        <f>IF(N269="sníž. přenesená",J269,0)</f>
        <v>0</v>
      </c>
      <c r="BI269" s="223">
        <f>IF(N269="nulová",J269,0)</f>
        <v>0</v>
      </c>
      <c r="BJ269" s="14" t="s">
        <v>86</v>
      </c>
      <c r="BK269" s="223">
        <f>ROUND(I269*H269,2)</f>
        <v>0</v>
      </c>
      <c r="BL269" s="14" t="s">
        <v>198</v>
      </c>
      <c r="BM269" s="222" t="s">
        <v>656</v>
      </c>
    </row>
    <row r="270" s="2" customFormat="1" ht="16.5" customHeight="1">
      <c r="A270" s="35"/>
      <c r="B270" s="36"/>
      <c r="C270" s="224" t="s">
        <v>657</v>
      </c>
      <c r="D270" s="224" t="s">
        <v>190</v>
      </c>
      <c r="E270" s="225" t="s">
        <v>658</v>
      </c>
      <c r="F270" s="226" t="s">
        <v>659</v>
      </c>
      <c r="G270" s="227" t="s">
        <v>221</v>
      </c>
      <c r="H270" s="228">
        <v>40.494</v>
      </c>
      <c r="I270" s="229"/>
      <c r="J270" s="230">
        <f>ROUND(I270*H270,2)</f>
        <v>0</v>
      </c>
      <c r="K270" s="231"/>
      <c r="L270" s="232"/>
      <c r="M270" s="233" t="s">
        <v>1</v>
      </c>
      <c r="N270" s="234" t="s">
        <v>43</v>
      </c>
      <c r="O270" s="88"/>
      <c r="P270" s="220">
        <f>O270*H270</f>
        <v>0</v>
      </c>
      <c r="Q270" s="220">
        <v>2.0000000000000002E-05</v>
      </c>
      <c r="R270" s="220">
        <f>Q270*H270</f>
        <v>0.00080988000000000002</v>
      </c>
      <c r="S270" s="220">
        <v>0</v>
      </c>
      <c r="T270" s="221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22" t="s">
        <v>268</v>
      </c>
      <c r="AT270" s="222" t="s">
        <v>190</v>
      </c>
      <c r="AU270" s="222" t="s">
        <v>86</v>
      </c>
      <c r="AY270" s="14" t="s">
        <v>134</v>
      </c>
      <c r="BE270" s="223">
        <f>IF(N270="základní",J270,0)</f>
        <v>0</v>
      </c>
      <c r="BF270" s="223">
        <f>IF(N270="snížená",J270,0)</f>
        <v>0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14" t="s">
        <v>86</v>
      </c>
      <c r="BK270" s="223">
        <f>ROUND(I270*H270,2)</f>
        <v>0</v>
      </c>
      <c r="BL270" s="14" t="s">
        <v>198</v>
      </c>
      <c r="BM270" s="222" t="s">
        <v>660</v>
      </c>
    </row>
    <row r="271" s="2" customFormat="1" ht="16.5" customHeight="1">
      <c r="A271" s="35"/>
      <c r="B271" s="36"/>
      <c r="C271" s="210" t="s">
        <v>661</v>
      </c>
      <c r="D271" s="210" t="s">
        <v>137</v>
      </c>
      <c r="E271" s="211" t="s">
        <v>662</v>
      </c>
      <c r="F271" s="212" t="s">
        <v>663</v>
      </c>
      <c r="G271" s="213" t="s">
        <v>221</v>
      </c>
      <c r="H271" s="214">
        <v>3</v>
      </c>
      <c r="I271" s="215"/>
      <c r="J271" s="216">
        <f>ROUND(I271*H271,2)</f>
        <v>0</v>
      </c>
      <c r="K271" s="217"/>
      <c r="L271" s="41"/>
      <c r="M271" s="218" t="s">
        <v>1</v>
      </c>
      <c r="N271" s="219" t="s">
        <v>43</v>
      </c>
      <c r="O271" s="88"/>
      <c r="P271" s="220">
        <f>O271*H271</f>
        <v>0</v>
      </c>
      <c r="Q271" s="220">
        <v>0</v>
      </c>
      <c r="R271" s="220">
        <f>Q271*H271</f>
        <v>0</v>
      </c>
      <c r="S271" s="220">
        <v>0</v>
      </c>
      <c r="T271" s="221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22" t="s">
        <v>198</v>
      </c>
      <c r="AT271" s="222" t="s">
        <v>137</v>
      </c>
      <c r="AU271" s="222" t="s">
        <v>86</v>
      </c>
      <c r="AY271" s="14" t="s">
        <v>134</v>
      </c>
      <c r="BE271" s="223">
        <f>IF(N271="základní",J271,0)</f>
        <v>0</v>
      </c>
      <c r="BF271" s="223">
        <f>IF(N271="snížená",J271,0)</f>
        <v>0</v>
      </c>
      <c r="BG271" s="223">
        <f>IF(N271="zákl. přenesená",J271,0)</f>
        <v>0</v>
      </c>
      <c r="BH271" s="223">
        <f>IF(N271="sníž. přenesená",J271,0)</f>
        <v>0</v>
      </c>
      <c r="BI271" s="223">
        <f>IF(N271="nulová",J271,0)</f>
        <v>0</v>
      </c>
      <c r="BJ271" s="14" t="s">
        <v>86</v>
      </c>
      <c r="BK271" s="223">
        <f>ROUND(I271*H271,2)</f>
        <v>0</v>
      </c>
      <c r="BL271" s="14" t="s">
        <v>198</v>
      </c>
      <c r="BM271" s="222" t="s">
        <v>664</v>
      </c>
    </row>
    <row r="272" s="2" customFormat="1" ht="21.75" customHeight="1">
      <c r="A272" s="35"/>
      <c r="B272" s="36"/>
      <c r="C272" s="224" t="s">
        <v>665</v>
      </c>
      <c r="D272" s="224" t="s">
        <v>190</v>
      </c>
      <c r="E272" s="225" t="s">
        <v>666</v>
      </c>
      <c r="F272" s="226" t="s">
        <v>667</v>
      </c>
      <c r="G272" s="227" t="s">
        <v>221</v>
      </c>
      <c r="H272" s="228">
        <v>3.0600000000000001</v>
      </c>
      <c r="I272" s="229"/>
      <c r="J272" s="230">
        <f>ROUND(I272*H272,2)</f>
        <v>0</v>
      </c>
      <c r="K272" s="231"/>
      <c r="L272" s="232"/>
      <c r="M272" s="233" t="s">
        <v>1</v>
      </c>
      <c r="N272" s="234" t="s">
        <v>43</v>
      </c>
      <c r="O272" s="88"/>
      <c r="P272" s="220">
        <f>O272*H272</f>
        <v>0</v>
      </c>
      <c r="Q272" s="220">
        <v>0.00021000000000000001</v>
      </c>
      <c r="R272" s="220">
        <f>Q272*H272</f>
        <v>0.00064260000000000001</v>
      </c>
      <c r="S272" s="220">
        <v>0</v>
      </c>
      <c r="T272" s="221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22" t="s">
        <v>268</v>
      </c>
      <c r="AT272" s="222" t="s">
        <v>190</v>
      </c>
      <c r="AU272" s="222" t="s">
        <v>86</v>
      </c>
      <c r="AY272" s="14" t="s">
        <v>134</v>
      </c>
      <c r="BE272" s="223">
        <f>IF(N272="základní",J272,0)</f>
        <v>0</v>
      </c>
      <c r="BF272" s="223">
        <f>IF(N272="snížená",J272,0)</f>
        <v>0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14" t="s">
        <v>86</v>
      </c>
      <c r="BK272" s="223">
        <f>ROUND(I272*H272,2)</f>
        <v>0</v>
      </c>
      <c r="BL272" s="14" t="s">
        <v>198</v>
      </c>
      <c r="BM272" s="222" t="s">
        <v>668</v>
      </c>
    </row>
    <row r="273" s="2" customFormat="1" ht="21.75" customHeight="1">
      <c r="A273" s="35"/>
      <c r="B273" s="36"/>
      <c r="C273" s="210" t="s">
        <v>669</v>
      </c>
      <c r="D273" s="210" t="s">
        <v>137</v>
      </c>
      <c r="E273" s="211" t="s">
        <v>670</v>
      </c>
      <c r="F273" s="212" t="s">
        <v>671</v>
      </c>
      <c r="G273" s="213" t="s">
        <v>244</v>
      </c>
      <c r="H273" s="214">
        <v>0.28999999999999998</v>
      </c>
      <c r="I273" s="215"/>
      <c r="J273" s="216">
        <f>ROUND(I273*H273,2)</f>
        <v>0</v>
      </c>
      <c r="K273" s="217"/>
      <c r="L273" s="41"/>
      <c r="M273" s="218" t="s">
        <v>1</v>
      </c>
      <c r="N273" s="219" t="s">
        <v>43</v>
      </c>
      <c r="O273" s="88"/>
      <c r="P273" s="220">
        <f>O273*H273</f>
        <v>0</v>
      </c>
      <c r="Q273" s="220">
        <v>0</v>
      </c>
      <c r="R273" s="220">
        <f>Q273*H273</f>
        <v>0</v>
      </c>
      <c r="S273" s="220">
        <v>0</v>
      </c>
      <c r="T273" s="221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22" t="s">
        <v>198</v>
      </c>
      <c r="AT273" s="222" t="s">
        <v>137</v>
      </c>
      <c r="AU273" s="222" t="s">
        <v>86</v>
      </c>
      <c r="AY273" s="14" t="s">
        <v>134</v>
      </c>
      <c r="BE273" s="223">
        <f>IF(N273="základní",J273,0)</f>
        <v>0</v>
      </c>
      <c r="BF273" s="223">
        <f>IF(N273="snížená",J273,0)</f>
        <v>0</v>
      </c>
      <c r="BG273" s="223">
        <f>IF(N273="zákl. přenesená",J273,0)</f>
        <v>0</v>
      </c>
      <c r="BH273" s="223">
        <f>IF(N273="sníž. přenesená",J273,0)</f>
        <v>0</v>
      </c>
      <c r="BI273" s="223">
        <f>IF(N273="nulová",J273,0)</f>
        <v>0</v>
      </c>
      <c r="BJ273" s="14" t="s">
        <v>86</v>
      </c>
      <c r="BK273" s="223">
        <f>ROUND(I273*H273,2)</f>
        <v>0</v>
      </c>
      <c r="BL273" s="14" t="s">
        <v>198</v>
      </c>
      <c r="BM273" s="222" t="s">
        <v>672</v>
      </c>
    </row>
    <row r="274" s="2" customFormat="1" ht="21.75" customHeight="1">
      <c r="A274" s="35"/>
      <c r="B274" s="36"/>
      <c r="C274" s="210" t="s">
        <v>673</v>
      </c>
      <c r="D274" s="210" t="s">
        <v>137</v>
      </c>
      <c r="E274" s="211" t="s">
        <v>674</v>
      </c>
      <c r="F274" s="212" t="s">
        <v>675</v>
      </c>
      <c r="G274" s="213" t="s">
        <v>244</v>
      </c>
      <c r="H274" s="214">
        <v>0.28999999999999998</v>
      </c>
      <c r="I274" s="215"/>
      <c r="J274" s="216">
        <f>ROUND(I274*H274,2)</f>
        <v>0</v>
      </c>
      <c r="K274" s="217"/>
      <c r="L274" s="41"/>
      <c r="M274" s="218" t="s">
        <v>1</v>
      </c>
      <c r="N274" s="219" t="s">
        <v>43</v>
      </c>
      <c r="O274" s="88"/>
      <c r="P274" s="220">
        <f>O274*H274</f>
        <v>0</v>
      </c>
      <c r="Q274" s="220">
        <v>0</v>
      </c>
      <c r="R274" s="220">
        <f>Q274*H274</f>
        <v>0</v>
      </c>
      <c r="S274" s="220">
        <v>0</v>
      </c>
      <c r="T274" s="221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22" t="s">
        <v>198</v>
      </c>
      <c r="AT274" s="222" t="s">
        <v>137</v>
      </c>
      <c r="AU274" s="222" t="s">
        <v>86</v>
      </c>
      <c r="AY274" s="14" t="s">
        <v>134</v>
      </c>
      <c r="BE274" s="223">
        <f>IF(N274="základní",J274,0)</f>
        <v>0</v>
      </c>
      <c r="BF274" s="223">
        <f>IF(N274="snížená",J274,0)</f>
        <v>0</v>
      </c>
      <c r="BG274" s="223">
        <f>IF(N274="zákl. přenesená",J274,0)</f>
        <v>0</v>
      </c>
      <c r="BH274" s="223">
        <f>IF(N274="sníž. přenesená",J274,0)</f>
        <v>0</v>
      </c>
      <c r="BI274" s="223">
        <f>IF(N274="nulová",J274,0)</f>
        <v>0</v>
      </c>
      <c r="BJ274" s="14" t="s">
        <v>86</v>
      </c>
      <c r="BK274" s="223">
        <f>ROUND(I274*H274,2)</f>
        <v>0</v>
      </c>
      <c r="BL274" s="14" t="s">
        <v>198</v>
      </c>
      <c r="BM274" s="222" t="s">
        <v>676</v>
      </c>
    </row>
    <row r="275" s="12" customFormat="1" ht="22.8" customHeight="1">
      <c r="A275" s="12"/>
      <c r="B275" s="194"/>
      <c r="C275" s="195"/>
      <c r="D275" s="196" t="s">
        <v>76</v>
      </c>
      <c r="E275" s="208" t="s">
        <v>677</v>
      </c>
      <c r="F275" s="208" t="s">
        <v>678</v>
      </c>
      <c r="G275" s="195"/>
      <c r="H275" s="195"/>
      <c r="I275" s="198"/>
      <c r="J275" s="209">
        <f>BK275</f>
        <v>0</v>
      </c>
      <c r="K275" s="195"/>
      <c r="L275" s="200"/>
      <c r="M275" s="201"/>
      <c r="N275" s="202"/>
      <c r="O275" s="202"/>
      <c r="P275" s="203">
        <f>SUM(P276:P280)</f>
        <v>0</v>
      </c>
      <c r="Q275" s="202"/>
      <c r="R275" s="203">
        <f>SUM(R276:R280)</f>
        <v>0.25576355000000001</v>
      </c>
      <c r="S275" s="202"/>
      <c r="T275" s="204">
        <f>SUM(T276:T280)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5" t="s">
        <v>86</v>
      </c>
      <c r="AT275" s="206" t="s">
        <v>76</v>
      </c>
      <c r="AU275" s="206" t="s">
        <v>82</v>
      </c>
      <c r="AY275" s="205" t="s">
        <v>134</v>
      </c>
      <c r="BK275" s="207">
        <f>SUM(BK276:BK280)</f>
        <v>0</v>
      </c>
    </row>
    <row r="276" s="2" customFormat="1" ht="16.5" customHeight="1">
      <c r="A276" s="35"/>
      <c r="B276" s="36"/>
      <c r="C276" s="210" t="s">
        <v>679</v>
      </c>
      <c r="D276" s="210" t="s">
        <v>137</v>
      </c>
      <c r="E276" s="211" t="s">
        <v>680</v>
      </c>
      <c r="F276" s="212" t="s">
        <v>681</v>
      </c>
      <c r="G276" s="213" t="s">
        <v>140</v>
      </c>
      <c r="H276" s="214">
        <v>15.955</v>
      </c>
      <c r="I276" s="215"/>
      <c r="J276" s="216">
        <f>ROUND(I276*H276,2)</f>
        <v>0</v>
      </c>
      <c r="K276" s="217"/>
      <c r="L276" s="41"/>
      <c r="M276" s="218" t="s">
        <v>1</v>
      </c>
      <c r="N276" s="219" t="s">
        <v>43</v>
      </c>
      <c r="O276" s="88"/>
      <c r="P276" s="220">
        <f>O276*H276</f>
        <v>0</v>
      </c>
      <c r="Q276" s="220">
        <v>0.00029999999999999997</v>
      </c>
      <c r="R276" s="220">
        <f>Q276*H276</f>
        <v>0.0047865</v>
      </c>
      <c r="S276" s="220">
        <v>0</v>
      </c>
      <c r="T276" s="221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22" t="s">
        <v>198</v>
      </c>
      <c r="AT276" s="222" t="s">
        <v>137</v>
      </c>
      <c r="AU276" s="222" t="s">
        <v>86</v>
      </c>
      <c r="AY276" s="14" t="s">
        <v>134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14" t="s">
        <v>86</v>
      </c>
      <c r="BK276" s="223">
        <f>ROUND(I276*H276,2)</f>
        <v>0</v>
      </c>
      <c r="BL276" s="14" t="s">
        <v>198</v>
      </c>
      <c r="BM276" s="222" t="s">
        <v>682</v>
      </c>
    </row>
    <row r="277" s="2" customFormat="1" ht="21.75" customHeight="1">
      <c r="A277" s="35"/>
      <c r="B277" s="36"/>
      <c r="C277" s="210" t="s">
        <v>683</v>
      </c>
      <c r="D277" s="210" t="s">
        <v>137</v>
      </c>
      <c r="E277" s="211" t="s">
        <v>684</v>
      </c>
      <c r="F277" s="212" t="s">
        <v>685</v>
      </c>
      <c r="G277" s="213" t="s">
        <v>140</v>
      </c>
      <c r="H277" s="214">
        <v>15.955</v>
      </c>
      <c r="I277" s="215"/>
      <c r="J277" s="216">
        <f>ROUND(I277*H277,2)</f>
        <v>0</v>
      </c>
      <c r="K277" s="217"/>
      <c r="L277" s="41"/>
      <c r="M277" s="218" t="s">
        <v>1</v>
      </c>
      <c r="N277" s="219" t="s">
        <v>43</v>
      </c>
      <c r="O277" s="88"/>
      <c r="P277" s="220">
        <f>O277*H277</f>
        <v>0</v>
      </c>
      <c r="Q277" s="220">
        <v>0.0049500000000000004</v>
      </c>
      <c r="R277" s="220">
        <f>Q277*H277</f>
        <v>0.078977250000000013</v>
      </c>
      <c r="S277" s="220">
        <v>0</v>
      </c>
      <c r="T277" s="221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22" t="s">
        <v>198</v>
      </c>
      <c r="AT277" s="222" t="s">
        <v>137</v>
      </c>
      <c r="AU277" s="222" t="s">
        <v>86</v>
      </c>
      <c r="AY277" s="14" t="s">
        <v>134</v>
      </c>
      <c r="BE277" s="223">
        <f>IF(N277="základní",J277,0)</f>
        <v>0</v>
      </c>
      <c r="BF277" s="223">
        <f>IF(N277="snížená",J277,0)</f>
        <v>0</v>
      </c>
      <c r="BG277" s="223">
        <f>IF(N277="zákl. přenesená",J277,0)</f>
        <v>0</v>
      </c>
      <c r="BH277" s="223">
        <f>IF(N277="sníž. přenesená",J277,0)</f>
        <v>0</v>
      </c>
      <c r="BI277" s="223">
        <f>IF(N277="nulová",J277,0)</f>
        <v>0</v>
      </c>
      <c r="BJ277" s="14" t="s">
        <v>86</v>
      </c>
      <c r="BK277" s="223">
        <f>ROUND(I277*H277,2)</f>
        <v>0</v>
      </c>
      <c r="BL277" s="14" t="s">
        <v>198</v>
      </c>
      <c r="BM277" s="222" t="s">
        <v>686</v>
      </c>
    </row>
    <row r="278" s="2" customFormat="1" ht="16.5" customHeight="1">
      <c r="A278" s="35"/>
      <c r="B278" s="36"/>
      <c r="C278" s="224" t="s">
        <v>687</v>
      </c>
      <c r="D278" s="224" t="s">
        <v>190</v>
      </c>
      <c r="E278" s="225" t="s">
        <v>688</v>
      </c>
      <c r="F278" s="226" t="s">
        <v>689</v>
      </c>
      <c r="G278" s="227" t="s">
        <v>140</v>
      </c>
      <c r="H278" s="228">
        <v>17.550999999999998</v>
      </c>
      <c r="I278" s="229"/>
      <c r="J278" s="230">
        <f>ROUND(I278*H278,2)</f>
        <v>0</v>
      </c>
      <c r="K278" s="231"/>
      <c r="L278" s="232"/>
      <c r="M278" s="233" t="s">
        <v>1</v>
      </c>
      <c r="N278" s="234" t="s">
        <v>43</v>
      </c>
      <c r="O278" s="88"/>
      <c r="P278" s="220">
        <f>O278*H278</f>
        <v>0</v>
      </c>
      <c r="Q278" s="220">
        <v>0.0097999999999999997</v>
      </c>
      <c r="R278" s="220">
        <f>Q278*H278</f>
        <v>0.17199979999999998</v>
      </c>
      <c r="S278" s="220">
        <v>0</v>
      </c>
      <c r="T278" s="221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22" t="s">
        <v>268</v>
      </c>
      <c r="AT278" s="222" t="s">
        <v>190</v>
      </c>
      <c r="AU278" s="222" t="s">
        <v>86</v>
      </c>
      <c r="AY278" s="14" t="s">
        <v>134</v>
      </c>
      <c r="BE278" s="223">
        <f>IF(N278="základní",J278,0)</f>
        <v>0</v>
      </c>
      <c r="BF278" s="223">
        <f>IF(N278="snížená",J278,0)</f>
        <v>0</v>
      </c>
      <c r="BG278" s="223">
        <f>IF(N278="zákl. přenesená",J278,0)</f>
        <v>0</v>
      </c>
      <c r="BH278" s="223">
        <f>IF(N278="sníž. přenesená",J278,0)</f>
        <v>0</v>
      </c>
      <c r="BI278" s="223">
        <f>IF(N278="nulová",J278,0)</f>
        <v>0</v>
      </c>
      <c r="BJ278" s="14" t="s">
        <v>86</v>
      </c>
      <c r="BK278" s="223">
        <f>ROUND(I278*H278,2)</f>
        <v>0</v>
      </c>
      <c r="BL278" s="14" t="s">
        <v>198</v>
      </c>
      <c r="BM278" s="222" t="s">
        <v>690</v>
      </c>
    </row>
    <row r="279" s="2" customFormat="1" ht="21.75" customHeight="1">
      <c r="A279" s="35"/>
      <c r="B279" s="36"/>
      <c r="C279" s="210" t="s">
        <v>691</v>
      </c>
      <c r="D279" s="210" t="s">
        <v>137</v>
      </c>
      <c r="E279" s="211" t="s">
        <v>692</v>
      </c>
      <c r="F279" s="212" t="s">
        <v>693</v>
      </c>
      <c r="G279" s="213" t="s">
        <v>244</v>
      </c>
      <c r="H279" s="214">
        <v>0.25600000000000001</v>
      </c>
      <c r="I279" s="215"/>
      <c r="J279" s="216">
        <f>ROUND(I279*H279,2)</f>
        <v>0</v>
      </c>
      <c r="K279" s="217"/>
      <c r="L279" s="41"/>
      <c r="M279" s="218" t="s">
        <v>1</v>
      </c>
      <c r="N279" s="219" t="s">
        <v>43</v>
      </c>
      <c r="O279" s="88"/>
      <c r="P279" s="220">
        <f>O279*H279</f>
        <v>0</v>
      </c>
      <c r="Q279" s="220">
        <v>0</v>
      </c>
      <c r="R279" s="220">
        <f>Q279*H279</f>
        <v>0</v>
      </c>
      <c r="S279" s="220">
        <v>0</v>
      </c>
      <c r="T279" s="221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22" t="s">
        <v>198</v>
      </c>
      <c r="AT279" s="222" t="s">
        <v>137</v>
      </c>
      <c r="AU279" s="222" t="s">
        <v>86</v>
      </c>
      <c r="AY279" s="14" t="s">
        <v>134</v>
      </c>
      <c r="BE279" s="223">
        <f>IF(N279="základní",J279,0)</f>
        <v>0</v>
      </c>
      <c r="BF279" s="223">
        <f>IF(N279="snížená",J279,0)</f>
        <v>0</v>
      </c>
      <c r="BG279" s="223">
        <f>IF(N279="zákl. přenesená",J279,0)</f>
        <v>0</v>
      </c>
      <c r="BH279" s="223">
        <f>IF(N279="sníž. přenesená",J279,0)</f>
        <v>0</v>
      </c>
      <c r="BI279" s="223">
        <f>IF(N279="nulová",J279,0)</f>
        <v>0</v>
      </c>
      <c r="BJ279" s="14" t="s">
        <v>86</v>
      </c>
      <c r="BK279" s="223">
        <f>ROUND(I279*H279,2)</f>
        <v>0</v>
      </c>
      <c r="BL279" s="14" t="s">
        <v>198</v>
      </c>
      <c r="BM279" s="222" t="s">
        <v>694</v>
      </c>
    </row>
    <row r="280" s="2" customFormat="1" ht="21.75" customHeight="1">
      <c r="A280" s="35"/>
      <c r="B280" s="36"/>
      <c r="C280" s="210" t="s">
        <v>695</v>
      </c>
      <c r="D280" s="210" t="s">
        <v>137</v>
      </c>
      <c r="E280" s="211" t="s">
        <v>696</v>
      </c>
      <c r="F280" s="212" t="s">
        <v>697</v>
      </c>
      <c r="G280" s="213" t="s">
        <v>244</v>
      </c>
      <c r="H280" s="214">
        <v>0.25600000000000001</v>
      </c>
      <c r="I280" s="215"/>
      <c r="J280" s="216">
        <f>ROUND(I280*H280,2)</f>
        <v>0</v>
      </c>
      <c r="K280" s="217"/>
      <c r="L280" s="41"/>
      <c r="M280" s="218" t="s">
        <v>1</v>
      </c>
      <c r="N280" s="219" t="s">
        <v>43</v>
      </c>
      <c r="O280" s="88"/>
      <c r="P280" s="220">
        <f>O280*H280</f>
        <v>0</v>
      </c>
      <c r="Q280" s="220">
        <v>0</v>
      </c>
      <c r="R280" s="220">
        <f>Q280*H280</f>
        <v>0</v>
      </c>
      <c r="S280" s="220">
        <v>0</v>
      </c>
      <c r="T280" s="221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22" t="s">
        <v>198</v>
      </c>
      <c r="AT280" s="222" t="s">
        <v>137</v>
      </c>
      <c r="AU280" s="222" t="s">
        <v>86</v>
      </c>
      <c r="AY280" s="14" t="s">
        <v>134</v>
      </c>
      <c r="BE280" s="223">
        <f>IF(N280="základní",J280,0)</f>
        <v>0</v>
      </c>
      <c r="BF280" s="223">
        <f>IF(N280="snížená",J280,0)</f>
        <v>0</v>
      </c>
      <c r="BG280" s="223">
        <f>IF(N280="zákl. přenesená",J280,0)</f>
        <v>0</v>
      </c>
      <c r="BH280" s="223">
        <f>IF(N280="sníž. přenesená",J280,0)</f>
        <v>0</v>
      </c>
      <c r="BI280" s="223">
        <f>IF(N280="nulová",J280,0)</f>
        <v>0</v>
      </c>
      <c r="BJ280" s="14" t="s">
        <v>86</v>
      </c>
      <c r="BK280" s="223">
        <f>ROUND(I280*H280,2)</f>
        <v>0</v>
      </c>
      <c r="BL280" s="14" t="s">
        <v>198</v>
      </c>
      <c r="BM280" s="222" t="s">
        <v>698</v>
      </c>
    </row>
    <row r="281" s="12" customFormat="1" ht="22.8" customHeight="1">
      <c r="A281" s="12"/>
      <c r="B281" s="194"/>
      <c r="C281" s="195"/>
      <c r="D281" s="196" t="s">
        <v>76</v>
      </c>
      <c r="E281" s="208" t="s">
        <v>699</v>
      </c>
      <c r="F281" s="208" t="s">
        <v>700</v>
      </c>
      <c r="G281" s="195"/>
      <c r="H281" s="195"/>
      <c r="I281" s="198"/>
      <c r="J281" s="209">
        <f>BK281</f>
        <v>0</v>
      </c>
      <c r="K281" s="195"/>
      <c r="L281" s="200"/>
      <c r="M281" s="201"/>
      <c r="N281" s="202"/>
      <c r="O281" s="202"/>
      <c r="P281" s="203">
        <f>SUM(P282:P292)</f>
        <v>0</v>
      </c>
      <c r="Q281" s="202"/>
      <c r="R281" s="203">
        <f>SUM(R282:R292)</f>
        <v>0.0041010000000000005</v>
      </c>
      <c r="S281" s="202"/>
      <c r="T281" s="204">
        <f>SUM(T282:T292)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5" t="s">
        <v>86</v>
      </c>
      <c r="AT281" s="206" t="s">
        <v>76</v>
      </c>
      <c r="AU281" s="206" t="s">
        <v>82</v>
      </c>
      <c r="AY281" s="205" t="s">
        <v>134</v>
      </c>
      <c r="BK281" s="207">
        <f>SUM(BK282:BK292)</f>
        <v>0</v>
      </c>
    </row>
    <row r="282" s="2" customFormat="1" ht="21.75" customHeight="1">
      <c r="A282" s="35"/>
      <c r="B282" s="36"/>
      <c r="C282" s="210" t="s">
        <v>701</v>
      </c>
      <c r="D282" s="210" t="s">
        <v>137</v>
      </c>
      <c r="E282" s="211" t="s">
        <v>702</v>
      </c>
      <c r="F282" s="212" t="s">
        <v>703</v>
      </c>
      <c r="G282" s="213" t="s">
        <v>140</v>
      </c>
      <c r="H282" s="214">
        <v>3.6000000000000001</v>
      </c>
      <c r="I282" s="215"/>
      <c r="J282" s="216">
        <f>ROUND(I282*H282,2)</f>
        <v>0</v>
      </c>
      <c r="K282" s="217"/>
      <c r="L282" s="41"/>
      <c r="M282" s="218" t="s">
        <v>1</v>
      </c>
      <c r="N282" s="219" t="s">
        <v>43</v>
      </c>
      <c r="O282" s="88"/>
      <c r="P282" s="220">
        <f>O282*H282</f>
        <v>0</v>
      </c>
      <c r="Q282" s="220">
        <v>8.0000000000000007E-05</v>
      </c>
      <c r="R282" s="220">
        <f>Q282*H282</f>
        <v>0.00028800000000000001</v>
      </c>
      <c r="S282" s="220">
        <v>0</v>
      </c>
      <c r="T282" s="221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22" t="s">
        <v>198</v>
      </c>
      <c r="AT282" s="222" t="s">
        <v>137</v>
      </c>
      <c r="AU282" s="222" t="s">
        <v>86</v>
      </c>
      <c r="AY282" s="14" t="s">
        <v>134</v>
      </c>
      <c r="BE282" s="223">
        <f>IF(N282="základní",J282,0)</f>
        <v>0</v>
      </c>
      <c r="BF282" s="223">
        <f>IF(N282="snížená",J282,0)</f>
        <v>0</v>
      </c>
      <c r="BG282" s="223">
        <f>IF(N282="zákl. přenesená",J282,0)</f>
        <v>0</v>
      </c>
      <c r="BH282" s="223">
        <f>IF(N282="sníž. přenesená",J282,0)</f>
        <v>0</v>
      </c>
      <c r="BI282" s="223">
        <f>IF(N282="nulová",J282,0)</f>
        <v>0</v>
      </c>
      <c r="BJ282" s="14" t="s">
        <v>86</v>
      </c>
      <c r="BK282" s="223">
        <f>ROUND(I282*H282,2)</f>
        <v>0</v>
      </c>
      <c r="BL282" s="14" t="s">
        <v>198</v>
      </c>
      <c r="BM282" s="222" t="s">
        <v>704</v>
      </c>
    </row>
    <row r="283" s="2" customFormat="1" ht="21.75" customHeight="1">
      <c r="A283" s="35"/>
      <c r="B283" s="36"/>
      <c r="C283" s="210" t="s">
        <v>705</v>
      </c>
      <c r="D283" s="210" t="s">
        <v>137</v>
      </c>
      <c r="E283" s="211" t="s">
        <v>706</v>
      </c>
      <c r="F283" s="212" t="s">
        <v>707</v>
      </c>
      <c r="G283" s="213" t="s">
        <v>140</v>
      </c>
      <c r="H283" s="214">
        <v>3.6000000000000001</v>
      </c>
      <c r="I283" s="215"/>
      <c r="J283" s="216">
        <f>ROUND(I283*H283,2)</f>
        <v>0</v>
      </c>
      <c r="K283" s="217"/>
      <c r="L283" s="41"/>
      <c r="M283" s="218" t="s">
        <v>1</v>
      </c>
      <c r="N283" s="219" t="s">
        <v>43</v>
      </c>
      <c r="O283" s="88"/>
      <c r="P283" s="220">
        <f>O283*H283</f>
        <v>0</v>
      </c>
      <c r="Q283" s="220">
        <v>0.00013999999999999999</v>
      </c>
      <c r="R283" s="220">
        <f>Q283*H283</f>
        <v>0.000504</v>
      </c>
      <c r="S283" s="220">
        <v>0</v>
      </c>
      <c r="T283" s="221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22" t="s">
        <v>198</v>
      </c>
      <c r="AT283" s="222" t="s">
        <v>137</v>
      </c>
      <c r="AU283" s="222" t="s">
        <v>86</v>
      </c>
      <c r="AY283" s="14" t="s">
        <v>134</v>
      </c>
      <c r="BE283" s="223">
        <f>IF(N283="základní",J283,0)</f>
        <v>0</v>
      </c>
      <c r="BF283" s="223">
        <f>IF(N283="snížená",J283,0)</f>
        <v>0</v>
      </c>
      <c r="BG283" s="223">
        <f>IF(N283="zákl. přenesená",J283,0)</f>
        <v>0</v>
      </c>
      <c r="BH283" s="223">
        <f>IF(N283="sníž. přenesená",J283,0)</f>
        <v>0</v>
      </c>
      <c r="BI283" s="223">
        <f>IF(N283="nulová",J283,0)</f>
        <v>0</v>
      </c>
      <c r="BJ283" s="14" t="s">
        <v>86</v>
      </c>
      <c r="BK283" s="223">
        <f>ROUND(I283*H283,2)</f>
        <v>0</v>
      </c>
      <c r="BL283" s="14" t="s">
        <v>198</v>
      </c>
      <c r="BM283" s="222" t="s">
        <v>708</v>
      </c>
    </row>
    <row r="284" s="2" customFormat="1" ht="21.75" customHeight="1">
      <c r="A284" s="35"/>
      <c r="B284" s="36"/>
      <c r="C284" s="210" t="s">
        <v>709</v>
      </c>
      <c r="D284" s="210" t="s">
        <v>137</v>
      </c>
      <c r="E284" s="211" t="s">
        <v>710</v>
      </c>
      <c r="F284" s="212" t="s">
        <v>711</v>
      </c>
      <c r="G284" s="213" t="s">
        <v>140</v>
      </c>
      <c r="H284" s="214">
        <v>3.6000000000000001</v>
      </c>
      <c r="I284" s="215"/>
      <c r="J284" s="216">
        <f>ROUND(I284*H284,2)</f>
        <v>0</v>
      </c>
      <c r="K284" s="217"/>
      <c r="L284" s="41"/>
      <c r="M284" s="218" t="s">
        <v>1</v>
      </c>
      <c r="N284" s="219" t="s">
        <v>43</v>
      </c>
      <c r="O284" s="88"/>
      <c r="P284" s="220">
        <f>O284*H284</f>
        <v>0</v>
      </c>
      <c r="Q284" s="220">
        <v>0.00012</v>
      </c>
      <c r="R284" s="220">
        <f>Q284*H284</f>
        <v>0.00043200000000000004</v>
      </c>
      <c r="S284" s="220">
        <v>0</v>
      </c>
      <c r="T284" s="221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22" t="s">
        <v>198</v>
      </c>
      <c r="AT284" s="222" t="s">
        <v>137</v>
      </c>
      <c r="AU284" s="222" t="s">
        <v>86</v>
      </c>
      <c r="AY284" s="14" t="s">
        <v>134</v>
      </c>
      <c r="BE284" s="223">
        <f>IF(N284="základní",J284,0)</f>
        <v>0</v>
      </c>
      <c r="BF284" s="223">
        <f>IF(N284="snížená",J284,0)</f>
        <v>0</v>
      </c>
      <c r="BG284" s="223">
        <f>IF(N284="zákl. přenesená",J284,0)</f>
        <v>0</v>
      </c>
      <c r="BH284" s="223">
        <f>IF(N284="sníž. přenesená",J284,0)</f>
        <v>0</v>
      </c>
      <c r="BI284" s="223">
        <f>IF(N284="nulová",J284,0)</f>
        <v>0</v>
      </c>
      <c r="BJ284" s="14" t="s">
        <v>86</v>
      </c>
      <c r="BK284" s="223">
        <f>ROUND(I284*H284,2)</f>
        <v>0</v>
      </c>
      <c r="BL284" s="14" t="s">
        <v>198</v>
      </c>
      <c r="BM284" s="222" t="s">
        <v>712</v>
      </c>
    </row>
    <row r="285" s="2" customFormat="1" ht="21.75" customHeight="1">
      <c r="A285" s="35"/>
      <c r="B285" s="36"/>
      <c r="C285" s="210" t="s">
        <v>713</v>
      </c>
      <c r="D285" s="210" t="s">
        <v>137</v>
      </c>
      <c r="E285" s="211" t="s">
        <v>714</v>
      </c>
      <c r="F285" s="212" t="s">
        <v>715</v>
      </c>
      <c r="G285" s="213" t="s">
        <v>140</v>
      </c>
      <c r="H285" s="214">
        <v>3.6000000000000001</v>
      </c>
      <c r="I285" s="215"/>
      <c r="J285" s="216">
        <f>ROUND(I285*H285,2)</f>
        <v>0</v>
      </c>
      <c r="K285" s="217"/>
      <c r="L285" s="41"/>
      <c r="M285" s="218" t="s">
        <v>1</v>
      </c>
      <c r="N285" s="219" t="s">
        <v>43</v>
      </c>
      <c r="O285" s="88"/>
      <c r="P285" s="220">
        <f>O285*H285</f>
        <v>0</v>
      </c>
      <c r="Q285" s="220">
        <v>0.00012</v>
      </c>
      <c r="R285" s="220">
        <f>Q285*H285</f>
        <v>0.00043200000000000004</v>
      </c>
      <c r="S285" s="220">
        <v>0</v>
      </c>
      <c r="T285" s="221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22" t="s">
        <v>198</v>
      </c>
      <c r="AT285" s="222" t="s">
        <v>137</v>
      </c>
      <c r="AU285" s="222" t="s">
        <v>86</v>
      </c>
      <c r="AY285" s="14" t="s">
        <v>134</v>
      </c>
      <c r="BE285" s="223">
        <f>IF(N285="základní",J285,0)</f>
        <v>0</v>
      </c>
      <c r="BF285" s="223">
        <f>IF(N285="snížená",J285,0)</f>
        <v>0</v>
      </c>
      <c r="BG285" s="223">
        <f>IF(N285="zákl. přenesená",J285,0)</f>
        <v>0</v>
      </c>
      <c r="BH285" s="223">
        <f>IF(N285="sníž. přenesená",J285,0)</f>
        <v>0</v>
      </c>
      <c r="BI285" s="223">
        <f>IF(N285="nulová",J285,0)</f>
        <v>0</v>
      </c>
      <c r="BJ285" s="14" t="s">
        <v>86</v>
      </c>
      <c r="BK285" s="223">
        <f>ROUND(I285*H285,2)</f>
        <v>0</v>
      </c>
      <c r="BL285" s="14" t="s">
        <v>198</v>
      </c>
      <c r="BM285" s="222" t="s">
        <v>716</v>
      </c>
    </row>
    <row r="286" s="2" customFormat="1" ht="33" customHeight="1">
      <c r="A286" s="35"/>
      <c r="B286" s="36"/>
      <c r="C286" s="210" t="s">
        <v>717</v>
      </c>
      <c r="D286" s="210" t="s">
        <v>137</v>
      </c>
      <c r="E286" s="211" t="s">
        <v>718</v>
      </c>
      <c r="F286" s="212" t="s">
        <v>719</v>
      </c>
      <c r="G286" s="213" t="s">
        <v>140</v>
      </c>
      <c r="H286" s="214">
        <v>1.5</v>
      </c>
      <c r="I286" s="215"/>
      <c r="J286" s="216">
        <f>ROUND(I286*H286,2)</f>
        <v>0</v>
      </c>
      <c r="K286" s="217"/>
      <c r="L286" s="41"/>
      <c r="M286" s="218" t="s">
        <v>1</v>
      </c>
      <c r="N286" s="219" t="s">
        <v>43</v>
      </c>
      <c r="O286" s="88"/>
      <c r="P286" s="220">
        <f>O286*H286</f>
        <v>0</v>
      </c>
      <c r="Q286" s="220">
        <v>0.00023000000000000001</v>
      </c>
      <c r="R286" s="220">
        <f>Q286*H286</f>
        <v>0.00034500000000000004</v>
      </c>
      <c r="S286" s="220">
        <v>0</v>
      </c>
      <c r="T286" s="221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22" t="s">
        <v>198</v>
      </c>
      <c r="AT286" s="222" t="s">
        <v>137</v>
      </c>
      <c r="AU286" s="222" t="s">
        <v>86</v>
      </c>
      <c r="AY286" s="14" t="s">
        <v>134</v>
      </c>
      <c r="BE286" s="223">
        <f>IF(N286="základní",J286,0)</f>
        <v>0</v>
      </c>
      <c r="BF286" s="223">
        <f>IF(N286="snížená",J286,0)</f>
        <v>0</v>
      </c>
      <c r="BG286" s="223">
        <f>IF(N286="zákl. přenesená",J286,0)</f>
        <v>0</v>
      </c>
      <c r="BH286" s="223">
        <f>IF(N286="sníž. přenesená",J286,0)</f>
        <v>0</v>
      </c>
      <c r="BI286" s="223">
        <f>IF(N286="nulová",J286,0)</f>
        <v>0</v>
      </c>
      <c r="BJ286" s="14" t="s">
        <v>86</v>
      </c>
      <c r="BK286" s="223">
        <f>ROUND(I286*H286,2)</f>
        <v>0</v>
      </c>
      <c r="BL286" s="14" t="s">
        <v>198</v>
      </c>
      <c r="BM286" s="222" t="s">
        <v>720</v>
      </c>
    </row>
    <row r="287" s="2" customFormat="1" ht="21.75" customHeight="1">
      <c r="A287" s="35"/>
      <c r="B287" s="36"/>
      <c r="C287" s="210" t="s">
        <v>721</v>
      </c>
      <c r="D287" s="210" t="s">
        <v>137</v>
      </c>
      <c r="E287" s="211" t="s">
        <v>722</v>
      </c>
      <c r="F287" s="212" t="s">
        <v>723</v>
      </c>
      <c r="G287" s="213" t="s">
        <v>140</v>
      </c>
      <c r="H287" s="214">
        <v>1.5</v>
      </c>
      <c r="I287" s="215"/>
      <c r="J287" s="216">
        <f>ROUND(I287*H287,2)</f>
        <v>0</v>
      </c>
      <c r="K287" s="217"/>
      <c r="L287" s="41"/>
      <c r="M287" s="218" t="s">
        <v>1</v>
      </c>
      <c r="N287" s="219" t="s">
        <v>43</v>
      </c>
      <c r="O287" s="88"/>
      <c r="P287" s="220">
        <f>O287*H287</f>
        <v>0</v>
      </c>
      <c r="Q287" s="220">
        <v>0</v>
      </c>
      <c r="R287" s="220">
        <f>Q287*H287</f>
        <v>0</v>
      </c>
      <c r="S287" s="220">
        <v>0</v>
      </c>
      <c r="T287" s="221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22" t="s">
        <v>198</v>
      </c>
      <c r="AT287" s="222" t="s">
        <v>137</v>
      </c>
      <c r="AU287" s="222" t="s">
        <v>86</v>
      </c>
      <c r="AY287" s="14" t="s">
        <v>134</v>
      </c>
      <c r="BE287" s="223">
        <f>IF(N287="základní",J287,0)</f>
        <v>0</v>
      </c>
      <c r="BF287" s="223">
        <f>IF(N287="snížená",J287,0)</f>
        <v>0</v>
      </c>
      <c r="BG287" s="223">
        <f>IF(N287="zákl. přenesená",J287,0)</f>
        <v>0</v>
      </c>
      <c r="BH287" s="223">
        <f>IF(N287="sníž. přenesená",J287,0)</f>
        <v>0</v>
      </c>
      <c r="BI287" s="223">
        <f>IF(N287="nulová",J287,0)</f>
        <v>0</v>
      </c>
      <c r="BJ287" s="14" t="s">
        <v>86</v>
      </c>
      <c r="BK287" s="223">
        <f>ROUND(I287*H287,2)</f>
        <v>0</v>
      </c>
      <c r="BL287" s="14" t="s">
        <v>198</v>
      </c>
      <c r="BM287" s="222" t="s">
        <v>724</v>
      </c>
    </row>
    <row r="288" s="2" customFormat="1" ht="21.75" customHeight="1">
      <c r="A288" s="35"/>
      <c r="B288" s="36"/>
      <c r="C288" s="210" t="s">
        <v>725</v>
      </c>
      <c r="D288" s="210" t="s">
        <v>137</v>
      </c>
      <c r="E288" s="211" t="s">
        <v>726</v>
      </c>
      <c r="F288" s="212" t="s">
        <v>727</v>
      </c>
      <c r="G288" s="213" t="s">
        <v>140</v>
      </c>
      <c r="H288" s="214">
        <v>1.5</v>
      </c>
      <c r="I288" s="215"/>
      <c r="J288" s="216">
        <f>ROUND(I288*H288,2)</f>
        <v>0</v>
      </c>
      <c r="K288" s="217"/>
      <c r="L288" s="41"/>
      <c r="M288" s="218" t="s">
        <v>1</v>
      </c>
      <c r="N288" s="219" t="s">
        <v>43</v>
      </c>
      <c r="O288" s="88"/>
      <c r="P288" s="220">
        <f>O288*H288</f>
        <v>0</v>
      </c>
      <c r="Q288" s="220">
        <v>0.00017000000000000001</v>
      </c>
      <c r="R288" s="220">
        <f>Q288*H288</f>
        <v>0.00025500000000000002</v>
      </c>
      <c r="S288" s="220">
        <v>0</v>
      </c>
      <c r="T288" s="221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22" t="s">
        <v>198</v>
      </c>
      <c r="AT288" s="222" t="s">
        <v>137</v>
      </c>
      <c r="AU288" s="222" t="s">
        <v>86</v>
      </c>
      <c r="AY288" s="14" t="s">
        <v>134</v>
      </c>
      <c r="BE288" s="223">
        <f>IF(N288="základní",J288,0)</f>
        <v>0</v>
      </c>
      <c r="BF288" s="223">
        <f>IF(N288="snížená",J288,0)</f>
        <v>0</v>
      </c>
      <c r="BG288" s="223">
        <f>IF(N288="zákl. přenesená",J288,0)</f>
        <v>0</v>
      </c>
      <c r="BH288" s="223">
        <f>IF(N288="sníž. přenesená",J288,0)</f>
        <v>0</v>
      </c>
      <c r="BI288" s="223">
        <f>IF(N288="nulová",J288,0)</f>
        <v>0</v>
      </c>
      <c r="BJ288" s="14" t="s">
        <v>86</v>
      </c>
      <c r="BK288" s="223">
        <f>ROUND(I288*H288,2)</f>
        <v>0</v>
      </c>
      <c r="BL288" s="14" t="s">
        <v>198</v>
      </c>
      <c r="BM288" s="222" t="s">
        <v>728</v>
      </c>
    </row>
    <row r="289" s="2" customFormat="1" ht="21.75" customHeight="1">
      <c r="A289" s="35"/>
      <c r="B289" s="36"/>
      <c r="C289" s="210" t="s">
        <v>729</v>
      </c>
      <c r="D289" s="210" t="s">
        <v>137</v>
      </c>
      <c r="E289" s="211" t="s">
        <v>730</v>
      </c>
      <c r="F289" s="212" t="s">
        <v>731</v>
      </c>
      <c r="G289" s="213" t="s">
        <v>221</v>
      </c>
      <c r="H289" s="214">
        <v>12</v>
      </c>
      <c r="I289" s="215"/>
      <c r="J289" s="216">
        <f>ROUND(I289*H289,2)</f>
        <v>0</v>
      </c>
      <c r="K289" s="217"/>
      <c r="L289" s="41"/>
      <c r="M289" s="218" t="s">
        <v>1</v>
      </c>
      <c r="N289" s="219" t="s">
        <v>43</v>
      </c>
      <c r="O289" s="88"/>
      <c r="P289" s="220">
        <f>O289*H289</f>
        <v>0</v>
      </c>
      <c r="Q289" s="220">
        <v>2.0000000000000002E-05</v>
      </c>
      <c r="R289" s="220">
        <f>Q289*H289</f>
        <v>0.00024000000000000003</v>
      </c>
      <c r="S289" s="220">
        <v>0</v>
      </c>
      <c r="T289" s="221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22" t="s">
        <v>198</v>
      </c>
      <c r="AT289" s="222" t="s">
        <v>137</v>
      </c>
      <c r="AU289" s="222" t="s">
        <v>86</v>
      </c>
      <c r="AY289" s="14" t="s">
        <v>134</v>
      </c>
      <c r="BE289" s="223">
        <f>IF(N289="základní",J289,0)</f>
        <v>0</v>
      </c>
      <c r="BF289" s="223">
        <f>IF(N289="snížená",J289,0)</f>
        <v>0</v>
      </c>
      <c r="BG289" s="223">
        <f>IF(N289="zákl. přenesená",J289,0)</f>
        <v>0</v>
      </c>
      <c r="BH289" s="223">
        <f>IF(N289="sníž. přenesená",J289,0)</f>
        <v>0</v>
      </c>
      <c r="BI289" s="223">
        <f>IF(N289="nulová",J289,0)</f>
        <v>0</v>
      </c>
      <c r="BJ289" s="14" t="s">
        <v>86</v>
      </c>
      <c r="BK289" s="223">
        <f>ROUND(I289*H289,2)</f>
        <v>0</v>
      </c>
      <c r="BL289" s="14" t="s">
        <v>198</v>
      </c>
      <c r="BM289" s="222" t="s">
        <v>732</v>
      </c>
    </row>
    <row r="290" s="2" customFormat="1" ht="21.75" customHeight="1">
      <c r="A290" s="35"/>
      <c r="B290" s="36"/>
      <c r="C290" s="210" t="s">
        <v>733</v>
      </c>
      <c r="D290" s="210" t="s">
        <v>137</v>
      </c>
      <c r="E290" s="211" t="s">
        <v>734</v>
      </c>
      <c r="F290" s="212" t="s">
        <v>735</v>
      </c>
      <c r="G290" s="213" t="s">
        <v>221</v>
      </c>
      <c r="H290" s="214">
        <v>12</v>
      </c>
      <c r="I290" s="215"/>
      <c r="J290" s="216">
        <f>ROUND(I290*H290,2)</f>
        <v>0</v>
      </c>
      <c r="K290" s="217"/>
      <c r="L290" s="41"/>
      <c r="M290" s="218" t="s">
        <v>1</v>
      </c>
      <c r="N290" s="219" t="s">
        <v>43</v>
      </c>
      <c r="O290" s="88"/>
      <c r="P290" s="220">
        <f>O290*H290</f>
        <v>0</v>
      </c>
      <c r="Q290" s="220">
        <v>6.0000000000000002E-05</v>
      </c>
      <c r="R290" s="220">
        <f>Q290*H290</f>
        <v>0.00072000000000000005</v>
      </c>
      <c r="S290" s="220">
        <v>0</v>
      </c>
      <c r="T290" s="221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22" t="s">
        <v>198</v>
      </c>
      <c r="AT290" s="222" t="s">
        <v>137</v>
      </c>
      <c r="AU290" s="222" t="s">
        <v>86</v>
      </c>
      <c r="AY290" s="14" t="s">
        <v>134</v>
      </c>
      <c r="BE290" s="223">
        <f>IF(N290="základní",J290,0)</f>
        <v>0</v>
      </c>
      <c r="BF290" s="223">
        <f>IF(N290="snížená",J290,0)</f>
        <v>0</v>
      </c>
      <c r="BG290" s="223">
        <f>IF(N290="zákl. přenesená",J290,0)</f>
        <v>0</v>
      </c>
      <c r="BH290" s="223">
        <f>IF(N290="sníž. přenesená",J290,0)</f>
        <v>0</v>
      </c>
      <c r="BI290" s="223">
        <f>IF(N290="nulová",J290,0)</f>
        <v>0</v>
      </c>
      <c r="BJ290" s="14" t="s">
        <v>86</v>
      </c>
      <c r="BK290" s="223">
        <f>ROUND(I290*H290,2)</f>
        <v>0</v>
      </c>
      <c r="BL290" s="14" t="s">
        <v>198</v>
      </c>
      <c r="BM290" s="222" t="s">
        <v>736</v>
      </c>
    </row>
    <row r="291" s="2" customFormat="1" ht="21.75" customHeight="1">
      <c r="A291" s="35"/>
      <c r="B291" s="36"/>
      <c r="C291" s="210" t="s">
        <v>737</v>
      </c>
      <c r="D291" s="210" t="s">
        <v>137</v>
      </c>
      <c r="E291" s="211" t="s">
        <v>738</v>
      </c>
      <c r="F291" s="212" t="s">
        <v>739</v>
      </c>
      <c r="G291" s="213" t="s">
        <v>140</v>
      </c>
      <c r="H291" s="214">
        <v>1.5</v>
      </c>
      <c r="I291" s="215"/>
      <c r="J291" s="216">
        <f>ROUND(I291*H291,2)</f>
        <v>0</v>
      </c>
      <c r="K291" s="217"/>
      <c r="L291" s="41"/>
      <c r="M291" s="218" t="s">
        <v>1</v>
      </c>
      <c r="N291" s="219" t="s">
        <v>43</v>
      </c>
      <c r="O291" s="88"/>
      <c r="P291" s="220">
        <f>O291*H291</f>
        <v>0</v>
      </c>
      <c r="Q291" s="220">
        <v>0.00042999999999999999</v>
      </c>
      <c r="R291" s="220">
        <f>Q291*H291</f>
        <v>0.00064499999999999996</v>
      </c>
      <c r="S291" s="220">
        <v>0</v>
      </c>
      <c r="T291" s="221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22" t="s">
        <v>198</v>
      </c>
      <c r="AT291" s="222" t="s">
        <v>137</v>
      </c>
      <c r="AU291" s="222" t="s">
        <v>86</v>
      </c>
      <c r="AY291" s="14" t="s">
        <v>134</v>
      </c>
      <c r="BE291" s="223">
        <f>IF(N291="základní",J291,0)</f>
        <v>0</v>
      </c>
      <c r="BF291" s="223">
        <f>IF(N291="snížená",J291,0)</f>
        <v>0</v>
      </c>
      <c r="BG291" s="223">
        <f>IF(N291="zákl. přenesená",J291,0)</f>
        <v>0</v>
      </c>
      <c r="BH291" s="223">
        <f>IF(N291="sníž. přenesená",J291,0)</f>
        <v>0</v>
      </c>
      <c r="BI291" s="223">
        <f>IF(N291="nulová",J291,0)</f>
        <v>0</v>
      </c>
      <c r="BJ291" s="14" t="s">
        <v>86</v>
      </c>
      <c r="BK291" s="223">
        <f>ROUND(I291*H291,2)</f>
        <v>0</v>
      </c>
      <c r="BL291" s="14" t="s">
        <v>198</v>
      </c>
      <c r="BM291" s="222" t="s">
        <v>740</v>
      </c>
    </row>
    <row r="292" s="2" customFormat="1" ht="21.75" customHeight="1">
      <c r="A292" s="35"/>
      <c r="B292" s="36"/>
      <c r="C292" s="210" t="s">
        <v>741</v>
      </c>
      <c r="D292" s="210" t="s">
        <v>137</v>
      </c>
      <c r="E292" s="211" t="s">
        <v>742</v>
      </c>
      <c r="F292" s="212" t="s">
        <v>743</v>
      </c>
      <c r="G292" s="213" t="s">
        <v>221</v>
      </c>
      <c r="H292" s="214">
        <v>12</v>
      </c>
      <c r="I292" s="215"/>
      <c r="J292" s="216">
        <f>ROUND(I292*H292,2)</f>
        <v>0</v>
      </c>
      <c r="K292" s="217"/>
      <c r="L292" s="41"/>
      <c r="M292" s="218" t="s">
        <v>1</v>
      </c>
      <c r="N292" s="219" t="s">
        <v>43</v>
      </c>
      <c r="O292" s="88"/>
      <c r="P292" s="220">
        <f>O292*H292</f>
        <v>0</v>
      </c>
      <c r="Q292" s="220">
        <v>2.0000000000000002E-05</v>
      </c>
      <c r="R292" s="220">
        <f>Q292*H292</f>
        <v>0.00024000000000000003</v>
      </c>
      <c r="S292" s="220">
        <v>0</v>
      </c>
      <c r="T292" s="221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22" t="s">
        <v>198</v>
      </c>
      <c r="AT292" s="222" t="s">
        <v>137</v>
      </c>
      <c r="AU292" s="222" t="s">
        <v>86</v>
      </c>
      <c r="AY292" s="14" t="s">
        <v>134</v>
      </c>
      <c r="BE292" s="223">
        <f>IF(N292="základní",J292,0)</f>
        <v>0</v>
      </c>
      <c r="BF292" s="223">
        <f>IF(N292="snížená",J292,0)</f>
        <v>0</v>
      </c>
      <c r="BG292" s="223">
        <f>IF(N292="zákl. přenesená",J292,0)</f>
        <v>0</v>
      </c>
      <c r="BH292" s="223">
        <f>IF(N292="sníž. přenesená",J292,0)</f>
        <v>0</v>
      </c>
      <c r="BI292" s="223">
        <f>IF(N292="nulová",J292,0)</f>
        <v>0</v>
      </c>
      <c r="BJ292" s="14" t="s">
        <v>86</v>
      </c>
      <c r="BK292" s="223">
        <f>ROUND(I292*H292,2)</f>
        <v>0</v>
      </c>
      <c r="BL292" s="14" t="s">
        <v>198</v>
      </c>
      <c r="BM292" s="222" t="s">
        <v>744</v>
      </c>
    </row>
    <row r="293" s="12" customFormat="1" ht="22.8" customHeight="1">
      <c r="A293" s="12"/>
      <c r="B293" s="194"/>
      <c r="C293" s="195"/>
      <c r="D293" s="196" t="s">
        <v>76</v>
      </c>
      <c r="E293" s="208" t="s">
        <v>745</v>
      </c>
      <c r="F293" s="208" t="s">
        <v>746</v>
      </c>
      <c r="G293" s="195"/>
      <c r="H293" s="195"/>
      <c r="I293" s="198"/>
      <c r="J293" s="209">
        <f>BK293</f>
        <v>0</v>
      </c>
      <c r="K293" s="195"/>
      <c r="L293" s="200"/>
      <c r="M293" s="201"/>
      <c r="N293" s="202"/>
      <c r="O293" s="202"/>
      <c r="P293" s="203">
        <f>SUM(P294:P298)</f>
        <v>0</v>
      </c>
      <c r="Q293" s="202"/>
      <c r="R293" s="203">
        <f>SUM(R294:R298)</f>
        <v>0.16911909999999999</v>
      </c>
      <c r="S293" s="202"/>
      <c r="T293" s="204">
        <f>SUM(T294:T298)</f>
        <v>0.035908849999999999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5" t="s">
        <v>86</v>
      </c>
      <c r="AT293" s="206" t="s">
        <v>76</v>
      </c>
      <c r="AU293" s="206" t="s">
        <v>82</v>
      </c>
      <c r="AY293" s="205" t="s">
        <v>134</v>
      </c>
      <c r="BK293" s="207">
        <f>SUM(BK294:BK298)</f>
        <v>0</v>
      </c>
    </row>
    <row r="294" s="2" customFormat="1" ht="16.5" customHeight="1">
      <c r="A294" s="35"/>
      <c r="B294" s="36"/>
      <c r="C294" s="210" t="s">
        <v>747</v>
      </c>
      <c r="D294" s="210" t="s">
        <v>137</v>
      </c>
      <c r="E294" s="211" t="s">
        <v>748</v>
      </c>
      <c r="F294" s="212" t="s">
        <v>749</v>
      </c>
      <c r="G294" s="213" t="s">
        <v>140</v>
      </c>
      <c r="H294" s="214">
        <v>115.83499999999999</v>
      </c>
      <c r="I294" s="215"/>
      <c r="J294" s="216">
        <f>ROUND(I294*H294,2)</f>
        <v>0</v>
      </c>
      <c r="K294" s="217"/>
      <c r="L294" s="41"/>
      <c r="M294" s="218" t="s">
        <v>1</v>
      </c>
      <c r="N294" s="219" t="s">
        <v>43</v>
      </c>
      <c r="O294" s="88"/>
      <c r="P294" s="220">
        <f>O294*H294</f>
        <v>0</v>
      </c>
      <c r="Q294" s="220">
        <v>0.001</v>
      </c>
      <c r="R294" s="220">
        <f>Q294*H294</f>
        <v>0.11583499999999999</v>
      </c>
      <c r="S294" s="220">
        <v>0.00031</v>
      </c>
      <c r="T294" s="221">
        <f>S294*H294</f>
        <v>0.035908849999999999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22" t="s">
        <v>198</v>
      </c>
      <c r="AT294" s="222" t="s">
        <v>137</v>
      </c>
      <c r="AU294" s="222" t="s">
        <v>86</v>
      </c>
      <c r="AY294" s="14" t="s">
        <v>134</v>
      </c>
      <c r="BE294" s="223">
        <f>IF(N294="základní",J294,0)</f>
        <v>0</v>
      </c>
      <c r="BF294" s="223">
        <f>IF(N294="snížená",J294,0)</f>
        <v>0</v>
      </c>
      <c r="BG294" s="223">
        <f>IF(N294="zákl. přenesená",J294,0)</f>
        <v>0</v>
      </c>
      <c r="BH294" s="223">
        <f>IF(N294="sníž. přenesená",J294,0)</f>
        <v>0</v>
      </c>
      <c r="BI294" s="223">
        <f>IF(N294="nulová",J294,0)</f>
        <v>0</v>
      </c>
      <c r="BJ294" s="14" t="s">
        <v>86</v>
      </c>
      <c r="BK294" s="223">
        <f>ROUND(I294*H294,2)</f>
        <v>0</v>
      </c>
      <c r="BL294" s="14" t="s">
        <v>198</v>
      </c>
      <c r="BM294" s="222" t="s">
        <v>750</v>
      </c>
    </row>
    <row r="295" s="2" customFormat="1" ht="21.75" customHeight="1">
      <c r="A295" s="35"/>
      <c r="B295" s="36"/>
      <c r="C295" s="210" t="s">
        <v>751</v>
      </c>
      <c r="D295" s="210" t="s">
        <v>137</v>
      </c>
      <c r="E295" s="211" t="s">
        <v>752</v>
      </c>
      <c r="F295" s="212" t="s">
        <v>753</v>
      </c>
      <c r="G295" s="213" t="s">
        <v>140</v>
      </c>
      <c r="H295" s="214">
        <v>26.096</v>
      </c>
      <c r="I295" s="215"/>
      <c r="J295" s="216">
        <f>ROUND(I295*H295,2)</f>
        <v>0</v>
      </c>
      <c r="K295" s="217"/>
      <c r="L295" s="41"/>
      <c r="M295" s="218" t="s">
        <v>1</v>
      </c>
      <c r="N295" s="219" t="s">
        <v>43</v>
      </c>
      <c r="O295" s="88"/>
      <c r="P295" s="220">
        <f>O295*H295</f>
        <v>0</v>
      </c>
      <c r="Q295" s="220">
        <v>0</v>
      </c>
      <c r="R295" s="220">
        <f>Q295*H295</f>
        <v>0</v>
      </c>
      <c r="S295" s="220">
        <v>0</v>
      </c>
      <c r="T295" s="221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22" t="s">
        <v>198</v>
      </c>
      <c r="AT295" s="222" t="s">
        <v>137</v>
      </c>
      <c r="AU295" s="222" t="s">
        <v>86</v>
      </c>
      <c r="AY295" s="14" t="s">
        <v>134</v>
      </c>
      <c r="BE295" s="223">
        <f>IF(N295="základní",J295,0)</f>
        <v>0</v>
      </c>
      <c r="BF295" s="223">
        <f>IF(N295="snížená",J295,0)</f>
        <v>0</v>
      </c>
      <c r="BG295" s="223">
        <f>IF(N295="zákl. přenesená",J295,0)</f>
        <v>0</v>
      </c>
      <c r="BH295" s="223">
        <f>IF(N295="sníž. přenesená",J295,0)</f>
        <v>0</v>
      </c>
      <c r="BI295" s="223">
        <f>IF(N295="nulová",J295,0)</f>
        <v>0</v>
      </c>
      <c r="BJ295" s="14" t="s">
        <v>86</v>
      </c>
      <c r="BK295" s="223">
        <f>ROUND(I295*H295,2)</f>
        <v>0</v>
      </c>
      <c r="BL295" s="14" t="s">
        <v>198</v>
      </c>
      <c r="BM295" s="222" t="s">
        <v>754</v>
      </c>
    </row>
    <row r="296" s="2" customFormat="1" ht="16.5" customHeight="1">
      <c r="A296" s="35"/>
      <c r="B296" s="36"/>
      <c r="C296" s="224" t="s">
        <v>755</v>
      </c>
      <c r="D296" s="224" t="s">
        <v>190</v>
      </c>
      <c r="E296" s="225" t="s">
        <v>756</v>
      </c>
      <c r="F296" s="226" t="s">
        <v>757</v>
      </c>
      <c r="G296" s="227" t="s">
        <v>140</v>
      </c>
      <c r="H296" s="228">
        <v>26.167000000000002</v>
      </c>
      <c r="I296" s="229"/>
      <c r="J296" s="230">
        <f>ROUND(I296*H296,2)</f>
        <v>0</v>
      </c>
      <c r="K296" s="231"/>
      <c r="L296" s="232"/>
      <c r="M296" s="233" t="s">
        <v>1</v>
      </c>
      <c r="N296" s="234" t="s">
        <v>43</v>
      </c>
      <c r="O296" s="88"/>
      <c r="P296" s="220">
        <f>O296*H296</f>
        <v>0</v>
      </c>
      <c r="Q296" s="220">
        <v>0</v>
      </c>
      <c r="R296" s="220">
        <f>Q296*H296</f>
        <v>0</v>
      </c>
      <c r="S296" s="220">
        <v>0</v>
      </c>
      <c r="T296" s="221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22" t="s">
        <v>268</v>
      </c>
      <c r="AT296" s="222" t="s">
        <v>190</v>
      </c>
      <c r="AU296" s="222" t="s">
        <v>86</v>
      </c>
      <c r="AY296" s="14" t="s">
        <v>134</v>
      </c>
      <c r="BE296" s="223">
        <f>IF(N296="základní",J296,0)</f>
        <v>0</v>
      </c>
      <c r="BF296" s="223">
        <f>IF(N296="snížená",J296,0)</f>
        <v>0</v>
      </c>
      <c r="BG296" s="223">
        <f>IF(N296="zákl. přenesená",J296,0)</f>
        <v>0</v>
      </c>
      <c r="BH296" s="223">
        <f>IF(N296="sníž. přenesená",J296,0)</f>
        <v>0</v>
      </c>
      <c r="BI296" s="223">
        <f>IF(N296="nulová",J296,0)</f>
        <v>0</v>
      </c>
      <c r="BJ296" s="14" t="s">
        <v>86</v>
      </c>
      <c r="BK296" s="223">
        <f>ROUND(I296*H296,2)</f>
        <v>0</v>
      </c>
      <c r="BL296" s="14" t="s">
        <v>198</v>
      </c>
      <c r="BM296" s="222" t="s">
        <v>758</v>
      </c>
    </row>
    <row r="297" s="2" customFormat="1" ht="21.75" customHeight="1">
      <c r="A297" s="35"/>
      <c r="B297" s="36"/>
      <c r="C297" s="210" t="s">
        <v>759</v>
      </c>
      <c r="D297" s="210" t="s">
        <v>137</v>
      </c>
      <c r="E297" s="211" t="s">
        <v>760</v>
      </c>
      <c r="F297" s="212" t="s">
        <v>761</v>
      </c>
      <c r="G297" s="213" t="s">
        <v>140</v>
      </c>
      <c r="H297" s="214">
        <v>115.83499999999999</v>
      </c>
      <c r="I297" s="215"/>
      <c r="J297" s="216">
        <f>ROUND(I297*H297,2)</f>
        <v>0</v>
      </c>
      <c r="K297" s="217"/>
      <c r="L297" s="41"/>
      <c r="M297" s="218" t="s">
        <v>1</v>
      </c>
      <c r="N297" s="219" t="s">
        <v>43</v>
      </c>
      <c r="O297" s="88"/>
      <c r="P297" s="220">
        <f>O297*H297</f>
        <v>0</v>
      </c>
      <c r="Q297" s="220">
        <v>0.00020000000000000001</v>
      </c>
      <c r="R297" s="220">
        <f>Q297*H297</f>
        <v>0.023167</v>
      </c>
      <c r="S297" s="220">
        <v>0</v>
      </c>
      <c r="T297" s="221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22" t="s">
        <v>198</v>
      </c>
      <c r="AT297" s="222" t="s">
        <v>137</v>
      </c>
      <c r="AU297" s="222" t="s">
        <v>86</v>
      </c>
      <c r="AY297" s="14" t="s">
        <v>134</v>
      </c>
      <c r="BE297" s="223">
        <f>IF(N297="základní",J297,0)</f>
        <v>0</v>
      </c>
      <c r="BF297" s="223">
        <f>IF(N297="snížená",J297,0)</f>
        <v>0</v>
      </c>
      <c r="BG297" s="223">
        <f>IF(N297="zákl. přenesená",J297,0)</f>
        <v>0</v>
      </c>
      <c r="BH297" s="223">
        <f>IF(N297="sníž. přenesená",J297,0)</f>
        <v>0</v>
      </c>
      <c r="BI297" s="223">
        <f>IF(N297="nulová",J297,0)</f>
        <v>0</v>
      </c>
      <c r="BJ297" s="14" t="s">
        <v>86</v>
      </c>
      <c r="BK297" s="223">
        <f>ROUND(I297*H297,2)</f>
        <v>0</v>
      </c>
      <c r="BL297" s="14" t="s">
        <v>198</v>
      </c>
      <c r="BM297" s="222" t="s">
        <v>762</v>
      </c>
    </row>
    <row r="298" s="2" customFormat="1" ht="33" customHeight="1">
      <c r="A298" s="35"/>
      <c r="B298" s="36"/>
      <c r="C298" s="210" t="s">
        <v>763</v>
      </c>
      <c r="D298" s="210" t="s">
        <v>137</v>
      </c>
      <c r="E298" s="211" t="s">
        <v>764</v>
      </c>
      <c r="F298" s="212" t="s">
        <v>765</v>
      </c>
      <c r="G298" s="213" t="s">
        <v>140</v>
      </c>
      <c r="H298" s="214">
        <v>115.83499999999999</v>
      </c>
      <c r="I298" s="215"/>
      <c r="J298" s="216">
        <f>ROUND(I298*H298,2)</f>
        <v>0</v>
      </c>
      <c r="K298" s="217"/>
      <c r="L298" s="41"/>
      <c r="M298" s="218" t="s">
        <v>1</v>
      </c>
      <c r="N298" s="219" t="s">
        <v>43</v>
      </c>
      <c r="O298" s="88"/>
      <c r="P298" s="220">
        <f>O298*H298</f>
        <v>0</v>
      </c>
      <c r="Q298" s="220">
        <v>0.00025999999999999998</v>
      </c>
      <c r="R298" s="220">
        <f>Q298*H298</f>
        <v>0.030117099999999997</v>
      </c>
      <c r="S298" s="220">
        <v>0</v>
      </c>
      <c r="T298" s="221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22" t="s">
        <v>198</v>
      </c>
      <c r="AT298" s="222" t="s">
        <v>137</v>
      </c>
      <c r="AU298" s="222" t="s">
        <v>86</v>
      </c>
      <c r="AY298" s="14" t="s">
        <v>134</v>
      </c>
      <c r="BE298" s="223">
        <f>IF(N298="základní",J298,0)</f>
        <v>0</v>
      </c>
      <c r="BF298" s="223">
        <f>IF(N298="snížená",J298,0)</f>
        <v>0</v>
      </c>
      <c r="BG298" s="223">
        <f>IF(N298="zákl. přenesená",J298,0)</f>
        <v>0</v>
      </c>
      <c r="BH298" s="223">
        <f>IF(N298="sníž. přenesená",J298,0)</f>
        <v>0</v>
      </c>
      <c r="BI298" s="223">
        <f>IF(N298="nulová",J298,0)</f>
        <v>0</v>
      </c>
      <c r="BJ298" s="14" t="s">
        <v>86</v>
      </c>
      <c r="BK298" s="223">
        <f>ROUND(I298*H298,2)</f>
        <v>0</v>
      </c>
      <c r="BL298" s="14" t="s">
        <v>198</v>
      </c>
      <c r="BM298" s="222" t="s">
        <v>766</v>
      </c>
    </row>
    <row r="299" s="12" customFormat="1" ht="22.8" customHeight="1">
      <c r="A299" s="12"/>
      <c r="B299" s="194"/>
      <c r="C299" s="195"/>
      <c r="D299" s="196" t="s">
        <v>76</v>
      </c>
      <c r="E299" s="208" t="s">
        <v>767</v>
      </c>
      <c r="F299" s="208" t="s">
        <v>768</v>
      </c>
      <c r="G299" s="195"/>
      <c r="H299" s="195"/>
      <c r="I299" s="198"/>
      <c r="J299" s="209">
        <f>BK299</f>
        <v>0</v>
      </c>
      <c r="K299" s="195"/>
      <c r="L299" s="200"/>
      <c r="M299" s="201"/>
      <c r="N299" s="202"/>
      <c r="O299" s="202"/>
      <c r="P299" s="203">
        <f>SUM(P300:P301)</f>
        <v>0</v>
      </c>
      <c r="Q299" s="202"/>
      <c r="R299" s="203">
        <f>SUM(R300:R301)</f>
        <v>0.0052714999999999993</v>
      </c>
      <c r="S299" s="202"/>
      <c r="T299" s="204">
        <f>SUM(T300:T301)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5" t="s">
        <v>86</v>
      </c>
      <c r="AT299" s="206" t="s">
        <v>76</v>
      </c>
      <c r="AU299" s="206" t="s">
        <v>82</v>
      </c>
      <c r="AY299" s="205" t="s">
        <v>134</v>
      </c>
      <c r="BK299" s="207">
        <f>SUM(BK300:BK301)</f>
        <v>0</v>
      </c>
    </row>
    <row r="300" s="2" customFormat="1" ht="21.75" customHeight="1">
      <c r="A300" s="35"/>
      <c r="B300" s="36"/>
      <c r="C300" s="210" t="s">
        <v>769</v>
      </c>
      <c r="D300" s="210" t="s">
        <v>137</v>
      </c>
      <c r="E300" s="211" t="s">
        <v>770</v>
      </c>
      <c r="F300" s="212" t="s">
        <v>771</v>
      </c>
      <c r="G300" s="213" t="s">
        <v>140</v>
      </c>
      <c r="H300" s="214">
        <v>4.0549999999999997</v>
      </c>
      <c r="I300" s="215"/>
      <c r="J300" s="216">
        <f>ROUND(I300*H300,2)</f>
        <v>0</v>
      </c>
      <c r="K300" s="217"/>
      <c r="L300" s="41"/>
      <c r="M300" s="218" t="s">
        <v>1</v>
      </c>
      <c r="N300" s="219" t="s">
        <v>43</v>
      </c>
      <c r="O300" s="88"/>
      <c r="P300" s="220">
        <f>O300*H300</f>
        <v>0</v>
      </c>
      <c r="Q300" s="220">
        <v>0</v>
      </c>
      <c r="R300" s="220">
        <f>Q300*H300</f>
        <v>0</v>
      </c>
      <c r="S300" s="220">
        <v>0</v>
      </c>
      <c r="T300" s="221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22" t="s">
        <v>198</v>
      </c>
      <c r="AT300" s="222" t="s">
        <v>137</v>
      </c>
      <c r="AU300" s="222" t="s">
        <v>86</v>
      </c>
      <c r="AY300" s="14" t="s">
        <v>134</v>
      </c>
      <c r="BE300" s="223">
        <f>IF(N300="základní",J300,0)</f>
        <v>0</v>
      </c>
      <c r="BF300" s="223">
        <f>IF(N300="snížená",J300,0)</f>
        <v>0</v>
      </c>
      <c r="BG300" s="223">
        <f>IF(N300="zákl. přenesená",J300,0)</f>
        <v>0</v>
      </c>
      <c r="BH300" s="223">
        <f>IF(N300="sníž. přenesená",J300,0)</f>
        <v>0</v>
      </c>
      <c r="BI300" s="223">
        <f>IF(N300="nulová",J300,0)</f>
        <v>0</v>
      </c>
      <c r="BJ300" s="14" t="s">
        <v>86</v>
      </c>
      <c r="BK300" s="223">
        <f>ROUND(I300*H300,2)</f>
        <v>0</v>
      </c>
      <c r="BL300" s="14" t="s">
        <v>198</v>
      </c>
      <c r="BM300" s="222" t="s">
        <v>772</v>
      </c>
    </row>
    <row r="301" s="2" customFormat="1" ht="16.5" customHeight="1">
      <c r="A301" s="35"/>
      <c r="B301" s="36"/>
      <c r="C301" s="224" t="s">
        <v>773</v>
      </c>
      <c r="D301" s="224" t="s">
        <v>190</v>
      </c>
      <c r="E301" s="225" t="s">
        <v>774</v>
      </c>
      <c r="F301" s="226" t="s">
        <v>775</v>
      </c>
      <c r="G301" s="227" t="s">
        <v>140</v>
      </c>
      <c r="H301" s="228">
        <v>4.0549999999999997</v>
      </c>
      <c r="I301" s="229"/>
      <c r="J301" s="230">
        <f>ROUND(I301*H301,2)</f>
        <v>0</v>
      </c>
      <c r="K301" s="231"/>
      <c r="L301" s="232"/>
      <c r="M301" s="233" t="s">
        <v>1</v>
      </c>
      <c r="N301" s="234" t="s">
        <v>43</v>
      </c>
      <c r="O301" s="88"/>
      <c r="P301" s="220">
        <f>O301*H301</f>
        <v>0</v>
      </c>
      <c r="Q301" s="220">
        <v>0.0012999999999999999</v>
      </c>
      <c r="R301" s="220">
        <f>Q301*H301</f>
        <v>0.0052714999999999993</v>
      </c>
      <c r="S301" s="220">
        <v>0</v>
      </c>
      <c r="T301" s="221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22" t="s">
        <v>268</v>
      </c>
      <c r="AT301" s="222" t="s">
        <v>190</v>
      </c>
      <c r="AU301" s="222" t="s">
        <v>86</v>
      </c>
      <c r="AY301" s="14" t="s">
        <v>134</v>
      </c>
      <c r="BE301" s="223">
        <f>IF(N301="základní",J301,0)</f>
        <v>0</v>
      </c>
      <c r="BF301" s="223">
        <f>IF(N301="snížená",J301,0)</f>
        <v>0</v>
      </c>
      <c r="BG301" s="223">
        <f>IF(N301="zákl. přenesená",J301,0)</f>
        <v>0</v>
      </c>
      <c r="BH301" s="223">
        <f>IF(N301="sníž. přenesená",J301,0)</f>
        <v>0</v>
      </c>
      <c r="BI301" s="223">
        <f>IF(N301="nulová",J301,0)</f>
        <v>0</v>
      </c>
      <c r="BJ301" s="14" t="s">
        <v>86</v>
      </c>
      <c r="BK301" s="223">
        <f>ROUND(I301*H301,2)</f>
        <v>0</v>
      </c>
      <c r="BL301" s="14" t="s">
        <v>198</v>
      </c>
      <c r="BM301" s="222" t="s">
        <v>776</v>
      </c>
    </row>
    <row r="302" s="12" customFormat="1" ht="25.92" customHeight="1">
      <c r="A302" s="12"/>
      <c r="B302" s="194"/>
      <c r="C302" s="195"/>
      <c r="D302" s="196" t="s">
        <v>76</v>
      </c>
      <c r="E302" s="197" t="s">
        <v>190</v>
      </c>
      <c r="F302" s="197" t="s">
        <v>777</v>
      </c>
      <c r="G302" s="195"/>
      <c r="H302" s="195"/>
      <c r="I302" s="198"/>
      <c r="J302" s="199">
        <f>BK302</f>
        <v>0</v>
      </c>
      <c r="K302" s="195"/>
      <c r="L302" s="200"/>
      <c r="M302" s="201"/>
      <c r="N302" s="202"/>
      <c r="O302" s="202"/>
      <c r="P302" s="203">
        <f>P303</f>
        <v>0</v>
      </c>
      <c r="Q302" s="202"/>
      <c r="R302" s="203">
        <f>R303</f>
        <v>0.054609999999999999</v>
      </c>
      <c r="S302" s="202"/>
      <c r="T302" s="204">
        <f>T303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5" t="s">
        <v>146</v>
      </c>
      <c r="AT302" s="206" t="s">
        <v>76</v>
      </c>
      <c r="AU302" s="206" t="s">
        <v>77</v>
      </c>
      <c r="AY302" s="205" t="s">
        <v>134</v>
      </c>
      <c r="BK302" s="207">
        <f>BK303</f>
        <v>0</v>
      </c>
    </row>
    <row r="303" s="12" customFormat="1" ht="22.8" customHeight="1">
      <c r="A303" s="12"/>
      <c r="B303" s="194"/>
      <c r="C303" s="195"/>
      <c r="D303" s="196" t="s">
        <v>76</v>
      </c>
      <c r="E303" s="208" t="s">
        <v>778</v>
      </c>
      <c r="F303" s="208" t="s">
        <v>779</v>
      </c>
      <c r="G303" s="195"/>
      <c r="H303" s="195"/>
      <c r="I303" s="198"/>
      <c r="J303" s="209">
        <f>BK303</f>
        <v>0</v>
      </c>
      <c r="K303" s="195"/>
      <c r="L303" s="200"/>
      <c r="M303" s="201"/>
      <c r="N303" s="202"/>
      <c r="O303" s="202"/>
      <c r="P303" s="203">
        <f>SUM(P304:P323)</f>
        <v>0</v>
      </c>
      <c r="Q303" s="202"/>
      <c r="R303" s="203">
        <f>SUM(R304:R323)</f>
        <v>0.054609999999999999</v>
      </c>
      <c r="S303" s="202"/>
      <c r="T303" s="204">
        <f>SUM(T304:T323)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5" t="s">
        <v>146</v>
      </c>
      <c r="AT303" s="206" t="s">
        <v>76</v>
      </c>
      <c r="AU303" s="206" t="s">
        <v>82</v>
      </c>
      <c r="AY303" s="205" t="s">
        <v>134</v>
      </c>
      <c r="BK303" s="207">
        <f>SUM(BK304:BK323)</f>
        <v>0</v>
      </c>
    </row>
    <row r="304" s="2" customFormat="1" ht="16.5" customHeight="1">
      <c r="A304" s="35"/>
      <c r="B304" s="36"/>
      <c r="C304" s="210" t="s">
        <v>780</v>
      </c>
      <c r="D304" s="210" t="s">
        <v>137</v>
      </c>
      <c r="E304" s="211" t="s">
        <v>781</v>
      </c>
      <c r="F304" s="212" t="s">
        <v>782</v>
      </c>
      <c r="G304" s="213" t="s">
        <v>221</v>
      </c>
      <c r="H304" s="214">
        <v>2</v>
      </c>
      <c r="I304" s="215"/>
      <c r="J304" s="216">
        <f>ROUND(I304*H304,2)</f>
        <v>0</v>
      </c>
      <c r="K304" s="217"/>
      <c r="L304" s="41"/>
      <c r="M304" s="218" t="s">
        <v>1</v>
      </c>
      <c r="N304" s="219" t="s">
        <v>43</v>
      </c>
      <c r="O304" s="88"/>
      <c r="P304" s="220">
        <f>O304*H304</f>
        <v>0</v>
      </c>
      <c r="Q304" s="220">
        <v>0</v>
      </c>
      <c r="R304" s="220">
        <f>Q304*H304</f>
        <v>0</v>
      </c>
      <c r="S304" s="220">
        <v>0</v>
      </c>
      <c r="T304" s="221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22" t="s">
        <v>410</v>
      </c>
      <c r="AT304" s="222" t="s">
        <v>137</v>
      </c>
      <c r="AU304" s="222" t="s">
        <v>86</v>
      </c>
      <c r="AY304" s="14" t="s">
        <v>134</v>
      </c>
      <c r="BE304" s="223">
        <f>IF(N304="základní",J304,0)</f>
        <v>0</v>
      </c>
      <c r="BF304" s="223">
        <f>IF(N304="snížená",J304,0)</f>
        <v>0</v>
      </c>
      <c r="BG304" s="223">
        <f>IF(N304="zákl. přenesená",J304,0)</f>
        <v>0</v>
      </c>
      <c r="BH304" s="223">
        <f>IF(N304="sníž. přenesená",J304,0)</f>
        <v>0</v>
      </c>
      <c r="BI304" s="223">
        <f>IF(N304="nulová",J304,0)</f>
        <v>0</v>
      </c>
      <c r="BJ304" s="14" t="s">
        <v>86</v>
      </c>
      <c r="BK304" s="223">
        <f>ROUND(I304*H304,2)</f>
        <v>0</v>
      </c>
      <c r="BL304" s="14" t="s">
        <v>410</v>
      </c>
      <c r="BM304" s="222" t="s">
        <v>783</v>
      </c>
    </row>
    <row r="305" s="2" customFormat="1" ht="16.5" customHeight="1">
      <c r="A305" s="35"/>
      <c r="B305" s="36"/>
      <c r="C305" s="210" t="s">
        <v>784</v>
      </c>
      <c r="D305" s="210" t="s">
        <v>137</v>
      </c>
      <c r="E305" s="211" t="s">
        <v>785</v>
      </c>
      <c r="F305" s="212" t="s">
        <v>786</v>
      </c>
      <c r="G305" s="213" t="s">
        <v>787</v>
      </c>
      <c r="H305" s="214">
        <v>14</v>
      </c>
      <c r="I305" s="215"/>
      <c r="J305" s="216">
        <f>ROUND(I305*H305,2)</f>
        <v>0</v>
      </c>
      <c r="K305" s="217"/>
      <c r="L305" s="41"/>
      <c r="M305" s="218" t="s">
        <v>1</v>
      </c>
      <c r="N305" s="219" t="s">
        <v>43</v>
      </c>
      <c r="O305" s="88"/>
      <c r="P305" s="220">
        <f>O305*H305</f>
        <v>0</v>
      </c>
      <c r="Q305" s="220">
        <v>0</v>
      </c>
      <c r="R305" s="220">
        <f>Q305*H305</f>
        <v>0</v>
      </c>
      <c r="S305" s="220">
        <v>0</v>
      </c>
      <c r="T305" s="221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22" t="s">
        <v>410</v>
      </c>
      <c r="AT305" s="222" t="s">
        <v>137</v>
      </c>
      <c r="AU305" s="222" t="s">
        <v>86</v>
      </c>
      <c r="AY305" s="14" t="s">
        <v>134</v>
      </c>
      <c r="BE305" s="223">
        <f>IF(N305="základní",J305,0)</f>
        <v>0</v>
      </c>
      <c r="BF305" s="223">
        <f>IF(N305="snížená",J305,0)</f>
        <v>0</v>
      </c>
      <c r="BG305" s="223">
        <f>IF(N305="zákl. přenesená",J305,0)</f>
        <v>0</v>
      </c>
      <c r="BH305" s="223">
        <f>IF(N305="sníž. přenesená",J305,0)</f>
        <v>0</v>
      </c>
      <c r="BI305" s="223">
        <f>IF(N305="nulová",J305,0)</f>
        <v>0</v>
      </c>
      <c r="BJ305" s="14" t="s">
        <v>86</v>
      </c>
      <c r="BK305" s="223">
        <f>ROUND(I305*H305,2)</f>
        <v>0</v>
      </c>
      <c r="BL305" s="14" t="s">
        <v>410</v>
      </c>
      <c r="BM305" s="222" t="s">
        <v>788</v>
      </c>
    </row>
    <row r="306" s="2" customFormat="1" ht="16.5" customHeight="1">
      <c r="A306" s="35"/>
      <c r="B306" s="36"/>
      <c r="C306" s="210" t="s">
        <v>789</v>
      </c>
      <c r="D306" s="210" t="s">
        <v>137</v>
      </c>
      <c r="E306" s="211" t="s">
        <v>790</v>
      </c>
      <c r="F306" s="212" t="s">
        <v>791</v>
      </c>
      <c r="G306" s="213" t="s">
        <v>787</v>
      </c>
      <c r="H306" s="214">
        <v>18</v>
      </c>
      <c r="I306" s="215"/>
      <c r="J306" s="216">
        <f>ROUND(I306*H306,2)</f>
        <v>0</v>
      </c>
      <c r="K306" s="217"/>
      <c r="L306" s="41"/>
      <c r="M306" s="218" t="s">
        <v>1</v>
      </c>
      <c r="N306" s="219" t="s">
        <v>43</v>
      </c>
      <c r="O306" s="88"/>
      <c r="P306" s="220">
        <f>O306*H306</f>
        <v>0</v>
      </c>
      <c r="Q306" s="220">
        <v>0</v>
      </c>
      <c r="R306" s="220">
        <f>Q306*H306</f>
        <v>0</v>
      </c>
      <c r="S306" s="220">
        <v>0</v>
      </c>
      <c r="T306" s="221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22" t="s">
        <v>410</v>
      </c>
      <c r="AT306" s="222" t="s">
        <v>137</v>
      </c>
      <c r="AU306" s="222" t="s">
        <v>86</v>
      </c>
      <c r="AY306" s="14" t="s">
        <v>134</v>
      </c>
      <c r="BE306" s="223">
        <f>IF(N306="základní",J306,0)</f>
        <v>0</v>
      </c>
      <c r="BF306" s="223">
        <f>IF(N306="snížená",J306,0)</f>
        <v>0</v>
      </c>
      <c r="BG306" s="223">
        <f>IF(N306="zákl. přenesená",J306,0)</f>
        <v>0</v>
      </c>
      <c r="BH306" s="223">
        <f>IF(N306="sníž. přenesená",J306,0)</f>
        <v>0</v>
      </c>
      <c r="BI306" s="223">
        <f>IF(N306="nulová",J306,0)</f>
        <v>0</v>
      </c>
      <c r="BJ306" s="14" t="s">
        <v>86</v>
      </c>
      <c r="BK306" s="223">
        <f>ROUND(I306*H306,2)</f>
        <v>0</v>
      </c>
      <c r="BL306" s="14" t="s">
        <v>410</v>
      </c>
      <c r="BM306" s="222" t="s">
        <v>792</v>
      </c>
    </row>
    <row r="307" s="2" customFormat="1" ht="16.5" customHeight="1">
      <c r="A307" s="35"/>
      <c r="B307" s="36"/>
      <c r="C307" s="224" t="s">
        <v>793</v>
      </c>
      <c r="D307" s="224" t="s">
        <v>190</v>
      </c>
      <c r="E307" s="225" t="s">
        <v>794</v>
      </c>
      <c r="F307" s="226" t="s">
        <v>795</v>
      </c>
      <c r="G307" s="227" t="s">
        <v>187</v>
      </c>
      <c r="H307" s="228">
        <v>2</v>
      </c>
      <c r="I307" s="229"/>
      <c r="J307" s="230">
        <f>ROUND(I307*H307,2)</f>
        <v>0</v>
      </c>
      <c r="K307" s="231"/>
      <c r="L307" s="232"/>
      <c r="M307" s="233" t="s">
        <v>1</v>
      </c>
      <c r="N307" s="234" t="s">
        <v>43</v>
      </c>
      <c r="O307" s="88"/>
      <c r="P307" s="220">
        <f>O307*H307</f>
        <v>0</v>
      </c>
      <c r="Q307" s="220">
        <v>0.00080000000000000004</v>
      </c>
      <c r="R307" s="220">
        <f>Q307*H307</f>
        <v>0.0016000000000000001</v>
      </c>
      <c r="S307" s="220">
        <v>0</v>
      </c>
      <c r="T307" s="221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22" t="s">
        <v>796</v>
      </c>
      <c r="AT307" s="222" t="s">
        <v>190</v>
      </c>
      <c r="AU307" s="222" t="s">
        <v>86</v>
      </c>
      <c r="AY307" s="14" t="s">
        <v>134</v>
      </c>
      <c r="BE307" s="223">
        <f>IF(N307="základní",J307,0)</f>
        <v>0</v>
      </c>
      <c r="BF307" s="223">
        <f>IF(N307="snížená",J307,0)</f>
        <v>0</v>
      </c>
      <c r="BG307" s="223">
        <f>IF(N307="zákl. přenesená",J307,0)</f>
        <v>0</v>
      </c>
      <c r="BH307" s="223">
        <f>IF(N307="sníž. přenesená",J307,0)</f>
        <v>0</v>
      </c>
      <c r="BI307" s="223">
        <f>IF(N307="nulová",J307,0)</f>
        <v>0</v>
      </c>
      <c r="BJ307" s="14" t="s">
        <v>86</v>
      </c>
      <c r="BK307" s="223">
        <f>ROUND(I307*H307,2)</f>
        <v>0</v>
      </c>
      <c r="BL307" s="14" t="s">
        <v>410</v>
      </c>
      <c r="BM307" s="222" t="s">
        <v>797</v>
      </c>
    </row>
    <row r="308" s="2" customFormat="1" ht="16.5" customHeight="1">
      <c r="A308" s="35"/>
      <c r="B308" s="36"/>
      <c r="C308" s="224" t="s">
        <v>798</v>
      </c>
      <c r="D308" s="224" t="s">
        <v>190</v>
      </c>
      <c r="E308" s="225" t="s">
        <v>799</v>
      </c>
      <c r="F308" s="226" t="s">
        <v>800</v>
      </c>
      <c r="G308" s="227" t="s">
        <v>187</v>
      </c>
      <c r="H308" s="228">
        <v>2</v>
      </c>
      <c r="I308" s="229"/>
      <c r="J308" s="230">
        <f>ROUND(I308*H308,2)</f>
        <v>0</v>
      </c>
      <c r="K308" s="231"/>
      <c r="L308" s="232"/>
      <c r="M308" s="233" t="s">
        <v>1</v>
      </c>
      <c r="N308" s="234" t="s">
        <v>43</v>
      </c>
      <c r="O308" s="88"/>
      <c r="P308" s="220">
        <f>O308*H308</f>
        <v>0</v>
      </c>
      <c r="Q308" s="220">
        <v>0.00050000000000000001</v>
      </c>
      <c r="R308" s="220">
        <f>Q308*H308</f>
        <v>0.001</v>
      </c>
      <c r="S308" s="220">
        <v>0</v>
      </c>
      <c r="T308" s="221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22" t="s">
        <v>796</v>
      </c>
      <c r="AT308" s="222" t="s">
        <v>190</v>
      </c>
      <c r="AU308" s="222" t="s">
        <v>86</v>
      </c>
      <c r="AY308" s="14" t="s">
        <v>134</v>
      </c>
      <c r="BE308" s="223">
        <f>IF(N308="základní",J308,0)</f>
        <v>0</v>
      </c>
      <c r="BF308" s="223">
        <f>IF(N308="snížená",J308,0)</f>
        <v>0</v>
      </c>
      <c r="BG308" s="223">
        <f>IF(N308="zákl. přenesená",J308,0)</f>
        <v>0</v>
      </c>
      <c r="BH308" s="223">
        <f>IF(N308="sníž. přenesená",J308,0)</f>
        <v>0</v>
      </c>
      <c r="BI308" s="223">
        <f>IF(N308="nulová",J308,0)</f>
        <v>0</v>
      </c>
      <c r="BJ308" s="14" t="s">
        <v>86</v>
      </c>
      <c r="BK308" s="223">
        <f>ROUND(I308*H308,2)</f>
        <v>0</v>
      </c>
      <c r="BL308" s="14" t="s">
        <v>410</v>
      </c>
      <c r="BM308" s="222" t="s">
        <v>801</v>
      </c>
    </row>
    <row r="309" s="2" customFormat="1" ht="16.5" customHeight="1">
      <c r="A309" s="35"/>
      <c r="B309" s="36"/>
      <c r="C309" s="210" t="s">
        <v>802</v>
      </c>
      <c r="D309" s="210" t="s">
        <v>137</v>
      </c>
      <c r="E309" s="211" t="s">
        <v>803</v>
      </c>
      <c r="F309" s="212" t="s">
        <v>804</v>
      </c>
      <c r="G309" s="213" t="s">
        <v>221</v>
      </c>
      <c r="H309" s="214">
        <v>80</v>
      </c>
      <c r="I309" s="215"/>
      <c r="J309" s="216">
        <f>ROUND(I309*H309,2)</f>
        <v>0</v>
      </c>
      <c r="K309" s="217"/>
      <c r="L309" s="41"/>
      <c r="M309" s="218" t="s">
        <v>1</v>
      </c>
      <c r="N309" s="219" t="s">
        <v>43</v>
      </c>
      <c r="O309" s="88"/>
      <c r="P309" s="220">
        <f>O309*H309</f>
        <v>0</v>
      </c>
      <c r="Q309" s="220">
        <v>0</v>
      </c>
      <c r="R309" s="220">
        <f>Q309*H309</f>
        <v>0</v>
      </c>
      <c r="S309" s="220">
        <v>0</v>
      </c>
      <c r="T309" s="221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22" t="s">
        <v>410</v>
      </c>
      <c r="AT309" s="222" t="s">
        <v>137</v>
      </c>
      <c r="AU309" s="222" t="s">
        <v>86</v>
      </c>
      <c r="AY309" s="14" t="s">
        <v>134</v>
      </c>
      <c r="BE309" s="223">
        <f>IF(N309="základní",J309,0)</f>
        <v>0</v>
      </c>
      <c r="BF309" s="223">
        <f>IF(N309="snížená",J309,0)</f>
        <v>0</v>
      </c>
      <c r="BG309" s="223">
        <f>IF(N309="zákl. přenesená",J309,0)</f>
        <v>0</v>
      </c>
      <c r="BH309" s="223">
        <f>IF(N309="sníž. přenesená",J309,0)</f>
        <v>0</v>
      </c>
      <c r="BI309" s="223">
        <f>IF(N309="nulová",J309,0)</f>
        <v>0</v>
      </c>
      <c r="BJ309" s="14" t="s">
        <v>86</v>
      </c>
      <c r="BK309" s="223">
        <f>ROUND(I309*H309,2)</f>
        <v>0</v>
      </c>
      <c r="BL309" s="14" t="s">
        <v>410</v>
      </c>
      <c r="BM309" s="222" t="s">
        <v>805</v>
      </c>
    </row>
    <row r="310" s="2" customFormat="1" ht="16.5" customHeight="1">
      <c r="A310" s="35"/>
      <c r="B310" s="36"/>
      <c r="C310" s="224" t="s">
        <v>806</v>
      </c>
      <c r="D310" s="224" t="s">
        <v>190</v>
      </c>
      <c r="E310" s="225" t="s">
        <v>807</v>
      </c>
      <c r="F310" s="226" t="s">
        <v>808</v>
      </c>
      <c r="G310" s="227" t="s">
        <v>221</v>
      </c>
      <c r="H310" s="228">
        <v>8</v>
      </c>
      <c r="I310" s="229"/>
      <c r="J310" s="230">
        <f>ROUND(I310*H310,2)</f>
        <v>0</v>
      </c>
      <c r="K310" s="231"/>
      <c r="L310" s="232"/>
      <c r="M310" s="233" t="s">
        <v>1</v>
      </c>
      <c r="N310" s="234" t="s">
        <v>43</v>
      </c>
      <c r="O310" s="88"/>
      <c r="P310" s="220">
        <f>O310*H310</f>
        <v>0</v>
      </c>
      <c r="Q310" s="220">
        <v>0.0050000000000000001</v>
      </c>
      <c r="R310" s="220">
        <f>Q310*H310</f>
        <v>0.040000000000000001</v>
      </c>
      <c r="S310" s="220">
        <v>0</v>
      </c>
      <c r="T310" s="221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22" t="s">
        <v>796</v>
      </c>
      <c r="AT310" s="222" t="s">
        <v>190</v>
      </c>
      <c r="AU310" s="222" t="s">
        <v>86</v>
      </c>
      <c r="AY310" s="14" t="s">
        <v>134</v>
      </c>
      <c r="BE310" s="223">
        <f>IF(N310="základní",J310,0)</f>
        <v>0</v>
      </c>
      <c r="BF310" s="223">
        <f>IF(N310="snížená",J310,0)</f>
        <v>0</v>
      </c>
      <c r="BG310" s="223">
        <f>IF(N310="zákl. přenesená",J310,0)</f>
        <v>0</v>
      </c>
      <c r="BH310" s="223">
        <f>IF(N310="sníž. přenesená",J310,0)</f>
        <v>0</v>
      </c>
      <c r="BI310" s="223">
        <f>IF(N310="nulová",J310,0)</f>
        <v>0</v>
      </c>
      <c r="BJ310" s="14" t="s">
        <v>86</v>
      </c>
      <c r="BK310" s="223">
        <f>ROUND(I310*H310,2)</f>
        <v>0</v>
      </c>
      <c r="BL310" s="14" t="s">
        <v>410</v>
      </c>
      <c r="BM310" s="222" t="s">
        <v>809</v>
      </c>
    </row>
    <row r="311" s="2" customFormat="1" ht="16.5" customHeight="1">
      <c r="A311" s="35"/>
      <c r="B311" s="36"/>
      <c r="C311" s="210" t="s">
        <v>810</v>
      </c>
      <c r="D311" s="210" t="s">
        <v>137</v>
      </c>
      <c r="E311" s="211" t="s">
        <v>811</v>
      </c>
      <c r="F311" s="212" t="s">
        <v>812</v>
      </c>
      <c r="G311" s="213" t="s">
        <v>221</v>
      </c>
      <c r="H311" s="214">
        <v>2</v>
      </c>
      <c r="I311" s="215"/>
      <c r="J311" s="216">
        <f>ROUND(I311*H311,2)</f>
        <v>0</v>
      </c>
      <c r="K311" s="217"/>
      <c r="L311" s="41"/>
      <c r="M311" s="218" t="s">
        <v>1</v>
      </c>
      <c r="N311" s="219" t="s">
        <v>43</v>
      </c>
      <c r="O311" s="88"/>
      <c r="P311" s="220">
        <f>O311*H311</f>
        <v>0</v>
      </c>
      <c r="Q311" s="220">
        <v>0</v>
      </c>
      <c r="R311" s="220">
        <f>Q311*H311</f>
        <v>0</v>
      </c>
      <c r="S311" s="220">
        <v>0</v>
      </c>
      <c r="T311" s="221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22" t="s">
        <v>410</v>
      </c>
      <c r="AT311" s="222" t="s">
        <v>137</v>
      </c>
      <c r="AU311" s="222" t="s">
        <v>86</v>
      </c>
      <c r="AY311" s="14" t="s">
        <v>134</v>
      </c>
      <c r="BE311" s="223">
        <f>IF(N311="základní",J311,0)</f>
        <v>0</v>
      </c>
      <c r="BF311" s="223">
        <f>IF(N311="snížená",J311,0)</f>
        <v>0</v>
      </c>
      <c r="BG311" s="223">
        <f>IF(N311="zákl. přenesená",J311,0)</f>
        <v>0</v>
      </c>
      <c r="BH311" s="223">
        <f>IF(N311="sníž. přenesená",J311,0)</f>
        <v>0</v>
      </c>
      <c r="BI311" s="223">
        <f>IF(N311="nulová",J311,0)</f>
        <v>0</v>
      </c>
      <c r="BJ311" s="14" t="s">
        <v>86</v>
      </c>
      <c r="BK311" s="223">
        <f>ROUND(I311*H311,2)</f>
        <v>0</v>
      </c>
      <c r="BL311" s="14" t="s">
        <v>410</v>
      </c>
      <c r="BM311" s="222" t="s">
        <v>813</v>
      </c>
    </row>
    <row r="312" s="2" customFormat="1" ht="16.5" customHeight="1">
      <c r="A312" s="35"/>
      <c r="B312" s="36"/>
      <c r="C312" s="210" t="s">
        <v>814</v>
      </c>
      <c r="D312" s="210" t="s">
        <v>137</v>
      </c>
      <c r="E312" s="211" t="s">
        <v>815</v>
      </c>
      <c r="F312" s="212" t="s">
        <v>816</v>
      </c>
      <c r="G312" s="213" t="s">
        <v>221</v>
      </c>
      <c r="H312" s="214">
        <v>2</v>
      </c>
      <c r="I312" s="215"/>
      <c r="J312" s="216">
        <f>ROUND(I312*H312,2)</f>
        <v>0</v>
      </c>
      <c r="K312" s="217"/>
      <c r="L312" s="41"/>
      <c r="M312" s="218" t="s">
        <v>1</v>
      </c>
      <c r="N312" s="219" t="s">
        <v>43</v>
      </c>
      <c r="O312" s="88"/>
      <c r="P312" s="220">
        <f>O312*H312</f>
        <v>0</v>
      </c>
      <c r="Q312" s="220">
        <v>0</v>
      </c>
      <c r="R312" s="220">
        <f>Q312*H312</f>
        <v>0</v>
      </c>
      <c r="S312" s="220">
        <v>0</v>
      </c>
      <c r="T312" s="221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22" t="s">
        <v>410</v>
      </c>
      <c r="AT312" s="222" t="s">
        <v>137</v>
      </c>
      <c r="AU312" s="222" t="s">
        <v>86</v>
      </c>
      <c r="AY312" s="14" t="s">
        <v>134</v>
      </c>
      <c r="BE312" s="223">
        <f>IF(N312="základní",J312,0)</f>
        <v>0</v>
      </c>
      <c r="BF312" s="223">
        <f>IF(N312="snížená",J312,0)</f>
        <v>0</v>
      </c>
      <c r="BG312" s="223">
        <f>IF(N312="zákl. přenesená",J312,0)</f>
        <v>0</v>
      </c>
      <c r="BH312" s="223">
        <f>IF(N312="sníž. přenesená",J312,0)</f>
        <v>0</v>
      </c>
      <c r="BI312" s="223">
        <f>IF(N312="nulová",J312,0)</f>
        <v>0</v>
      </c>
      <c r="BJ312" s="14" t="s">
        <v>86</v>
      </c>
      <c r="BK312" s="223">
        <f>ROUND(I312*H312,2)</f>
        <v>0</v>
      </c>
      <c r="BL312" s="14" t="s">
        <v>410</v>
      </c>
      <c r="BM312" s="222" t="s">
        <v>817</v>
      </c>
    </row>
    <row r="313" s="2" customFormat="1" ht="16.5" customHeight="1">
      <c r="A313" s="35"/>
      <c r="B313" s="36"/>
      <c r="C313" s="210" t="s">
        <v>818</v>
      </c>
      <c r="D313" s="210" t="s">
        <v>137</v>
      </c>
      <c r="E313" s="211" t="s">
        <v>819</v>
      </c>
      <c r="F313" s="212" t="s">
        <v>820</v>
      </c>
      <c r="G313" s="213" t="s">
        <v>821</v>
      </c>
      <c r="H313" s="214">
        <v>14</v>
      </c>
      <c r="I313" s="215"/>
      <c r="J313" s="216">
        <f>ROUND(I313*H313,2)</f>
        <v>0</v>
      </c>
      <c r="K313" s="217"/>
      <c r="L313" s="41"/>
      <c r="M313" s="218" t="s">
        <v>1</v>
      </c>
      <c r="N313" s="219" t="s">
        <v>43</v>
      </c>
      <c r="O313" s="88"/>
      <c r="P313" s="220">
        <f>O313*H313</f>
        <v>0</v>
      </c>
      <c r="Q313" s="220">
        <v>0</v>
      </c>
      <c r="R313" s="220">
        <f>Q313*H313</f>
        <v>0</v>
      </c>
      <c r="S313" s="220">
        <v>0</v>
      </c>
      <c r="T313" s="221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22" t="s">
        <v>410</v>
      </c>
      <c r="AT313" s="222" t="s">
        <v>137</v>
      </c>
      <c r="AU313" s="222" t="s">
        <v>86</v>
      </c>
      <c r="AY313" s="14" t="s">
        <v>134</v>
      </c>
      <c r="BE313" s="223">
        <f>IF(N313="základní",J313,0)</f>
        <v>0</v>
      </c>
      <c r="BF313" s="223">
        <f>IF(N313="snížená",J313,0)</f>
        <v>0</v>
      </c>
      <c r="BG313" s="223">
        <f>IF(N313="zákl. přenesená",J313,0)</f>
        <v>0</v>
      </c>
      <c r="BH313" s="223">
        <f>IF(N313="sníž. přenesená",J313,0)</f>
        <v>0</v>
      </c>
      <c r="BI313" s="223">
        <f>IF(N313="nulová",J313,0)</f>
        <v>0</v>
      </c>
      <c r="BJ313" s="14" t="s">
        <v>86</v>
      </c>
      <c r="BK313" s="223">
        <f>ROUND(I313*H313,2)</f>
        <v>0</v>
      </c>
      <c r="BL313" s="14" t="s">
        <v>410</v>
      </c>
      <c r="BM313" s="222" t="s">
        <v>822</v>
      </c>
    </row>
    <row r="314" s="2" customFormat="1" ht="16.5" customHeight="1">
      <c r="A314" s="35"/>
      <c r="B314" s="36"/>
      <c r="C314" s="224" t="s">
        <v>823</v>
      </c>
      <c r="D314" s="224" t="s">
        <v>190</v>
      </c>
      <c r="E314" s="225" t="s">
        <v>824</v>
      </c>
      <c r="F314" s="226" t="s">
        <v>825</v>
      </c>
      <c r="G314" s="227" t="s">
        <v>187</v>
      </c>
      <c r="H314" s="228">
        <v>2</v>
      </c>
      <c r="I314" s="229"/>
      <c r="J314" s="230">
        <f>ROUND(I314*H314,2)</f>
        <v>0</v>
      </c>
      <c r="K314" s="231"/>
      <c r="L314" s="232"/>
      <c r="M314" s="233" t="s">
        <v>1</v>
      </c>
      <c r="N314" s="234" t="s">
        <v>43</v>
      </c>
      <c r="O314" s="88"/>
      <c r="P314" s="220">
        <f>O314*H314</f>
        <v>0</v>
      </c>
      <c r="Q314" s="220">
        <v>0.00027999999999999998</v>
      </c>
      <c r="R314" s="220">
        <f>Q314*H314</f>
        <v>0.00055999999999999995</v>
      </c>
      <c r="S314" s="220">
        <v>0</v>
      </c>
      <c r="T314" s="221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22" t="s">
        <v>796</v>
      </c>
      <c r="AT314" s="222" t="s">
        <v>190</v>
      </c>
      <c r="AU314" s="222" t="s">
        <v>86</v>
      </c>
      <c r="AY314" s="14" t="s">
        <v>134</v>
      </c>
      <c r="BE314" s="223">
        <f>IF(N314="základní",J314,0)</f>
        <v>0</v>
      </c>
      <c r="BF314" s="223">
        <f>IF(N314="snížená",J314,0)</f>
        <v>0</v>
      </c>
      <c r="BG314" s="223">
        <f>IF(N314="zákl. přenesená",J314,0)</f>
        <v>0</v>
      </c>
      <c r="BH314" s="223">
        <f>IF(N314="sníž. přenesená",J314,0)</f>
        <v>0</v>
      </c>
      <c r="BI314" s="223">
        <f>IF(N314="nulová",J314,0)</f>
        <v>0</v>
      </c>
      <c r="BJ314" s="14" t="s">
        <v>86</v>
      </c>
      <c r="BK314" s="223">
        <f>ROUND(I314*H314,2)</f>
        <v>0</v>
      </c>
      <c r="BL314" s="14" t="s">
        <v>410</v>
      </c>
      <c r="BM314" s="222" t="s">
        <v>826</v>
      </c>
    </row>
    <row r="315" s="2" customFormat="1" ht="16.5" customHeight="1">
      <c r="A315" s="35"/>
      <c r="B315" s="36"/>
      <c r="C315" s="224" t="s">
        <v>827</v>
      </c>
      <c r="D315" s="224" t="s">
        <v>190</v>
      </c>
      <c r="E315" s="225" t="s">
        <v>828</v>
      </c>
      <c r="F315" s="226" t="s">
        <v>829</v>
      </c>
      <c r="G315" s="227" t="s">
        <v>187</v>
      </c>
      <c r="H315" s="228">
        <v>7</v>
      </c>
      <c r="I315" s="229"/>
      <c r="J315" s="230">
        <f>ROUND(I315*H315,2)</f>
        <v>0</v>
      </c>
      <c r="K315" s="231"/>
      <c r="L315" s="232"/>
      <c r="M315" s="233" t="s">
        <v>1</v>
      </c>
      <c r="N315" s="234" t="s">
        <v>43</v>
      </c>
      <c r="O315" s="88"/>
      <c r="P315" s="220">
        <f>O315*H315</f>
        <v>0</v>
      </c>
      <c r="Q315" s="220">
        <v>0.00097999999999999997</v>
      </c>
      <c r="R315" s="220">
        <f>Q315*H315</f>
        <v>0.0068599999999999998</v>
      </c>
      <c r="S315" s="220">
        <v>0</v>
      </c>
      <c r="T315" s="221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22" t="s">
        <v>796</v>
      </c>
      <c r="AT315" s="222" t="s">
        <v>190</v>
      </c>
      <c r="AU315" s="222" t="s">
        <v>86</v>
      </c>
      <c r="AY315" s="14" t="s">
        <v>134</v>
      </c>
      <c r="BE315" s="223">
        <f>IF(N315="základní",J315,0)</f>
        <v>0</v>
      </c>
      <c r="BF315" s="223">
        <f>IF(N315="snížená",J315,0)</f>
        <v>0</v>
      </c>
      <c r="BG315" s="223">
        <f>IF(N315="zákl. přenesená",J315,0)</f>
        <v>0</v>
      </c>
      <c r="BH315" s="223">
        <f>IF(N315="sníž. přenesená",J315,0)</f>
        <v>0</v>
      </c>
      <c r="BI315" s="223">
        <f>IF(N315="nulová",J315,0)</f>
        <v>0</v>
      </c>
      <c r="BJ315" s="14" t="s">
        <v>86</v>
      </c>
      <c r="BK315" s="223">
        <f>ROUND(I315*H315,2)</f>
        <v>0</v>
      </c>
      <c r="BL315" s="14" t="s">
        <v>410</v>
      </c>
      <c r="BM315" s="222" t="s">
        <v>830</v>
      </c>
    </row>
    <row r="316" s="2" customFormat="1" ht="16.5" customHeight="1">
      <c r="A316" s="35"/>
      <c r="B316" s="36"/>
      <c r="C316" s="224" t="s">
        <v>831</v>
      </c>
      <c r="D316" s="224" t="s">
        <v>190</v>
      </c>
      <c r="E316" s="225" t="s">
        <v>832</v>
      </c>
      <c r="F316" s="226" t="s">
        <v>833</v>
      </c>
      <c r="G316" s="227" t="s">
        <v>187</v>
      </c>
      <c r="H316" s="228">
        <v>3</v>
      </c>
      <c r="I316" s="229"/>
      <c r="J316" s="230">
        <f>ROUND(I316*H316,2)</f>
        <v>0</v>
      </c>
      <c r="K316" s="231"/>
      <c r="L316" s="232"/>
      <c r="M316" s="233" t="s">
        <v>1</v>
      </c>
      <c r="N316" s="234" t="s">
        <v>43</v>
      </c>
      <c r="O316" s="88"/>
      <c r="P316" s="220">
        <f>O316*H316</f>
        <v>0</v>
      </c>
      <c r="Q316" s="220">
        <v>0.00022000000000000001</v>
      </c>
      <c r="R316" s="220">
        <f>Q316*H316</f>
        <v>0.00066</v>
      </c>
      <c r="S316" s="220">
        <v>0</v>
      </c>
      <c r="T316" s="221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22" t="s">
        <v>796</v>
      </c>
      <c r="AT316" s="222" t="s">
        <v>190</v>
      </c>
      <c r="AU316" s="222" t="s">
        <v>86</v>
      </c>
      <c r="AY316" s="14" t="s">
        <v>134</v>
      </c>
      <c r="BE316" s="223">
        <f>IF(N316="základní",J316,0)</f>
        <v>0</v>
      </c>
      <c r="BF316" s="223">
        <f>IF(N316="snížená",J316,0)</f>
        <v>0</v>
      </c>
      <c r="BG316" s="223">
        <f>IF(N316="zákl. přenesená",J316,0)</f>
        <v>0</v>
      </c>
      <c r="BH316" s="223">
        <f>IF(N316="sníž. přenesená",J316,0)</f>
        <v>0</v>
      </c>
      <c r="BI316" s="223">
        <f>IF(N316="nulová",J316,0)</f>
        <v>0</v>
      </c>
      <c r="BJ316" s="14" t="s">
        <v>86</v>
      </c>
      <c r="BK316" s="223">
        <f>ROUND(I316*H316,2)</f>
        <v>0</v>
      </c>
      <c r="BL316" s="14" t="s">
        <v>410</v>
      </c>
      <c r="BM316" s="222" t="s">
        <v>834</v>
      </c>
    </row>
    <row r="317" s="2" customFormat="1" ht="16.5" customHeight="1">
      <c r="A317" s="35"/>
      <c r="B317" s="36"/>
      <c r="C317" s="224" t="s">
        <v>835</v>
      </c>
      <c r="D317" s="224" t="s">
        <v>190</v>
      </c>
      <c r="E317" s="225" t="s">
        <v>836</v>
      </c>
      <c r="F317" s="226" t="s">
        <v>837</v>
      </c>
      <c r="G317" s="227" t="s">
        <v>838</v>
      </c>
      <c r="H317" s="228">
        <v>1</v>
      </c>
      <c r="I317" s="229"/>
      <c r="J317" s="230">
        <f>ROUND(I317*H317,2)</f>
        <v>0</v>
      </c>
      <c r="K317" s="231"/>
      <c r="L317" s="232"/>
      <c r="M317" s="233" t="s">
        <v>1</v>
      </c>
      <c r="N317" s="234" t="s">
        <v>43</v>
      </c>
      <c r="O317" s="88"/>
      <c r="P317" s="220">
        <f>O317*H317</f>
        <v>0</v>
      </c>
      <c r="Q317" s="220">
        <v>3.0000000000000001E-05</v>
      </c>
      <c r="R317" s="220">
        <f>Q317*H317</f>
        <v>3.0000000000000001E-05</v>
      </c>
      <c r="S317" s="220">
        <v>0</v>
      </c>
      <c r="T317" s="221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22" t="s">
        <v>796</v>
      </c>
      <c r="AT317" s="222" t="s">
        <v>190</v>
      </c>
      <c r="AU317" s="222" t="s">
        <v>86</v>
      </c>
      <c r="AY317" s="14" t="s">
        <v>134</v>
      </c>
      <c r="BE317" s="223">
        <f>IF(N317="základní",J317,0)</f>
        <v>0</v>
      </c>
      <c r="BF317" s="223">
        <f>IF(N317="snížená",J317,0)</f>
        <v>0</v>
      </c>
      <c r="BG317" s="223">
        <f>IF(N317="zákl. přenesená",J317,0)</f>
        <v>0</v>
      </c>
      <c r="BH317" s="223">
        <f>IF(N317="sníž. přenesená",J317,0)</f>
        <v>0</v>
      </c>
      <c r="BI317" s="223">
        <f>IF(N317="nulová",J317,0)</f>
        <v>0</v>
      </c>
      <c r="BJ317" s="14" t="s">
        <v>86</v>
      </c>
      <c r="BK317" s="223">
        <f>ROUND(I317*H317,2)</f>
        <v>0</v>
      </c>
      <c r="BL317" s="14" t="s">
        <v>410</v>
      </c>
      <c r="BM317" s="222" t="s">
        <v>839</v>
      </c>
    </row>
    <row r="318" s="2" customFormat="1" ht="16.5" customHeight="1">
      <c r="A318" s="35"/>
      <c r="B318" s="36"/>
      <c r="C318" s="210" t="s">
        <v>840</v>
      </c>
      <c r="D318" s="210" t="s">
        <v>137</v>
      </c>
      <c r="E318" s="211" t="s">
        <v>841</v>
      </c>
      <c r="F318" s="212" t="s">
        <v>842</v>
      </c>
      <c r="G318" s="213" t="s">
        <v>843</v>
      </c>
      <c r="H318" s="214">
        <v>1</v>
      </c>
      <c r="I318" s="215"/>
      <c r="J318" s="216">
        <f>ROUND(I318*H318,2)</f>
        <v>0</v>
      </c>
      <c r="K318" s="217"/>
      <c r="L318" s="41"/>
      <c r="M318" s="218" t="s">
        <v>1</v>
      </c>
      <c r="N318" s="219" t="s">
        <v>43</v>
      </c>
      <c r="O318" s="88"/>
      <c r="P318" s="220">
        <f>O318*H318</f>
        <v>0</v>
      </c>
      <c r="Q318" s="220">
        <v>0</v>
      </c>
      <c r="R318" s="220">
        <f>Q318*H318</f>
        <v>0</v>
      </c>
      <c r="S318" s="220">
        <v>0</v>
      </c>
      <c r="T318" s="221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22" t="s">
        <v>410</v>
      </c>
      <c r="AT318" s="222" t="s">
        <v>137</v>
      </c>
      <c r="AU318" s="222" t="s">
        <v>86</v>
      </c>
      <c r="AY318" s="14" t="s">
        <v>134</v>
      </c>
      <c r="BE318" s="223">
        <f>IF(N318="základní",J318,0)</f>
        <v>0</v>
      </c>
      <c r="BF318" s="223">
        <f>IF(N318="snížená",J318,0)</f>
        <v>0</v>
      </c>
      <c r="BG318" s="223">
        <f>IF(N318="zákl. přenesená",J318,0)</f>
        <v>0</v>
      </c>
      <c r="BH318" s="223">
        <f>IF(N318="sníž. přenesená",J318,0)</f>
        <v>0</v>
      </c>
      <c r="BI318" s="223">
        <f>IF(N318="nulová",J318,0)</f>
        <v>0</v>
      </c>
      <c r="BJ318" s="14" t="s">
        <v>86</v>
      </c>
      <c r="BK318" s="223">
        <f>ROUND(I318*H318,2)</f>
        <v>0</v>
      </c>
      <c r="BL318" s="14" t="s">
        <v>410</v>
      </c>
      <c r="BM318" s="222" t="s">
        <v>844</v>
      </c>
    </row>
    <row r="319" s="2" customFormat="1" ht="16.5" customHeight="1">
      <c r="A319" s="35"/>
      <c r="B319" s="36"/>
      <c r="C319" s="210" t="s">
        <v>845</v>
      </c>
      <c r="D319" s="210" t="s">
        <v>137</v>
      </c>
      <c r="E319" s="211" t="s">
        <v>846</v>
      </c>
      <c r="F319" s="212" t="s">
        <v>847</v>
      </c>
      <c r="G319" s="213" t="s">
        <v>787</v>
      </c>
      <c r="H319" s="214">
        <v>3</v>
      </c>
      <c r="I319" s="215"/>
      <c r="J319" s="216">
        <f>ROUND(I319*H319,2)</f>
        <v>0</v>
      </c>
      <c r="K319" s="217"/>
      <c r="L319" s="41"/>
      <c r="M319" s="218" t="s">
        <v>1</v>
      </c>
      <c r="N319" s="219" t="s">
        <v>43</v>
      </c>
      <c r="O319" s="88"/>
      <c r="P319" s="220">
        <f>O319*H319</f>
        <v>0</v>
      </c>
      <c r="Q319" s="220">
        <v>0</v>
      </c>
      <c r="R319" s="220">
        <f>Q319*H319</f>
        <v>0</v>
      </c>
      <c r="S319" s="220">
        <v>0</v>
      </c>
      <c r="T319" s="221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22" t="s">
        <v>410</v>
      </c>
      <c r="AT319" s="222" t="s">
        <v>137</v>
      </c>
      <c r="AU319" s="222" t="s">
        <v>86</v>
      </c>
      <c r="AY319" s="14" t="s">
        <v>134</v>
      </c>
      <c r="BE319" s="223">
        <f>IF(N319="základní",J319,0)</f>
        <v>0</v>
      </c>
      <c r="BF319" s="223">
        <f>IF(N319="snížená",J319,0)</f>
        <v>0</v>
      </c>
      <c r="BG319" s="223">
        <f>IF(N319="zákl. přenesená",J319,0)</f>
        <v>0</v>
      </c>
      <c r="BH319" s="223">
        <f>IF(N319="sníž. přenesená",J319,0)</f>
        <v>0</v>
      </c>
      <c r="BI319" s="223">
        <f>IF(N319="nulová",J319,0)</f>
        <v>0</v>
      </c>
      <c r="BJ319" s="14" t="s">
        <v>86</v>
      </c>
      <c r="BK319" s="223">
        <f>ROUND(I319*H319,2)</f>
        <v>0</v>
      </c>
      <c r="BL319" s="14" t="s">
        <v>410</v>
      </c>
      <c r="BM319" s="222" t="s">
        <v>848</v>
      </c>
    </row>
    <row r="320" s="2" customFormat="1" ht="16.5" customHeight="1">
      <c r="A320" s="35"/>
      <c r="B320" s="36"/>
      <c r="C320" s="210" t="s">
        <v>849</v>
      </c>
      <c r="D320" s="210" t="s">
        <v>137</v>
      </c>
      <c r="E320" s="211" t="s">
        <v>850</v>
      </c>
      <c r="F320" s="212" t="s">
        <v>851</v>
      </c>
      <c r="G320" s="213" t="s">
        <v>787</v>
      </c>
      <c r="H320" s="214">
        <v>1</v>
      </c>
      <c r="I320" s="215"/>
      <c r="J320" s="216">
        <f>ROUND(I320*H320,2)</f>
        <v>0</v>
      </c>
      <c r="K320" s="217"/>
      <c r="L320" s="41"/>
      <c r="M320" s="218" t="s">
        <v>1</v>
      </c>
      <c r="N320" s="219" t="s">
        <v>43</v>
      </c>
      <c r="O320" s="88"/>
      <c r="P320" s="220">
        <f>O320*H320</f>
        <v>0</v>
      </c>
      <c r="Q320" s="220">
        <v>0</v>
      </c>
      <c r="R320" s="220">
        <f>Q320*H320</f>
        <v>0</v>
      </c>
      <c r="S320" s="220">
        <v>0</v>
      </c>
      <c r="T320" s="221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22" t="s">
        <v>410</v>
      </c>
      <c r="AT320" s="222" t="s">
        <v>137</v>
      </c>
      <c r="AU320" s="222" t="s">
        <v>86</v>
      </c>
      <c r="AY320" s="14" t="s">
        <v>134</v>
      </c>
      <c r="BE320" s="223">
        <f>IF(N320="základní",J320,0)</f>
        <v>0</v>
      </c>
      <c r="BF320" s="223">
        <f>IF(N320="snížená",J320,0)</f>
        <v>0</v>
      </c>
      <c r="BG320" s="223">
        <f>IF(N320="zákl. přenesená",J320,0)</f>
        <v>0</v>
      </c>
      <c r="BH320" s="223">
        <f>IF(N320="sníž. přenesená",J320,0)</f>
        <v>0</v>
      </c>
      <c r="BI320" s="223">
        <f>IF(N320="nulová",J320,0)</f>
        <v>0</v>
      </c>
      <c r="BJ320" s="14" t="s">
        <v>86</v>
      </c>
      <c r="BK320" s="223">
        <f>ROUND(I320*H320,2)</f>
        <v>0</v>
      </c>
      <c r="BL320" s="14" t="s">
        <v>410</v>
      </c>
      <c r="BM320" s="222" t="s">
        <v>852</v>
      </c>
    </row>
    <row r="321" s="2" customFormat="1" ht="16.5" customHeight="1">
      <c r="A321" s="35"/>
      <c r="B321" s="36"/>
      <c r="C321" s="210" t="s">
        <v>853</v>
      </c>
      <c r="D321" s="210" t="s">
        <v>137</v>
      </c>
      <c r="E321" s="211" t="s">
        <v>854</v>
      </c>
      <c r="F321" s="212" t="s">
        <v>855</v>
      </c>
      <c r="G321" s="213" t="s">
        <v>787</v>
      </c>
      <c r="H321" s="214">
        <v>1</v>
      </c>
      <c r="I321" s="215"/>
      <c r="J321" s="216">
        <f>ROUND(I321*H321,2)</f>
        <v>0</v>
      </c>
      <c r="K321" s="217"/>
      <c r="L321" s="41"/>
      <c r="M321" s="218" t="s">
        <v>1</v>
      </c>
      <c r="N321" s="219" t="s">
        <v>43</v>
      </c>
      <c r="O321" s="88"/>
      <c r="P321" s="220">
        <f>O321*H321</f>
        <v>0</v>
      </c>
      <c r="Q321" s="220">
        <v>0</v>
      </c>
      <c r="R321" s="220">
        <f>Q321*H321</f>
        <v>0</v>
      </c>
      <c r="S321" s="220">
        <v>0</v>
      </c>
      <c r="T321" s="221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22" t="s">
        <v>410</v>
      </c>
      <c r="AT321" s="222" t="s">
        <v>137</v>
      </c>
      <c r="AU321" s="222" t="s">
        <v>86</v>
      </c>
      <c r="AY321" s="14" t="s">
        <v>134</v>
      </c>
      <c r="BE321" s="223">
        <f>IF(N321="základní",J321,0)</f>
        <v>0</v>
      </c>
      <c r="BF321" s="223">
        <f>IF(N321="snížená",J321,0)</f>
        <v>0</v>
      </c>
      <c r="BG321" s="223">
        <f>IF(N321="zákl. přenesená",J321,0)</f>
        <v>0</v>
      </c>
      <c r="BH321" s="223">
        <f>IF(N321="sníž. přenesená",J321,0)</f>
        <v>0</v>
      </c>
      <c r="BI321" s="223">
        <f>IF(N321="nulová",J321,0)</f>
        <v>0</v>
      </c>
      <c r="BJ321" s="14" t="s">
        <v>86</v>
      </c>
      <c r="BK321" s="223">
        <f>ROUND(I321*H321,2)</f>
        <v>0</v>
      </c>
      <c r="BL321" s="14" t="s">
        <v>410</v>
      </c>
      <c r="BM321" s="222" t="s">
        <v>856</v>
      </c>
    </row>
    <row r="322" s="2" customFormat="1" ht="16.5" customHeight="1">
      <c r="A322" s="35"/>
      <c r="B322" s="36"/>
      <c r="C322" s="224" t="s">
        <v>857</v>
      </c>
      <c r="D322" s="224" t="s">
        <v>190</v>
      </c>
      <c r="E322" s="225" t="s">
        <v>858</v>
      </c>
      <c r="F322" s="226" t="s">
        <v>859</v>
      </c>
      <c r="G322" s="227" t="s">
        <v>187</v>
      </c>
      <c r="H322" s="228">
        <v>1</v>
      </c>
      <c r="I322" s="229"/>
      <c r="J322" s="230">
        <f>ROUND(I322*H322,2)</f>
        <v>0</v>
      </c>
      <c r="K322" s="231"/>
      <c r="L322" s="232"/>
      <c r="M322" s="233" t="s">
        <v>1</v>
      </c>
      <c r="N322" s="234" t="s">
        <v>43</v>
      </c>
      <c r="O322" s="88"/>
      <c r="P322" s="220">
        <f>O322*H322</f>
        <v>0</v>
      </c>
      <c r="Q322" s="220">
        <v>0.0038999999999999998</v>
      </c>
      <c r="R322" s="220">
        <f>Q322*H322</f>
        <v>0.0038999999999999998</v>
      </c>
      <c r="S322" s="220">
        <v>0</v>
      </c>
      <c r="T322" s="221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22" t="s">
        <v>796</v>
      </c>
      <c r="AT322" s="222" t="s">
        <v>190</v>
      </c>
      <c r="AU322" s="222" t="s">
        <v>86</v>
      </c>
      <c r="AY322" s="14" t="s">
        <v>134</v>
      </c>
      <c r="BE322" s="223">
        <f>IF(N322="základní",J322,0)</f>
        <v>0</v>
      </c>
      <c r="BF322" s="223">
        <f>IF(N322="snížená",J322,0)</f>
        <v>0</v>
      </c>
      <c r="BG322" s="223">
        <f>IF(N322="zákl. přenesená",J322,0)</f>
        <v>0</v>
      </c>
      <c r="BH322" s="223">
        <f>IF(N322="sníž. přenesená",J322,0)</f>
        <v>0</v>
      </c>
      <c r="BI322" s="223">
        <f>IF(N322="nulová",J322,0)</f>
        <v>0</v>
      </c>
      <c r="BJ322" s="14" t="s">
        <v>86</v>
      </c>
      <c r="BK322" s="223">
        <f>ROUND(I322*H322,2)</f>
        <v>0</v>
      </c>
      <c r="BL322" s="14" t="s">
        <v>410</v>
      </c>
      <c r="BM322" s="222" t="s">
        <v>860</v>
      </c>
    </row>
    <row r="323" s="2" customFormat="1" ht="16.5" customHeight="1">
      <c r="A323" s="35"/>
      <c r="B323" s="36"/>
      <c r="C323" s="210" t="s">
        <v>861</v>
      </c>
      <c r="D323" s="210" t="s">
        <v>137</v>
      </c>
      <c r="E323" s="211" t="s">
        <v>862</v>
      </c>
      <c r="F323" s="212" t="s">
        <v>863</v>
      </c>
      <c r="G323" s="213" t="s">
        <v>838</v>
      </c>
      <c r="H323" s="214">
        <v>1</v>
      </c>
      <c r="I323" s="215"/>
      <c r="J323" s="216">
        <f>ROUND(I323*H323,2)</f>
        <v>0</v>
      </c>
      <c r="K323" s="217"/>
      <c r="L323" s="41"/>
      <c r="M323" s="236" t="s">
        <v>1</v>
      </c>
      <c r="N323" s="237" t="s">
        <v>43</v>
      </c>
      <c r="O323" s="238"/>
      <c r="P323" s="239">
        <f>O323*H323</f>
        <v>0</v>
      </c>
      <c r="Q323" s="239">
        <v>0</v>
      </c>
      <c r="R323" s="239">
        <f>Q323*H323</f>
        <v>0</v>
      </c>
      <c r="S323" s="239">
        <v>0</v>
      </c>
      <c r="T323" s="240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22" t="s">
        <v>410</v>
      </c>
      <c r="AT323" s="222" t="s">
        <v>137</v>
      </c>
      <c r="AU323" s="222" t="s">
        <v>86</v>
      </c>
      <c r="AY323" s="14" t="s">
        <v>134</v>
      </c>
      <c r="BE323" s="223">
        <f>IF(N323="základní",J323,0)</f>
        <v>0</v>
      </c>
      <c r="BF323" s="223">
        <f>IF(N323="snížená",J323,0)</f>
        <v>0</v>
      </c>
      <c r="BG323" s="223">
        <f>IF(N323="zákl. přenesená",J323,0)</f>
        <v>0</v>
      </c>
      <c r="BH323" s="223">
        <f>IF(N323="sníž. přenesená",J323,0)</f>
        <v>0</v>
      </c>
      <c r="BI323" s="223">
        <f>IF(N323="nulová",J323,0)</f>
        <v>0</v>
      </c>
      <c r="BJ323" s="14" t="s">
        <v>86</v>
      </c>
      <c r="BK323" s="223">
        <f>ROUND(I323*H323,2)</f>
        <v>0</v>
      </c>
      <c r="BL323" s="14" t="s">
        <v>410</v>
      </c>
      <c r="BM323" s="222" t="s">
        <v>864</v>
      </c>
    </row>
    <row r="324" s="2" customFormat="1" ht="6.96" customHeight="1">
      <c r="A324" s="35"/>
      <c r="B324" s="63"/>
      <c r="C324" s="64"/>
      <c r="D324" s="64"/>
      <c r="E324" s="64"/>
      <c r="F324" s="64"/>
      <c r="G324" s="64"/>
      <c r="H324" s="64"/>
      <c r="I324" s="64"/>
      <c r="J324" s="64"/>
      <c r="K324" s="64"/>
      <c r="L324" s="41"/>
      <c r="M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</row>
  </sheetData>
  <sheetProtection sheet="1" autoFilter="0" formatColumns="0" formatRows="0" objects="1" scenarios="1" spinCount="100000" saltValue="Kbpk4FM2yfFarJizwTQpp4nY16kzl0I/A/TAoDa2gqPMMTwRDaCBUdApDw0nOWSn/Gt3C/giKjH0T/0aoy4iuA==" hashValue="34/TikIJvwEtl30IAgMYDTDX3mhLaQubRDQcUHDgy/hNVrzv3ZbnnVSZzE7mEM07JKHpUvp96FgHzC14W8YUVg==" algorithmName="SHA-512" password="CC35"/>
  <autoFilter ref="C131:K323"/>
  <mergeCells count="6">
    <mergeCell ref="E7:H7"/>
    <mergeCell ref="E16:H16"/>
    <mergeCell ref="E25:H25"/>
    <mergeCell ref="E85:H85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Kučera Bořivoj - Raeder&amp;Falge</dc:creator>
  <cp:lastModifiedBy>Kučera Bořivoj - Raeder&amp;Falge</cp:lastModifiedBy>
  <dcterms:created xsi:type="dcterms:W3CDTF">2022-01-16T12:53:16Z</dcterms:created>
  <dcterms:modified xsi:type="dcterms:W3CDTF">2022-01-16T12:53:20Z</dcterms:modified>
</cp:coreProperties>
</file>