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Architektonicko-s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'SO-01 - Architektonicko-s...'!$C$96:$K$381</definedName>
    <definedName name="_xlnm.Print_Area" localSheetId="1">'SO-01 - Architektonicko-s...'!$C$4:$J$39,'SO-01 - Architektonicko-s...'!$C$45:$J$78,'SO-01 - Architektonicko-s...'!$C$84:$K$381</definedName>
    <definedName name="_xlnm.Print_Titles" localSheetId="1">'SO-01 - Architektonicko-s...'!$96:$96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T373"/>
  <c r="R374"/>
  <c r="R373"/>
  <c r="P374"/>
  <c r="P373"/>
  <c r="BI371"/>
  <c r="BH371"/>
  <c r="BG371"/>
  <c r="BF371"/>
  <c r="T371"/>
  <c r="T370"/>
  <c r="R371"/>
  <c r="R370"/>
  <c r="P371"/>
  <c r="P370"/>
  <c r="BI363"/>
  <c r="BH363"/>
  <c r="BG363"/>
  <c r="BF363"/>
  <c r="T363"/>
  <c r="T362"/>
  <c r="R363"/>
  <c r="R362"/>
  <c r="P363"/>
  <c r="P362"/>
  <c r="BI357"/>
  <c r="BH357"/>
  <c r="BG357"/>
  <c r="BF357"/>
  <c r="T357"/>
  <c r="T356"/>
  <c r="R357"/>
  <c r="R356"/>
  <c r="P357"/>
  <c r="P356"/>
  <c r="BI354"/>
  <c r="BH354"/>
  <c r="BG354"/>
  <c r="BF354"/>
  <c r="T354"/>
  <c r="R354"/>
  <c r="P354"/>
  <c r="BI348"/>
  <c r="BH348"/>
  <c r="BG348"/>
  <c r="BF348"/>
  <c r="T348"/>
  <c r="R348"/>
  <c r="P348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1"/>
  <c r="BH211"/>
  <c r="BG211"/>
  <c r="BF211"/>
  <c r="T211"/>
  <c r="R211"/>
  <c r="P211"/>
  <c r="BI208"/>
  <c r="BH208"/>
  <c r="BG208"/>
  <c r="BF208"/>
  <c r="T208"/>
  <c r="R208"/>
  <c r="P208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2"/>
  <c r="BH132"/>
  <c r="BG132"/>
  <c r="BF132"/>
  <c r="T132"/>
  <c r="R132"/>
  <c r="P132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94"/>
  <c r="J17"/>
  <c r="J12"/>
  <c r="J91"/>
  <c r="E7"/>
  <c r="E87"/>
  <c i="1" r="L50"/>
  <c r="AM50"/>
  <c r="AM49"/>
  <c r="L49"/>
  <c r="AM47"/>
  <c r="L47"/>
  <c r="L45"/>
  <c r="L44"/>
  <c i="2" r="J332"/>
  <c r="BK198"/>
  <c r="J371"/>
  <c r="BK295"/>
  <c r="J150"/>
  <c r="J170"/>
  <c r="J374"/>
  <c r="BK309"/>
  <c r="BK232"/>
  <c r="BK374"/>
  <c r="BK139"/>
  <c r="BK201"/>
  <c r="J116"/>
  <c r="J330"/>
  <c r="J259"/>
  <c r="J184"/>
  <c r="J380"/>
  <c r="J126"/>
  <c r="BK123"/>
  <c r="J363"/>
  <c r="BK306"/>
  <c r="BK162"/>
  <c r="BK371"/>
  <c r="J225"/>
  <c r="J143"/>
  <c r="BK104"/>
  <c r="J249"/>
  <c r="BK286"/>
  <c r="J119"/>
  <c r="J321"/>
  <c r="J253"/>
  <c r="J155"/>
  <c r="J268"/>
  <c r="BK221"/>
  <c r="BK348"/>
  <c r="BK301"/>
  <c r="BK239"/>
  <c r="BK173"/>
  <c r="J348"/>
  <c r="BK253"/>
  <c r="J301"/>
  <c r="BK177"/>
  <c r="J153"/>
  <c r="J282"/>
  <c r="BK116"/>
  <c r="BK180"/>
  <c r="BK326"/>
  <c r="BK187"/>
  <c r="J338"/>
  <c r="J166"/>
  <c r="J242"/>
  <c r="J158"/>
  <c r="J357"/>
  <c r="J279"/>
  <c r="J191"/>
  <c r="BK225"/>
  <c r="BK249"/>
  <c r="BK363"/>
  <c r="J313"/>
  <c r="J246"/>
  <c r="BK126"/>
  <c r="BK298"/>
  <c r="BK313"/>
  <c r="J208"/>
  <c r="J180"/>
  <c r="J256"/>
  <c r="J298"/>
  <c r="BK341"/>
  <c r="BK218"/>
  <c r="J309"/>
  <c r="BK338"/>
  <c r="BK271"/>
  <c r="J177"/>
  <c r="J286"/>
  <c r="J290"/>
  <c r="J377"/>
  <c r="J306"/>
  <c r="J228"/>
  <c r="BK148"/>
  <c r="J232"/>
  <c r="BK228"/>
  <c r="J100"/>
  <c r="BK119"/>
  <c r="BK153"/>
  <c r="J218"/>
  <c r="BK112"/>
  <c r="J354"/>
  <c r="J295"/>
  <c r="BK170"/>
  <c r="BK354"/>
  <c r="J276"/>
  <c r="J211"/>
  <c r="J148"/>
  <c r="BK330"/>
  <c r="BK290"/>
  <c r="J123"/>
  <c r="BK246"/>
  <c r="BK317"/>
  <c r="BK166"/>
  <c r="BK334"/>
  <c r="J271"/>
  <c r="J221"/>
  <c r="BK357"/>
  <c r="BK158"/>
  <c r="BK259"/>
  <c r="BK155"/>
  <c r="BK100"/>
  <c r="J239"/>
  <c r="BK256"/>
  <c r="BK150"/>
  <c r="BK377"/>
  <c r="BK242"/>
  <c r="J132"/>
  <c r="J317"/>
  <c r="J104"/>
  <c r="BK191"/>
  <c r="BK380"/>
  <c r="BK268"/>
  <c r="BK332"/>
  <c r="J112"/>
  <c r="BK143"/>
  <c r="BK282"/>
  <c r="BK208"/>
  <c r="J108"/>
  <c r="BK279"/>
  <c r="BK194"/>
  <c r="J139"/>
  <c r="J173"/>
  <c r="J198"/>
  <c r="BK132"/>
  <c r="J326"/>
  <c r="BK211"/>
  <c r="J162"/>
  <c r="BK184"/>
  <c r="BK321"/>
  <c r="BK276"/>
  <c r="J194"/>
  <c r="J334"/>
  <c r="BK108"/>
  <c r="J201"/>
  <c r="J341"/>
  <c i="1" r="AS54"/>
  <c i="2" r="J187"/>
  <c l="1" r="P99"/>
  <c r="BK131"/>
  <c r="J131"/>
  <c r="J62"/>
  <c r="P131"/>
  <c r="BK147"/>
  <c r="J147"/>
  <c r="J63"/>
  <c r="R147"/>
  <c r="P161"/>
  <c r="BK227"/>
  <c r="J227"/>
  <c r="J67"/>
  <c r="T227"/>
  <c r="P258"/>
  <c r="BK270"/>
  <c r="J270"/>
  <c r="J69"/>
  <c r="BK281"/>
  <c r="J281"/>
  <c r="J70"/>
  <c r="BK308"/>
  <c r="J308"/>
  <c r="J71"/>
  <c r="R308"/>
  <c r="T99"/>
  <c r="R131"/>
  <c r="BK161"/>
  <c r="J161"/>
  <c r="J66"/>
  <c r="R161"/>
  <c r="R227"/>
  <c r="R258"/>
  <c r="P270"/>
  <c r="P281"/>
  <c r="P308"/>
  <c r="BK99"/>
  <c r="J99"/>
  <c r="J61"/>
  <c r="R99"/>
  <c r="R98"/>
  <c r="T131"/>
  <c r="P147"/>
  <c r="T147"/>
  <c r="T161"/>
  <c r="P227"/>
  <c r="BK258"/>
  <c r="J258"/>
  <c r="J68"/>
  <c r="T258"/>
  <c r="R270"/>
  <c r="T270"/>
  <c r="R281"/>
  <c r="T281"/>
  <c r="T308"/>
  <c r="BK376"/>
  <c r="J376"/>
  <c r="J77"/>
  <c r="P376"/>
  <c r="P369"/>
  <c r="R376"/>
  <c r="R369"/>
  <c r="T376"/>
  <c r="T369"/>
  <c r="BK157"/>
  <c r="J157"/>
  <c r="J64"/>
  <c r="BK356"/>
  <c r="J356"/>
  <c r="J72"/>
  <c r="BK362"/>
  <c r="J362"/>
  <c r="J73"/>
  <c r="BK370"/>
  <c r="J370"/>
  <c r="J75"/>
  <c r="BK373"/>
  <c r="J373"/>
  <c r="J76"/>
  <c r="F55"/>
  <c r="BE126"/>
  <c r="BE139"/>
  <c r="BE153"/>
  <c r="BE155"/>
  <c r="BE162"/>
  <c r="BE166"/>
  <c r="BE170"/>
  <c r="BE173"/>
  <c r="BE180"/>
  <c r="BE191"/>
  <c r="BE198"/>
  <c r="BE246"/>
  <c r="BE253"/>
  <c r="BE271"/>
  <c r="BE276"/>
  <c r="BE279"/>
  <c r="BE295"/>
  <c r="BE301"/>
  <c r="BE309"/>
  <c r="E48"/>
  <c r="J52"/>
  <c r="BE104"/>
  <c r="BE112"/>
  <c r="BE123"/>
  <c r="BE132"/>
  <c r="BE208"/>
  <c r="BE221"/>
  <c r="BE228"/>
  <c r="BE249"/>
  <c r="BE259"/>
  <c r="BE286"/>
  <c r="BE290"/>
  <c r="BE306"/>
  <c r="BE313"/>
  <c r="BE317"/>
  <c r="BE321"/>
  <c r="BE326"/>
  <c r="BE330"/>
  <c r="BE334"/>
  <c r="BE377"/>
  <c r="BE100"/>
  <c r="BE108"/>
  <c r="BE116"/>
  <c r="BE119"/>
  <c r="BE143"/>
  <c r="BE148"/>
  <c r="BE150"/>
  <c r="BE158"/>
  <c r="BE177"/>
  <c r="BE184"/>
  <c r="BE187"/>
  <c r="BE194"/>
  <c r="BE201"/>
  <c r="BE211"/>
  <c r="BE218"/>
  <c r="BE225"/>
  <c r="BE232"/>
  <c r="BE239"/>
  <c r="BE242"/>
  <c r="BE256"/>
  <c r="BE268"/>
  <c r="BE282"/>
  <c r="BE298"/>
  <c r="BE332"/>
  <c r="BE338"/>
  <c r="BE341"/>
  <c r="BE348"/>
  <c r="BE354"/>
  <c r="BE357"/>
  <c r="BE363"/>
  <c r="BE371"/>
  <c r="BE374"/>
  <c r="BE380"/>
  <c r="J34"/>
  <c i="1" r="AW55"/>
  <c i="2" r="F35"/>
  <c i="1" r="BB55"/>
  <c r="BB54"/>
  <c r="W31"/>
  <c i="2" r="F37"/>
  <c i="1" r="BD55"/>
  <c r="BD54"/>
  <c r="W33"/>
  <c i="2" r="F34"/>
  <c i="1" r="BA55"/>
  <c r="BA54"/>
  <c r="W30"/>
  <c i="2" r="F36"/>
  <c i="1" r="BC55"/>
  <c r="BC54"/>
  <c r="AY54"/>
  <c i="2" l="1" r="T160"/>
  <c r="R160"/>
  <c r="R97"/>
  <c r="T98"/>
  <c r="T97"/>
  <c r="P160"/>
  <c r="P98"/>
  <c r="BK98"/>
  <c r="J98"/>
  <c r="J60"/>
  <c r="BK160"/>
  <c r="J160"/>
  <c r="J65"/>
  <c r="BK369"/>
  <c r="J369"/>
  <c r="J74"/>
  <c i="1" r="AW54"/>
  <c r="AK30"/>
  <c r="AX54"/>
  <c r="W32"/>
  <c i="2" r="J33"/>
  <c i="1" r="AV55"/>
  <c r="AT55"/>
  <c i="2" r="F33"/>
  <c i="1" r="AZ55"/>
  <c r="AZ54"/>
  <c r="W29"/>
  <c i="2" l="1" r="P97"/>
  <c i="1" r="AU55"/>
  <c i="2" r="BK97"/>
  <c r="J97"/>
  <c r="J59"/>
  <c i="1" r="AU54"/>
  <c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<sst xmlns="http://schemas.openxmlformats.org/spreadsheetml/2006/main">
  <si>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</si>
  <si>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</si>
  <si>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</si>
  <si>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</si>
  <si>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</si>
  <si>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{8df4dbf1-c630-48c1-b448-e26b233b8783}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</si>
  <si>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</si>
  <si>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</si>
  <si>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</si>
  <si>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</si>
  <si>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</si>
  <si>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</si>
  <si>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</si>
  <si>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</si>
  <si>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20210827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</si>
  <si>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</si>
  <si>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</si>
  <si>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Projektová dokumentace opravy plochých střech Pražská 206/95 v Bílině</t>
  </si>
  <si>
    <t>KSO:</t>
  </si>
  <si>
    <t/>
  </si>
  <si>
    <t>CC-CZ:</t>
  </si>
  <si>
    <t>Místo:</t>
  </si>
  <si>
    <t>Pražská 206/95</t>
  </si>
  <si>
    <t>Datum:</t>
  </si>
  <si>
    <t>26. 8. 2021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</si>
  <si>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</si>
  <si>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</si>
  <si>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</si>
  <si>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</si>
  <si>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</si>
  <si>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</si>
  <si>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</si>
  <si>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</si>
  <si>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</si>
  <si>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27642411</t>
  </si>
  <si>
    <t>DEKPROJEKT s.r.o.</t>
  </si>
  <si>
    <t>CZ699000797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</si>
  <si>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</si>
  <si>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</si>
  <si>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</si>
  <si>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</si>
  <si>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</si>
  <si>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</si>
  <si>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</si>
  <si>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</si>
  <si>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</si>
  <si>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</si>
  <si>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</si>
  <si>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</si>
  <si>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</si>
  <si>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</si>
  <si>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</si>
  <si>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</si>
  <si>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</si>
  <si>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</si>
  <si>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</si>
  <si>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</si>
  <si>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</si>
  <si>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</si>
  <si>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</si>
  <si>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</si>
  <si>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</si>
  <si>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</si>
  <si>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</si>
  <si>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</si>
  <si>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</si>
  <si>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</si>
  <si>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</si>
  <si>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</si>
  <si>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</si>
  <si>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</si>
  <si>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</si>
  <si>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</si>
  <si>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</si>
  <si>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</si>
  <si>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</si>
  <si>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</si>
  <si>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</si>
  <si>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</si>
  <si>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</si>
  <si>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</si>
  <si>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Architektonicko-stavební část</t>
  </si>
  <si>
    <t>STA</t>
  </si>
  <si>
    <t>1</t>
  </si>
  <si>
    <t>{fb2ffcf7-5b18-422b-bac5-1326d185af6d}</t>
  </si>
  <si>
    <t>2</t>
  </si>
  <si>
    <t>KRYCÍ LIST SOUPISU PRACÍ</t>
  </si>
  <si>
    <t>Objekt:</t>
  </si>
  <si>
    <t>SO-01 - Architektonicko-stavební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</si>
  <si>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</si>
  <si>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</si>
  <si>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</si>
  <si>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</si>
  <si>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</si>
  <si>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</si>
  <si>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</si>
  <si>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</si>
  <si>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</si>
  <si>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</si>
  <si>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</si>
  <si>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</si>
  <si>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</si>
  <si>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</si>
  <si>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</si>
  <si>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</si>
  <si>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783 - Dokončovací práce - nátěry</t>
  </si>
  <si>
    <t>OST - Ostatní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</si>
  <si>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</si>
  <si>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</si>
  <si>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</si>
  <si>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</si>
  <si>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</si>
  <si>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</si>
  <si>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</si>
  <si>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</si>
  <si>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</si>
  <si>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</si>
  <si>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</si>
  <si>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</si>
  <si>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</si>
  <si>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</si>
  <si>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</si>
  <si>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</si>
  <si>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</si>
  <si>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</si>
  <si>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</si>
  <si>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</si>
  <si>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</si>
  <si>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</si>
  <si>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</si>
  <si>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621142001</t>
  </si>
  <si>
    <t>Potažení vnějších ploch pletivem v ploše nebo pruzích, na plném podkladu sklovláknitým vtlačením do tmelu podhledů</t>
  </si>
  <si>
    <t>m2</t>
  </si>
  <si>
    <t>CS ÚRS 2021 02</t>
  </si>
  <si>
    <t>4</t>
  </si>
  <si>
    <t>1487265670</t>
  </si>
  <si>
    <t>Online PSC</t>
  </si>
  <si>
    <t>https://podminky.urs.cz/item/CS_URS_2021_02/621142001</t>
  </si>
  <si>
    <t>VV</t>
  </si>
  <si>
    <t>spodní líc S1</t>
  </si>
  <si>
    <t>(1,4*5,1)+(0,15*5,1)</t>
  </si>
  <si>
    <t>621151001</t>
  </si>
  <si>
    <t>Penetrační nátěr vnějších pastovitých tenkovrstvých omítek akrylátový univerzální podhledů</t>
  </si>
  <si>
    <t>-212879</t>
  </si>
  <si>
    <t>https://podminky.urs.cz/item/CS_URS_2021_02/621151001</t>
  </si>
  <si>
    <t>3</t>
  </si>
  <si>
    <t>621531022</t>
  </si>
  <si>
    <t>Omítka tenkovrstvá silikonová vnějších ploch probarvená bez penetrace zatíraná (škrábaná), zrnitost 2,0 mm podhledů</t>
  </si>
  <si>
    <t>-1271215332</t>
  </si>
  <si>
    <t>https://podminky.urs.cz/item/CS_URS_2021_02/621531022</t>
  </si>
  <si>
    <t>622252002</t>
  </si>
  <si>
    <t>Montáž profilů kontaktního zateplení ostatních stěnových, dilatačních apod. lepených do tmelu</t>
  </si>
  <si>
    <t>m</t>
  </si>
  <si>
    <t>-1064861707</t>
  </si>
  <si>
    <t>https://podminky.urs.cz/item/CS_URS_2021_02/622252002</t>
  </si>
  <si>
    <t>detail B - okap</t>
  </si>
  <si>
    <t>5,1</t>
  </si>
  <si>
    <t>5</t>
  </si>
  <si>
    <t>M</t>
  </si>
  <si>
    <t>59051510</t>
  </si>
  <si>
    <t>profil začišťovací s okapnicí PVC s výztužnou tkaninou pro nadpraží ETICS</t>
  </si>
  <si>
    <t>8</t>
  </si>
  <si>
    <t>1257755842</t>
  </si>
  <si>
    <t>https://podminky.urs.cz/item/CS_URS_2021_02/59051510</t>
  </si>
  <si>
    <t>5,1*1,05 'Přepočtené koeficientem množství</t>
  </si>
  <si>
    <t>-1796920461</t>
  </si>
  <si>
    <t>7</t>
  </si>
  <si>
    <t>59051512</t>
  </si>
  <si>
    <t>profil začišťovací s okapnicí PVC s výztužnou tkaninou pro parapet ETICS</t>
  </si>
  <si>
    <t>896216917</t>
  </si>
  <si>
    <t>https://podminky.urs.cz/item/CS_URS_2021_02/59051512</t>
  </si>
  <si>
    <t>632450121</t>
  </si>
  <si>
    <t>Potěr cementový vyrovnávací ze suchých směsí v pásu o průměrné (střední) tl. od 10 do 20 mm</t>
  </si>
  <si>
    <t>-173174282</t>
  </si>
  <si>
    <t>https://podminky.urs.cz/item/CS_URS_2021_02/632450121</t>
  </si>
  <si>
    <t>střecha S1</t>
  </si>
  <si>
    <t>vyrovnávací vrstva pro 5% plochy</t>
  </si>
  <si>
    <t>3,8*5,1*0,05</t>
  </si>
  <si>
    <t>9</t>
  </si>
  <si>
    <t>Ostatní konstrukce a práce, bourání</t>
  </si>
  <si>
    <t>952902501</t>
  </si>
  <si>
    <t>Čištění budov při provádění oprav a udržovacích prací střešních nebo nadstřešních konstrukcí, střech plochých</t>
  </si>
  <si>
    <t>-480746298</t>
  </si>
  <si>
    <t>https://podminky.urs.cz/item/CS_URS_2021_02/952902501</t>
  </si>
  <si>
    <t>skladba S2</t>
  </si>
  <si>
    <t>12,83*41,7</t>
  </si>
  <si>
    <t>skladba S3</t>
  </si>
  <si>
    <t>12,77*38,82</t>
  </si>
  <si>
    <t>Součet</t>
  </si>
  <si>
    <t>10</t>
  </si>
  <si>
    <t>978015391</t>
  </si>
  <si>
    <t>Otlučení vápenných nebo vápenocementových omítek vnějších ploch s vyškrabáním spar a s očištěním zdiva stupně členitosti 1 a 2, v rozsahu přes 80 do 100 %</t>
  </si>
  <si>
    <t>1172275940</t>
  </si>
  <si>
    <t>https://podminky.urs.cz/item/CS_URS_2021_02/978015391</t>
  </si>
  <si>
    <t>odstranění omítky spodního líce střechy S1</t>
  </si>
  <si>
    <t>1,4*5,1</t>
  </si>
  <si>
    <t>11</t>
  </si>
  <si>
    <t>949101112</t>
  </si>
  <si>
    <t>Lešení pomocné pracovní pro objekty pozemních staveb pro zatížení do 150 kg/m2, o výšce lešeňové podlahy přes 1,9 do 3,5 m</t>
  </si>
  <si>
    <t>-1864722164</t>
  </si>
  <si>
    <t>https://podminky.urs.cz/item/CS_URS_2021_02/949101112</t>
  </si>
  <si>
    <t>pro provedení spodního líce střechy S1</t>
  </si>
  <si>
    <t>7,5</t>
  </si>
  <si>
    <t>997</t>
  </si>
  <si>
    <t>Přesun sutě</t>
  </si>
  <si>
    <t>12</t>
  </si>
  <si>
    <t>997013211</t>
  </si>
  <si>
    <t>Vnitrostaveništní doprava suti a vybouraných hmot vodorovně do 50 m svisle ručně pro budovy a haly výšky do 6 m</t>
  </si>
  <si>
    <t>t</t>
  </si>
  <si>
    <t>-1932135547</t>
  </si>
  <si>
    <t>https://podminky.urs.cz/item/CS_URS_2021_02/997013211</t>
  </si>
  <si>
    <t>13</t>
  </si>
  <si>
    <t>997013509</t>
  </si>
  <si>
    <t>Odvoz suti a vybouraných hmot na skládku nebo meziskládku se složením, na vzdálenost Příplatek k ceně za každý další i započatý 1 km přes 1 km</t>
  </si>
  <si>
    <t>1204885622</t>
  </si>
  <si>
    <t>https://podminky.urs.cz/item/CS_URS_2021_02/997013509</t>
  </si>
  <si>
    <t>1,298*4 'Přepočtené koeficientem množství</t>
  </si>
  <si>
    <t>14</t>
  </si>
  <si>
    <t>997013511</t>
  </si>
  <si>
    <t>Odvoz suti a vybouraných hmot z meziskládky na skládku s naložením a se složením, na vzdálenost do 1 km</t>
  </si>
  <si>
    <t>1955441412</t>
  </si>
  <si>
    <t>https://podminky.urs.cz/item/CS_URS_2021_02/997013511</t>
  </si>
  <si>
    <t>997013631</t>
  </si>
  <si>
    <t>Poplatek za uložení stavebního odpadu na skládce (skládkovné) směsného stavebního a demoličního zatříděného do Katalogu odpadů pod kódem 17 09 04</t>
  </si>
  <si>
    <t>-1550480654</t>
  </si>
  <si>
    <t>https://podminky.urs.cz/item/CS_URS_2021_02/997013631</t>
  </si>
  <si>
    <t>998</t>
  </si>
  <si>
    <t>Přesun hmot</t>
  </si>
  <si>
    <t>16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</si>
  <si>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</si>
  <si>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</si>
  <si>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1900220395</t>
  </si>
  <si>
    <t>https://podminky.urs.cz/item/CS_URS_2021_02/998018001</t>
  </si>
  <si>
    <t>PSV</t>
  </si>
  <si>
    <t>Práce a dodávky PSV</t>
  </si>
  <si>
    <t>712</t>
  </si>
  <si>
    <t>Povlakové krytiny</t>
  </si>
  <si>
    <t>17</t>
  </si>
  <si>
    <t>712340832</t>
  </si>
  <si>
    <t>Odstranění povlakové krytiny střech plochých do 10° z přitavených pásů NAIP v plné ploše dvouvrstvé</t>
  </si>
  <si>
    <t>-546418328</t>
  </si>
  <si>
    <t>https://podminky.urs.cz/item/CS_URS_2021_02/712340832</t>
  </si>
  <si>
    <t>odstranění izolace střechy S1</t>
  </si>
  <si>
    <t>3,8*5,1</t>
  </si>
  <si>
    <t>18</t>
  </si>
  <si>
    <t>712311101</t>
  </si>
  <si>
    <t>Provedení povlakové krytiny střech plochých do 10° natěradly a tmely za studena nátěrem lakem penetračním nebo asfaltovým</t>
  </si>
  <si>
    <t>-1202920886</t>
  </si>
  <si>
    <t>https://podminky.urs.cz/item/CS_URS_2021_02/712311101</t>
  </si>
  <si>
    <t>skladba S1</t>
  </si>
  <si>
    <t>19</t>
  </si>
  <si>
    <t>11163153</t>
  </si>
  <si>
    <t>emulze asfaltová penetrační</t>
  </si>
  <si>
    <t>litr</t>
  </si>
  <si>
    <t>32</t>
  </si>
  <si>
    <t>-762447614</t>
  </si>
  <si>
    <t>https://podminky.urs.cz/item/CS_URS_2021_02/11163153</t>
  </si>
  <si>
    <t>19,38*0,32 'Přepočtené koeficientem množství</t>
  </si>
  <si>
    <t>20</t>
  </si>
  <si>
    <t>712341559</t>
  </si>
  <si>
    <t>Provedení povlakové krytiny střech plochých do 10° pásy přitavením NAIP v plné ploše</t>
  </si>
  <si>
    <t>-1150586666</t>
  </si>
  <si>
    <t>https://podminky.urs.cz/item/CS_URS_2021_02/712341559</t>
  </si>
  <si>
    <t>62853004</t>
  </si>
  <si>
    <t>pás asfaltový natavitelný modifikovaný SBS tl 4,0mm s vložkou ze skleněné tkaniny a spalitelnou PE fólií nebo jemnozrnným minerálním posypem na horním povrchu</t>
  </si>
  <si>
    <t>1989066794</t>
  </si>
  <si>
    <t>https://podminky.urs.cz/item/CS_URS_2021_02/62853004</t>
  </si>
  <si>
    <t>19,38*1,1655 'Přepočtené koeficientem množství</t>
  </si>
  <si>
    <t>22</t>
  </si>
  <si>
    <t>712331111</t>
  </si>
  <si>
    <t>Provedení povlakové krytiny střech plochých do 10° pásy na sucho podkladní samolepící asfaltový pás</t>
  </si>
  <si>
    <t>-316916581</t>
  </si>
  <si>
    <t>https://podminky.urs.cz/item/CS_URS_2021_02/712331111</t>
  </si>
  <si>
    <t>23</t>
  </si>
  <si>
    <t>62866281</t>
  </si>
  <si>
    <t>pás asfaltový samolepicí modifikovaný SBS tl 3,0mm s vložkou ze skleněné tkaniny se spalitelnou fólií nebo jemnozrnným minerálním posypem nebo textilií na horním povrchu</t>
  </si>
  <si>
    <t>1368441749</t>
  </si>
  <si>
    <t>https://podminky.urs.cz/item/CS_URS_2021_02/62866281</t>
  </si>
  <si>
    <t>24</t>
  </si>
  <si>
    <t>1577362531</t>
  </si>
  <si>
    <t>25</t>
  </si>
  <si>
    <t>62855019</t>
  </si>
  <si>
    <t>pás asfaltový natavitelný modifikovaný SBS tl 5,3mm s retardéry hoření, BROOF(t3) s vložkou ze polyesterové vyztužené rohože a hrubozrnným břidličným posypem na horním povrchu</t>
  </si>
  <si>
    <t>664753362</t>
  </si>
  <si>
    <t>https://podminky.urs.cz/item/CS_URS_2021_02/62855019</t>
  </si>
  <si>
    <t>26</t>
  </si>
  <si>
    <t>712811101</t>
  </si>
  <si>
    <t>Provedení povlakové krytiny střech samostatným vytažením izolačního povlaku za studena na konstrukce převyšující úroveň střechy, nátěrem penetračním</t>
  </si>
  <si>
    <t>-2003126898</t>
  </si>
  <si>
    <t>https://podminky.urs.cz/item/CS_URS_2021_02/712811101</t>
  </si>
  <si>
    <t>detail A - atika</t>
  </si>
  <si>
    <t>(0,4+0,15)*(2*3,8)</t>
  </si>
  <si>
    <t>27</t>
  </si>
  <si>
    <t>-1357886713</t>
  </si>
  <si>
    <t>4,18*0,35 'Přepočtené koeficientem množství</t>
  </si>
  <si>
    <t>28</t>
  </si>
  <si>
    <t>712831101</t>
  </si>
  <si>
    <t>Provedení povlakové krytiny střech samostatným vytažením izolačního povlaku pásy na sucho na konstrukce převyšující úroveň střechy, AIP, NAIP nebo tkaninou</t>
  </si>
  <si>
    <t>1934520683</t>
  </si>
  <si>
    <t>https://podminky.urs.cz/item/CS_URS_2021_02/712831101</t>
  </si>
  <si>
    <t>(0,3+0,15)*(2*3,8)</t>
  </si>
  <si>
    <t>detail C - napojení na stěnu</t>
  </si>
  <si>
    <t>0,35*5,1</t>
  </si>
  <si>
    <t>29</t>
  </si>
  <si>
    <t>-1145951206</t>
  </si>
  <si>
    <t>5,205*1,2 'Přepočtené koeficientem množství</t>
  </si>
  <si>
    <t>30</t>
  </si>
  <si>
    <t>712841559</t>
  </si>
  <si>
    <t>Provedení povlakové krytiny střech samostatným vytažením izolačního povlaku pásy přitavením na konstrukce převyšující úroveň střechy, NAIP</t>
  </si>
  <si>
    <t>-1771218415</t>
  </si>
  <si>
    <t>https://podminky.urs.cz/item/CS_URS_2021_02/712841559</t>
  </si>
  <si>
    <t>0,2*5,1</t>
  </si>
  <si>
    <t>31</t>
  </si>
  <si>
    <t>1704466173</t>
  </si>
  <si>
    <t>4,44*1,2 'Přepočtené koeficientem množství</t>
  </si>
  <si>
    <t>712363354</t>
  </si>
  <si>
    <t>Povlakové krytiny střech plochých do 10° z tvarovaných poplastovaných lišt pro mPVC stěnová lišta vyhnutá rš 71 mm</t>
  </si>
  <si>
    <t>-280700158</t>
  </si>
  <si>
    <t>https://podminky.urs.cz/item/CS_URS_2021_02/712363354</t>
  </si>
  <si>
    <t>33</t>
  </si>
  <si>
    <t>998712202</t>
  </si>
  <si>
    <t>Přesun hmot pro povlakové krytiny stanovený procentní sazbou (%) z ceny vodorovná dopravní vzdálenost do 50 m v objektech výšky přes 6 do 12 m</t>
  </si>
  <si>
    <t>%</t>
  </si>
  <si>
    <t>1188344043</t>
  </si>
  <si>
    <t>https://podminky.urs.cz/item/CS_URS_2021_02/998712202</t>
  </si>
  <si>
    <t>713</t>
  </si>
  <si>
    <t>Izolace tepelné</t>
  </si>
  <si>
    <t>34</t>
  </si>
  <si>
    <t>713140861</t>
  </si>
  <si>
    <t>Odstranění tepelné izolace střech plochých z rohoží, pásů, dílců, desek, bloků nadstřešních izolací připevněných lepením z polystyrenu suchého, tloušťka izolace do 100 mm</t>
  </si>
  <si>
    <t>274138980</t>
  </si>
  <si>
    <t>https://podminky.urs.cz/item/CS_URS_2021_02/713140861</t>
  </si>
  <si>
    <t>odstranění PUR izolace S1</t>
  </si>
  <si>
    <t>35</t>
  </si>
  <si>
    <t>713141212</t>
  </si>
  <si>
    <t>Montáž tepelné izolace střech plochých atikovými klíny přilepenými za studena nízkoexpanzní (PUR) pěnou</t>
  </si>
  <si>
    <t>1633082814</t>
  </si>
  <si>
    <t>https://podminky.urs.cz/item/CS_URS_2021_02/713141212</t>
  </si>
  <si>
    <t>2*3,8</t>
  </si>
  <si>
    <t>36</t>
  </si>
  <si>
    <t>63152005</t>
  </si>
  <si>
    <t>klín atikový přechodný minerální plochých střech tl 50x50mm</t>
  </si>
  <si>
    <t>-1584100484</t>
  </si>
  <si>
    <t>https://podminky.urs.cz/item/CS_URS_2021_02/63152005</t>
  </si>
  <si>
    <t>12,7*1,02 'Přepočtené koeficientem množství</t>
  </si>
  <si>
    <t>37</t>
  </si>
  <si>
    <t>713141336</t>
  </si>
  <si>
    <t>Montáž tepelné izolace střech plochých spádovými klíny v ploše přilepenými za studena nízkoexpanzní (PUR) pěnou</t>
  </si>
  <si>
    <t>-1507112069</t>
  </si>
  <si>
    <t>https://podminky.urs.cz/item/CS_URS_2021_02/713141336</t>
  </si>
  <si>
    <t>38</t>
  </si>
  <si>
    <t>28376141</t>
  </si>
  <si>
    <t>klín izolační z pěnového polystyrenu EPS 100 spád do 5%</t>
  </si>
  <si>
    <t>m3</t>
  </si>
  <si>
    <t>1202362201</t>
  </si>
  <si>
    <t>https://podminky.urs.cz/item/CS_URS_2021_02/28376141</t>
  </si>
  <si>
    <t>19,38*0,11 'Přepočtené koeficientem množství</t>
  </si>
  <si>
    <t>39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</si>
  <si>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</si>
  <si>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</si>
  <si>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1919552678</t>
  </si>
  <si>
    <t>https://podminky.urs.cz/item/CS_URS_2021_02/713141396</t>
  </si>
  <si>
    <t>0,25*5,1</t>
  </si>
  <si>
    <t>40</t>
  </si>
  <si>
    <t>28376422</t>
  </si>
  <si>
    <t>deska z polystyrénu XPS, hrana polodrážková a hladký povrch 300kPA tl 100mm</t>
  </si>
  <si>
    <t>244123644</t>
  </si>
  <si>
    <t>https://podminky.urs.cz/item/CS_URS_2021_02/28376422</t>
  </si>
  <si>
    <t>1,275*1,02 'Přepočtené koeficientem množství</t>
  </si>
  <si>
    <t>41</t>
  </si>
  <si>
    <t>998713202</t>
  </si>
  <si>
    <t>Přesun hmot pro izolace tepelné stanovený procentní sazbou (%) z ceny vodorovná dopravní vzdálenost do 50 m v objektech výšky přes 6 do 12 m</t>
  </si>
  <si>
    <t>1738570547</t>
  </si>
  <si>
    <t>https://podminky.urs.cz/item/CS_URS_2021_02/998713202</t>
  </si>
  <si>
    <t>721</t>
  </si>
  <si>
    <t>Zdravotechnika - vnitřní kanalizace</t>
  </si>
  <si>
    <t>42</t>
  </si>
  <si>
    <t>721910941</t>
  </si>
  <si>
    <t>Pročištění dvorních vpustí Ø 300</t>
  </si>
  <si>
    <t>kus</t>
  </si>
  <si>
    <t>235873050</t>
  </si>
  <si>
    <t>https://podminky.urs.cz/item/CS_URS_2021_02/721910941</t>
  </si>
  <si>
    <t>P</t>
  </si>
  <si>
    <t>Poznámka k položce:_x000d_
vč. revize topné rohože</t>
  </si>
  <si>
    <t>pročištění střešních vpustí</t>
  </si>
  <si>
    <t>S2</t>
  </si>
  <si>
    <t>S3</t>
  </si>
  <si>
    <t>43</t>
  </si>
  <si>
    <t>998721202</t>
  </si>
  <si>
    <t>Přesun hmot pro vnitřní kanalizace stanovený procentní sazbou (%) z ceny vodorovná dopravní vzdálenost do 50 m v objektech výšky přes 6 do 12 m</t>
  </si>
  <si>
    <t>1211307063</t>
  </si>
  <si>
    <t>https://podminky.urs.cz/item/CS_URS_2021_02/998721202</t>
  </si>
  <si>
    <t>751</t>
  </si>
  <si>
    <t>Vzduchotechnika</t>
  </si>
  <si>
    <t>44</t>
  </si>
  <si>
    <t>751514763</t>
  </si>
  <si>
    <t>Montáž protidešťové stříšky nebo výfukové hlavice do plechového potrubí kruhové s přírubou, průměru přes 200 do 300 mm</t>
  </si>
  <si>
    <t>-823926564</t>
  </si>
  <si>
    <t>https://podminky.urs.cz/item/CS_URS_2021_02/751514763</t>
  </si>
  <si>
    <t>doplnění stříšek</t>
  </si>
  <si>
    <t>45</t>
  </si>
  <si>
    <t>42974009</t>
  </si>
  <si>
    <t>stříška protidešťová s lemem Pz D 250mm</t>
  </si>
  <si>
    <t>-92512021</t>
  </si>
  <si>
    <t>https://podminky.urs.cz/item/CS_URS_2021_02/42974009</t>
  </si>
  <si>
    <t>Poznámka k položce:_x000d_
přesný typ bude upřesněn dle zaměření na stavbě</t>
  </si>
  <si>
    <t>46</t>
  </si>
  <si>
    <t>998751201</t>
  </si>
  <si>
    <t>Přesun hmot pro vzduchotechniku stanovený procentní sazbou (%) z ceny vodorovná dopravní vzdálenost do 50 m v objektech výšky do 12 m</t>
  </si>
  <si>
    <t>-1314435117</t>
  </si>
  <si>
    <t>https://podminky.urs.cz/item/CS_URS_2021_02/998751201</t>
  </si>
  <si>
    <t>762</t>
  </si>
  <si>
    <t>Konstrukce tesařské</t>
  </si>
  <si>
    <t>47</t>
  </si>
  <si>
    <t>762341811</t>
  </si>
  <si>
    <t>Demontáž bednění a laťování bednění střech rovných, obloukových, sklonu do 60° se všemi nadstřešními konstrukcemi z prken hrubých, hoblovaných tl. do 32 mm</t>
  </si>
  <si>
    <t>1162558920</t>
  </si>
  <si>
    <t>https://podminky.urs.cz/item/CS_URS_2021_02/762341811</t>
  </si>
  <si>
    <t>48</t>
  </si>
  <si>
    <t>762361810</t>
  </si>
  <si>
    <t>Demontáž spádových klínů pro rovné střechy připojených na nosnou konstrukci z prken, fošen, průřezové plochy do 120 cm2</t>
  </si>
  <si>
    <t>-599784481</t>
  </si>
  <si>
    <t>https://podminky.urs.cz/item/CS_URS_2021_02/762361810</t>
  </si>
  <si>
    <t>střecha S1 - předpoklad 2,5 bm fošen na 1m2</t>
  </si>
  <si>
    <t>2,5*(3,8*5,1)</t>
  </si>
  <si>
    <t>49</t>
  </si>
  <si>
    <t>762341670</t>
  </si>
  <si>
    <t>Bednění a laťování montáž bednění štítových okapových říms, krajnic, závětrných prken a žaluzií ve spádu nebo rovnoběžně s okapem z desek dřevotřískových nebo dřevoštěpkových na sraz</t>
  </si>
  <si>
    <t>192078290</t>
  </si>
  <si>
    <t>https://podminky.urs.cz/item/CS_URS_2021_02/762341670</t>
  </si>
  <si>
    <t>2 x deska</t>
  </si>
  <si>
    <t>0,4*5,1*2</t>
  </si>
  <si>
    <t>50</t>
  </si>
  <si>
    <t>60621153</t>
  </si>
  <si>
    <t>překližka vodovzdorná protiskl/hladká bříza tl 18mm</t>
  </si>
  <si>
    <t>-1265149217</t>
  </si>
  <si>
    <t>https://podminky.urs.cz/item/CS_URS_2021_02/60621153</t>
  </si>
  <si>
    <t>4,08*0,55 'Přepočtené koeficientem množství</t>
  </si>
  <si>
    <t>51</t>
  </si>
  <si>
    <t>60621154</t>
  </si>
  <si>
    <t>překližka vodovzdorná protiskl/hladká bříza tl 21mm</t>
  </si>
  <si>
    <t>-2040519256</t>
  </si>
  <si>
    <t>https://podminky.urs.cz/item/CS_URS_2021_02/60621154</t>
  </si>
  <si>
    <t>52</t>
  </si>
  <si>
    <t>762395000</t>
  </si>
  <si>
    <t>Spojovací prostředky krovů, bednění a laťování, nadstřešních konstrukcí svory, prkna, hřebíky, pásová ocel, vruty</t>
  </si>
  <si>
    <t>-1538810995</t>
  </si>
  <si>
    <t>https://podminky.urs.cz/item/CS_URS_2021_02/762395000</t>
  </si>
  <si>
    <t>2,244*0,018</t>
  </si>
  <si>
    <t>2,244*0,021</t>
  </si>
  <si>
    <t>53</t>
  </si>
  <si>
    <t>998762202</t>
  </si>
  <si>
    <t>Přesun hmot pro konstrukce tesařské stanovený procentní sazbou (%) z ceny vodorovná dopravní vzdálenost do 50 m v objektech výšky přes 6 do 12 m</t>
  </si>
  <si>
    <t>-384089755</t>
  </si>
  <si>
    <t>https://podminky.urs.cz/item/CS_URS_2021_02/998762202</t>
  </si>
  <si>
    <t>764</t>
  </si>
  <si>
    <t>Konstrukce klempířské</t>
  </si>
  <si>
    <t>54</t>
  </si>
  <si>
    <t>764002841</t>
  </si>
  <si>
    <t>Demontáž klempířských konstrukcí oplechování horních ploch zdí a nadezdívek do suti</t>
  </si>
  <si>
    <t>-1520869025</t>
  </si>
  <si>
    <t>https://podminky.urs.cz/item/CS_URS_2021_02/764002841</t>
  </si>
  <si>
    <t>55</t>
  </si>
  <si>
    <t>764004801</t>
  </si>
  <si>
    <t>Demontáž klempířských konstrukcí žlabu podokapního do suti</t>
  </si>
  <si>
    <t>-1155111604</t>
  </si>
  <si>
    <t>https://podminky.urs.cz/item/CS_URS_2021_02/764004801</t>
  </si>
  <si>
    <t>56</t>
  </si>
  <si>
    <t>764004861</t>
  </si>
  <si>
    <t>Demontáž klempířských konstrukcí svodu do suti</t>
  </si>
  <si>
    <t>979681609</t>
  </si>
  <si>
    <t>https://podminky.urs.cz/item/CS_URS_2021_02/764004861</t>
  </si>
  <si>
    <t>57</t>
  </si>
  <si>
    <t>764214604</t>
  </si>
  <si>
    <t>Oplechování horních ploch zdí a nadezdívek (atik) z pozinkovaného plechu s povrchovou úpravou mechanicky kotvené rš 330 mm</t>
  </si>
  <si>
    <t>-1681926828</t>
  </si>
  <si>
    <t>https://podminky.urs.cz/item/CS_URS_2021_02/764214604</t>
  </si>
  <si>
    <t>detail A - atiky</t>
  </si>
  <si>
    <t>r.š. 300 mm + příponky</t>
  </si>
  <si>
    <t>58</t>
  </si>
  <si>
    <t>764511602</t>
  </si>
  <si>
    <t>Žlab podokapní z pozinkovaného plechu s povrchovou úpravou včetně háků a čel půlkruhový rš 330 mm</t>
  </si>
  <si>
    <t>-1922215238</t>
  </si>
  <si>
    <t>https://podminky.urs.cz/item/CS_URS_2021_02/764511602</t>
  </si>
  <si>
    <t>59</t>
  </si>
  <si>
    <t>764511642</t>
  </si>
  <si>
    <t>Žlab podokapní z pozinkovaného plechu s povrchovou úpravou včetně háků a čel kotlík oválný (trychtýřový), rš žlabu/průměr svodu 330/100 mm</t>
  </si>
  <si>
    <t>-2094041825</t>
  </si>
  <si>
    <t>https://podminky.urs.cz/item/CS_URS_2021_02/764511642</t>
  </si>
  <si>
    <t>60</t>
  </si>
  <si>
    <t>764518622</t>
  </si>
  <si>
    <t>Svod z pozinkovaného plechu s upraveným povrchem včetně objímek, kolen a odskoků kruhový, průměru 100 mm</t>
  </si>
  <si>
    <t>532613586</t>
  </si>
  <si>
    <t>https://podminky.urs.cz/item/CS_URS_2021_02/764518622</t>
  </si>
  <si>
    <t>61</t>
  </si>
  <si>
    <t>764212432</t>
  </si>
  <si>
    <t>Oplechování střešních prvků z pozinkovaného plechu okapu okapovým plechem střechy rovné rš 200 mm</t>
  </si>
  <si>
    <t>1713870704</t>
  </si>
  <si>
    <t>https://podminky.urs.cz/item/CS_URS_2021_02/764212432</t>
  </si>
  <si>
    <t>62</t>
  </si>
  <si>
    <t>764.Rpol.90</t>
  </si>
  <si>
    <t>D+M krycí lišta - FeZn plech jednostranně lakovaný tl. 0,6 mm, r.š. 90 mm</t>
  </si>
  <si>
    <t>-1026482371</t>
  </si>
  <si>
    <t>63</t>
  </si>
  <si>
    <t>764.Rpol.150</t>
  </si>
  <si>
    <t>D+M krycí lišta - FeZn plech jednostranně lakovaný tl. 0,6 mm, r.š. 150 mm</t>
  </si>
  <si>
    <t>-568670070</t>
  </si>
  <si>
    <t>detail E - napojení na stěnu</t>
  </si>
  <si>
    <t>1*(1,26+0,5)*2</t>
  </si>
  <si>
    <t>3*(0,65+0,5)*2</t>
  </si>
  <si>
    <t>64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</si>
  <si>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</si>
  <si>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</si>
  <si>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1100376397</t>
  </si>
  <si>
    <t>https://podminky.urs.cz/item/CS_URS_2021_02/764111671</t>
  </si>
  <si>
    <t>1*(1,46*0,7)</t>
  </si>
  <si>
    <t>3*(0,85*0,7)</t>
  </si>
  <si>
    <t>65</t>
  </si>
  <si>
    <t>998764202</t>
  </si>
  <si>
    <t>Přesun hmot pro konstrukce klempířské stanovený procentní sazbou (%) z ceny vodorovná dopravní vzdálenost do 50 m v objektech výšky přes 6 do 12 m</t>
  </si>
  <si>
    <t>1647592387</t>
  </si>
  <si>
    <t>https://podminky.urs.cz/item/CS_URS_2021_02/998764202</t>
  </si>
  <si>
    <t>783</t>
  </si>
  <si>
    <t>Dokončovací práce - nátěry</t>
  </si>
  <si>
    <t>66</t>
  </si>
  <si>
    <t>783417103</t>
  </si>
  <si>
    <t>Krycí nátěr (email) klempířských konstrukcí jednonásobný syntetický samozákladující</t>
  </si>
  <si>
    <t>-195427018</t>
  </si>
  <si>
    <t>https://podminky.urs.cz/item/CS_URS_2021_02/783417103</t>
  </si>
  <si>
    <t>nátěr okapnice</t>
  </si>
  <si>
    <t>0,05*5,1</t>
  </si>
  <si>
    <t>OST</t>
  </si>
  <si>
    <t>Ostatní</t>
  </si>
  <si>
    <t>67</t>
  </si>
  <si>
    <t>OST.001</t>
  </si>
  <si>
    <t>D+M oprava trhlin dle detailu D - výřez trhliny, oprava pružným tmelem odolným UV záření</t>
  </si>
  <si>
    <t>1449665187</t>
  </si>
  <si>
    <t>32*0,4</t>
  </si>
  <si>
    <t>30*0,4</t>
  </si>
  <si>
    <t>VRN</t>
  </si>
  <si>
    <t>Vedlejší rozpočtové náklady</t>
  </si>
  <si>
    <t>VRN3</t>
  </si>
  <si>
    <t>Zařízení staveniště</t>
  </si>
  <si>
    <t>68</t>
  </si>
  <si>
    <t>030001000</t>
  </si>
  <si>
    <t>kpl.</t>
  </si>
  <si>
    <t>1024</t>
  </si>
  <si>
    <t>-1440202653</t>
  </si>
  <si>
    <t>https://podminky.urs.cz/item/CS_URS_2021_02/030001000</t>
  </si>
  <si>
    <t>VRN4</t>
  </si>
  <si>
    <t>Inženýrská činnost</t>
  </si>
  <si>
    <t>69</t>
  </si>
  <si>
    <t>041103000</t>
  </si>
  <si>
    <t>Autorský dozor projektanta</t>
  </si>
  <si>
    <t>-1525459947</t>
  </si>
  <si>
    <t>https://podminky.urs.cz/item/CS_URS_2021_02/041103000</t>
  </si>
  <si>
    <t>VRN6</t>
  </si>
  <si>
    <t>Územní vlivy</t>
  </si>
  <si>
    <t>70</t>
  </si>
  <si>
    <t>061002000</t>
  </si>
  <si>
    <t>Vliv klimatických podmínek</t>
  </si>
  <si>
    <t>-1443963554</t>
  </si>
  <si>
    <t>https://podminky.urs.cz/item/CS_URS_2021_02/061002000</t>
  </si>
  <si>
    <t>Poznámka k položce:_x000d_
zakrývání kontrukce proti zatečení do interiéru</t>
  </si>
  <si>
    <t>71</t>
  </si>
  <si>
    <t>065002000</t>
  </si>
  <si>
    <t>Mimostaveništní doprava materiálů</t>
  </si>
  <si>
    <t>367997642</t>
  </si>
  <si>
    <t>https://podminky.urs.cz/item/CS_URS_2021_02/065002000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</si>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</sst>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21142001" TargetMode="External" /><Relationship Id="rId2" Type="http://schemas.openxmlformats.org/officeDocument/2006/relationships/hyperlink" Target="https://podminky.urs.cz/item/CS_URS_2021_02/621151001" TargetMode="External" /><Relationship Id="rId3" Type="http://schemas.openxmlformats.org/officeDocument/2006/relationships/hyperlink" Target="https://podminky.urs.cz/item/CS_URS_2021_02/621531022" TargetMode="External" /><Relationship Id="rId4" Type="http://schemas.openxmlformats.org/officeDocument/2006/relationships/hyperlink" Target="https://podminky.urs.cz/item/CS_URS_2021_02/622252002" TargetMode="External" /><Relationship Id="rId5" Type="http://schemas.openxmlformats.org/officeDocument/2006/relationships/hyperlink" Target="https://podminky.urs.cz/item/CS_URS_2021_02/59051510" TargetMode="External" /><Relationship Id="rId6" Type="http://schemas.openxmlformats.org/officeDocument/2006/relationships/hyperlink" Target="https://podminky.urs.cz/item/CS_URS_2021_02/622252002" TargetMode="External" /><Relationship Id="rId7" Type="http://schemas.openxmlformats.org/officeDocument/2006/relationships/hyperlink" Target="https://podminky.urs.cz/item/CS_URS_2021_02/59051512" TargetMode="External" /><Relationship Id="rId8" Type="http://schemas.openxmlformats.org/officeDocument/2006/relationships/hyperlink" Target="https://podminky.urs.cz/item/CS_URS_2021_02/632450121" TargetMode="External" /><Relationship Id="rId9" Type="http://schemas.openxmlformats.org/officeDocument/2006/relationships/hyperlink" Target="https://podminky.urs.cz/item/CS_URS_2021_02/952902501" TargetMode="External" /><Relationship Id="rId10" Type="http://schemas.openxmlformats.org/officeDocument/2006/relationships/hyperlink" Target="https://podminky.urs.cz/item/CS_URS_2021_02/978015391" TargetMode="External" /><Relationship Id="rId11" Type="http://schemas.openxmlformats.org/officeDocument/2006/relationships/hyperlink" Target="https://podminky.urs.cz/item/CS_URS_2021_02/949101112" TargetMode="External" /><Relationship Id="rId12" Type="http://schemas.openxmlformats.org/officeDocument/2006/relationships/hyperlink" Target="https://podminky.urs.cz/item/CS_URS_2021_02/997013211" TargetMode="External" /><Relationship Id="rId13" Type="http://schemas.openxmlformats.org/officeDocument/2006/relationships/hyperlink" Target="https://podminky.urs.cz/item/CS_URS_2021_02/997013509" TargetMode="External" /><Relationship Id="rId14" Type="http://schemas.openxmlformats.org/officeDocument/2006/relationships/hyperlink" Target="https://podminky.urs.cz/item/CS_URS_2021_02/997013511" TargetMode="External" /><Relationship Id="rId15" Type="http://schemas.openxmlformats.org/officeDocument/2006/relationships/hyperlink" Target="https://podminky.urs.cz/item/CS_URS_2021_02/997013631" TargetMode="External" /><Relationship Id="rId16" Type="http://schemas.openxmlformats.org/officeDocument/2006/relationships/hyperlink" Target="https://podminky.urs.cz/item/CS_URS_2021_02/998018001" TargetMode="External" /><Relationship Id="rId17" Type="http://schemas.openxmlformats.org/officeDocument/2006/relationships/hyperlink" Target="https://podminky.urs.cz/item/CS_URS_2021_02/712340832" TargetMode="External" /><Relationship Id="rId18" Type="http://schemas.openxmlformats.org/officeDocument/2006/relationships/hyperlink" Target="https://podminky.urs.cz/item/CS_URS_2021_02/712311101" TargetMode="External" /><Relationship Id="rId19" Type="http://schemas.openxmlformats.org/officeDocument/2006/relationships/hyperlink" Target="https://podminky.urs.cz/item/CS_URS_2021_02/11163153" TargetMode="External" /><Relationship Id="rId20" Type="http://schemas.openxmlformats.org/officeDocument/2006/relationships/hyperlink" Target="https://podminky.urs.cz/item/CS_URS_2021_02/712341559" TargetMode="External" /><Relationship Id="rId21" Type="http://schemas.openxmlformats.org/officeDocument/2006/relationships/hyperlink" Target="https://podminky.urs.cz/item/CS_URS_2021_02/62853004" TargetMode="External" /><Relationship Id="rId22" Type="http://schemas.openxmlformats.org/officeDocument/2006/relationships/hyperlink" Target="https://podminky.urs.cz/item/CS_URS_2021_02/712331111" TargetMode="External" /><Relationship Id="rId23" Type="http://schemas.openxmlformats.org/officeDocument/2006/relationships/hyperlink" Target="https://podminky.urs.cz/item/CS_URS_2021_02/62866281" TargetMode="External" /><Relationship Id="rId24" Type="http://schemas.openxmlformats.org/officeDocument/2006/relationships/hyperlink" Target="https://podminky.urs.cz/item/CS_URS_2021_02/712341559" TargetMode="External" /><Relationship Id="rId25" Type="http://schemas.openxmlformats.org/officeDocument/2006/relationships/hyperlink" Target="https://podminky.urs.cz/item/CS_URS_2021_02/62855019" TargetMode="External" /><Relationship Id="rId26" Type="http://schemas.openxmlformats.org/officeDocument/2006/relationships/hyperlink" Target="https://podminky.urs.cz/item/CS_URS_2021_02/712811101" TargetMode="External" /><Relationship Id="rId27" Type="http://schemas.openxmlformats.org/officeDocument/2006/relationships/hyperlink" Target="https://podminky.urs.cz/item/CS_URS_2021_02/11163153" TargetMode="External" /><Relationship Id="rId28" Type="http://schemas.openxmlformats.org/officeDocument/2006/relationships/hyperlink" Target="https://podminky.urs.cz/item/CS_URS_2021_02/712831101" TargetMode="External" /><Relationship Id="rId29" Type="http://schemas.openxmlformats.org/officeDocument/2006/relationships/hyperlink" Target="https://podminky.urs.cz/item/CS_URS_2021_02/62866281" TargetMode="External" /><Relationship Id="rId30" Type="http://schemas.openxmlformats.org/officeDocument/2006/relationships/hyperlink" Target="https://podminky.urs.cz/item/CS_URS_2021_02/712841559" TargetMode="External" /><Relationship Id="rId31" Type="http://schemas.openxmlformats.org/officeDocument/2006/relationships/hyperlink" Target="https://podminky.urs.cz/item/CS_URS_2021_02/62855019" TargetMode="External" /><Relationship Id="rId32" Type="http://schemas.openxmlformats.org/officeDocument/2006/relationships/hyperlink" Target="https://podminky.urs.cz/item/CS_URS_2021_02/712363354" TargetMode="External" /><Relationship Id="rId33" Type="http://schemas.openxmlformats.org/officeDocument/2006/relationships/hyperlink" Target="https://podminky.urs.cz/item/CS_URS_2021_02/998712202" TargetMode="External" /><Relationship Id="rId34" Type="http://schemas.openxmlformats.org/officeDocument/2006/relationships/hyperlink" Target="https://podminky.urs.cz/item/CS_URS_2021_02/713140861" TargetMode="External" /><Relationship Id="rId35" Type="http://schemas.openxmlformats.org/officeDocument/2006/relationships/hyperlink" Target="https://podminky.urs.cz/item/CS_URS_2021_02/713141212" TargetMode="External" /><Relationship Id="rId36" Type="http://schemas.openxmlformats.org/officeDocument/2006/relationships/hyperlink" Target="https://podminky.urs.cz/item/CS_URS_2021_02/63152005" TargetMode="External" /><Relationship Id="rId37" Type="http://schemas.openxmlformats.org/officeDocument/2006/relationships/hyperlink" Target="https://podminky.urs.cz/item/CS_URS_2021_02/713141336" TargetMode="External" /><Relationship Id="rId38" Type="http://schemas.openxmlformats.org/officeDocument/2006/relationships/hyperlink" Target="https://podminky.urs.cz/item/CS_URS_2021_02/28376141" TargetMode="External" /><Relationship Id="rId39" Type="http://schemas.openxmlformats.org/officeDocument/2006/relationships/hyperlink" Target="https://podminky.urs.cz/item/CS_URS_2021_02/713141396" TargetMode="External" /><Relationship Id="rId40" Type="http://schemas.openxmlformats.org/officeDocument/2006/relationships/hyperlink" Target="https://podminky.urs.cz/item/CS_URS_2021_02/28376422" TargetMode="External" /><Relationship Id="rId41" Type="http://schemas.openxmlformats.org/officeDocument/2006/relationships/hyperlink" Target="https://podminky.urs.cz/item/CS_URS_2021_02/998713202" TargetMode="External" /><Relationship Id="rId42" Type="http://schemas.openxmlformats.org/officeDocument/2006/relationships/hyperlink" Target="https://podminky.urs.cz/item/CS_URS_2021_02/721910941" TargetMode="External" /><Relationship Id="rId43" Type="http://schemas.openxmlformats.org/officeDocument/2006/relationships/hyperlink" Target="https://podminky.urs.cz/item/CS_URS_2021_02/998721202" TargetMode="External" /><Relationship Id="rId44" Type="http://schemas.openxmlformats.org/officeDocument/2006/relationships/hyperlink" Target="https://podminky.urs.cz/item/CS_URS_2021_02/751514763" TargetMode="External" /><Relationship Id="rId45" Type="http://schemas.openxmlformats.org/officeDocument/2006/relationships/hyperlink" Target="https://podminky.urs.cz/item/CS_URS_2021_02/42974009" TargetMode="External" /><Relationship Id="rId46" Type="http://schemas.openxmlformats.org/officeDocument/2006/relationships/hyperlink" Target="https://podminky.urs.cz/item/CS_URS_2021_02/998751201" TargetMode="External" /><Relationship Id="rId47" Type="http://schemas.openxmlformats.org/officeDocument/2006/relationships/hyperlink" Target="https://podminky.urs.cz/item/CS_URS_2021_02/762341811" TargetMode="External" /><Relationship Id="rId48" Type="http://schemas.openxmlformats.org/officeDocument/2006/relationships/hyperlink" Target="https://podminky.urs.cz/item/CS_URS_2021_02/762361810" TargetMode="External" /><Relationship Id="rId49" Type="http://schemas.openxmlformats.org/officeDocument/2006/relationships/hyperlink" Target="https://podminky.urs.cz/item/CS_URS_2021_02/762341670" TargetMode="External" /><Relationship Id="rId50" Type="http://schemas.openxmlformats.org/officeDocument/2006/relationships/hyperlink" Target="https://podminky.urs.cz/item/CS_URS_2021_02/60621153" TargetMode="External" /><Relationship Id="rId51" Type="http://schemas.openxmlformats.org/officeDocument/2006/relationships/hyperlink" Target="https://podminky.urs.cz/item/CS_URS_2021_02/60621154" TargetMode="External" /><Relationship Id="rId52" Type="http://schemas.openxmlformats.org/officeDocument/2006/relationships/hyperlink" Target="https://podminky.urs.cz/item/CS_URS_2021_02/762395000" TargetMode="External" /><Relationship Id="rId53" Type="http://schemas.openxmlformats.org/officeDocument/2006/relationships/hyperlink" Target="https://podminky.urs.cz/item/CS_URS_2021_02/998762202" TargetMode="External" /><Relationship Id="rId54" Type="http://schemas.openxmlformats.org/officeDocument/2006/relationships/hyperlink" Target="https://podminky.urs.cz/item/CS_URS_2021_02/764002841" TargetMode="External" /><Relationship Id="rId55" Type="http://schemas.openxmlformats.org/officeDocument/2006/relationships/hyperlink" Target="https://podminky.urs.cz/item/CS_URS_2021_02/764004801" TargetMode="External" /><Relationship Id="rId56" Type="http://schemas.openxmlformats.org/officeDocument/2006/relationships/hyperlink" Target="https://podminky.urs.cz/item/CS_URS_2021_02/764004861" TargetMode="External" /><Relationship Id="rId57" Type="http://schemas.openxmlformats.org/officeDocument/2006/relationships/hyperlink" Target="https://podminky.urs.cz/item/CS_URS_2021_02/764214604" TargetMode="External" /><Relationship Id="rId58" Type="http://schemas.openxmlformats.org/officeDocument/2006/relationships/hyperlink" Target="https://podminky.urs.cz/item/CS_URS_2021_02/764511602" TargetMode="External" /><Relationship Id="rId59" Type="http://schemas.openxmlformats.org/officeDocument/2006/relationships/hyperlink" Target="https://podminky.urs.cz/item/CS_URS_2021_02/764511642" TargetMode="External" /><Relationship Id="rId60" Type="http://schemas.openxmlformats.org/officeDocument/2006/relationships/hyperlink" Target="https://podminky.urs.cz/item/CS_URS_2021_02/764518622" TargetMode="External" /><Relationship Id="rId61" Type="http://schemas.openxmlformats.org/officeDocument/2006/relationships/hyperlink" Target="https://podminky.urs.cz/item/CS_URS_2021_02/764212432" TargetMode="External" /><Relationship Id="rId62" Type="http://schemas.openxmlformats.org/officeDocument/2006/relationships/hyperlink" Target="https://podminky.urs.cz/item/CS_URS_2021_02/764111671" TargetMode="External" /><Relationship Id="rId63" Type="http://schemas.openxmlformats.org/officeDocument/2006/relationships/hyperlink" Target="https://podminky.urs.cz/item/CS_URS_2021_02/998764202" TargetMode="External" /><Relationship Id="rId64" Type="http://schemas.openxmlformats.org/officeDocument/2006/relationships/hyperlink" Target="https://podminky.urs.cz/item/CS_URS_2021_02/783417103" TargetMode="External" /><Relationship Id="rId65" Type="http://schemas.openxmlformats.org/officeDocument/2006/relationships/hyperlink" Target="https://podminky.urs.cz/item/CS_URS_2021_02/030001000" TargetMode="External" /><Relationship Id="rId66" Type="http://schemas.openxmlformats.org/officeDocument/2006/relationships/hyperlink" Target="https://podminky.urs.cz/item/CS_URS_2021_02/041103000" TargetMode="External" /><Relationship Id="rId67" Type="http://schemas.openxmlformats.org/officeDocument/2006/relationships/hyperlink" Target="https://podminky.urs.cz/item/CS_URS_2021_02/061002000" TargetMode="External" /><Relationship Id="rId68" Type="http://schemas.openxmlformats.org/officeDocument/2006/relationships/hyperlink" Target="https://podminky.urs.cz/item/CS_URS_2021_02/065002000" TargetMode="External" /><Relationship Id="rId6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36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20210827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Projektová dokumentace opravy plochých střech Pražská 206/95 v Bílině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Pražská 206/95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26. 8. 2021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Bílina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DEKPROJEKT s.r.o.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DEKPROJEKT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'SO-01 - Architektonicko-s...'!J30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'SO-01 - Architektonicko-s...'!P97</f>
        <v>0</v>
      </c>
      <c r="AV55" s="121">
        <f>'SO-01 - Architektonicko-s...'!J33</f>
        <v>0</v>
      </c>
      <c r="AW55" s="121">
        <f>'SO-01 - Architektonicko-s...'!J34</f>
        <v>0</v>
      </c>
      <c r="AX55" s="121">
        <f>'SO-01 - Architektonicko-s...'!J35</f>
        <v>0</v>
      </c>
      <c r="AY55" s="121">
        <f>'SO-01 - Architektonicko-s...'!J36</f>
        <v>0</v>
      </c>
      <c r="AZ55" s="121">
        <f>'SO-01 - Architektonicko-s...'!F33</f>
        <v>0</v>
      </c>
      <c r="BA55" s="121">
        <f>'SO-01 - Architektonicko-s...'!F34</f>
        <v>0</v>
      </c>
      <c r="BB55" s="121">
        <f>'SO-01 - Architektonicko-s...'!F35</f>
        <v>0</v>
      </c>
      <c r="BC55" s="121">
        <f>'SO-01 - Architektonicko-s...'!F36</f>
        <v>0</v>
      </c>
      <c r="BD55" s="123">
        <f>'SO-01 - Architektonicko-s...'!F37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qknh8YPglvEuMhGGJSJ+4euAJygKGe+YvSkx2TeFzf4U/p+E6nxu+b9f6xuVUu79slitL1DqaYPaUwLLLJ+49A==" hashValue="P1/Aq/BWnB6cLA6yQF+eoDG8BxlQ7KukO1Wc6J6JhA1jKHvGmZ7+MP0L4c/ouaI2XTNbiR/PgDq7jW9xZqarh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-01 - Architektonicko-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85</v>
      </c>
    </row>
    <row r="4" s="1" customFormat="1" ht="24.96" customHeight="1">
      <c r="B4" s="21"/>
      <c r="D4" s="127" t="s">
        <v>86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Projektová dokumentace opravy plochých střech Pražská 206/95 v Bílině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87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88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26. 8. 2021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27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28</v>
      </c>
      <c r="F15" s="39"/>
      <c r="G15" s="39"/>
      <c r="H15" s="39"/>
      <c r="I15" s="129" t="s">
        <v>29</v>
      </c>
      <c r="J15" s="133" t="s">
        <v>30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31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29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33</v>
      </c>
      <c r="E20" s="39"/>
      <c r="F20" s="39"/>
      <c r="G20" s="39"/>
      <c r="H20" s="39"/>
      <c r="I20" s="129" t="s">
        <v>26</v>
      </c>
      <c r="J20" s="133" t="s">
        <v>34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35</v>
      </c>
      <c r="F21" s="39"/>
      <c r="G21" s="39"/>
      <c r="H21" s="39"/>
      <c r="I21" s="129" t="s">
        <v>29</v>
      </c>
      <c r="J21" s="133" t="s">
        <v>36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38</v>
      </c>
      <c r="E23" s="39"/>
      <c r="F23" s="39"/>
      <c r="G23" s="39"/>
      <c r="H23" s="39"/>
      <c r="I23" s="129" t="s">
        <v>26</v>
      </c>
      <c r="J23" s="133" t="s">
        <v>34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35</v>
      </c>
      <c r="F24" s="39"/>
      <c r="G24" s="39"/>
      <c r="H24" s="39"/>
      <c r="I24" s="129" t="s">
        <v>29</v>
      </c>
      <c r="J24" s="133" t="s">
        <v>36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39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41</v>
      </c>
      <c r="E30" s="39"/>
      <c r="F30" s="39"/>
      <c r="G30" s="39"/>
      <c r="H30" s="39"/>
      <c r="I30" s="39"/>
      <c r="J30" s="141">
        <f>ROUND(J97,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43</v>
      </c>
      <c r="G32" s="39"/>
      <c r="H32" s="39"/>
      <c r="I32" s="142" t="s">
        <v>42</v>
      </c>
      <c r="J32" s="142" t="s">
        <v>44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45</v>
      </c>
      <c r="E33" s="129" t="s">
        <v>46</v>
      </c>
      <c r="F33" s="144">
        <f>ROUND((SUM(BE97:BE381)),  2)</f>
        <v>0</v>
      </c>
      <c r="G33" s="39"/>
      <c r="H33" s="39"/>
      <c r="I33" s="145">
        <v>0.20999999999999999</v>
      </c>
      <c r="J33" s="144">
        <f>ROUND(((SUM(BE97:BE381))*I33),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47</v>
      </c>
      <c r="F34" s="144">
        <f>ROUND((SUM(BF97:BF381)),  2)</f>
        <v>0</v>
      </c>
      <c r="G34" s="39"/>
      <c r="H34" s="39"/>
      <c r="I34" s="145">
        <v>0.14999999999999999</v>
      </c>
      <c r="J34" s="144">
        <f>ROUND(((SUM(BF97:BF381))*I34),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48</v>
      </c>
      <c r="F35" s="144">
        <f>ROUND((SUM(BG97:BG381)),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49</v>
      </c>
      <c r="F36" s="144">
        <f>ROUND((SUM(BH97:BH381)),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50</v>
      </c>
      <c r="F37" s="144">
        <f>ROUND((SUM(BI97:BI381)),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51</v>
      </c>
      <c r="E39" s="148"/>
      <c r="F39" s="148"/>
      <c r="G39" s="149" t="s">
        <v>52</v>
      </c>
      <c r="H39" s="150" t="s">
        <v>53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Projektová dokumentace opravy plochých střech Pražská 206/95 v Bílině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SO-01 - Architektonicko-stavební část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Pražská 206/95</v>
      </c>
      <c r="G52" s="41"/>
      <c r="H52" s="41"/>
      <c r="I52" s="33" t="s">
        <v>23</v>
      </c>
      <c r="J52" s="73" t="str">
        <f>IF(J12="","",J12)</f>
        <v>26. 8. 2021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Bílina</v>
      </c>
      <c r="G54" s="41"/>
      <c r="H54" s="41"/>
      <c r="I54" s="33" t="s">
        <v>33</v>
      </c>
      <c r="J54" s="37" t="str">
        <f>E21</f>
        <v>DEKPROJEKT s.r.o.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DEKPROJEKT s.r.o.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90</v>
      </c>
      <c r="D57" s="159"/>
      <c r="E57" s="159"/>
      <c r="F57" s="159"/>
      <c r="G57" s="159"/>
      <c r="H57" s="159"/>
      <c r="I57" s="159"/>
      <c r="J57" s="160" t="s">
        <v>91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73</v>
      </c>
      <c r="D59" s="41"/>
      <c r="E59" s="41"/>
      <c r="F59" s="41"/>
      <c r="G59" s="41"/>
      <c r="H59" s="41"/>
      <c r="I59" s="41"/>
      <c r="J59" s="103">
        <f>J97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2"/>
      <c r="C60" s="163"/>
      <c r="D60" s="164" t="s">
        <v>93</v>
      </c>
      <c r="E60" s="165"/>
      <c r="F60" s="165"/>
      <c r="G60" s="165"/>
      <c r="H60" s="165"/>
      <c r="I60" s="165"/>
      <c r="J60" s="166">
        <f>J98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94</v>
      </c>
      <c r="E61" s="171"/>
      <c r="F61" s="171"/>
      <c r="G61" s="171"/>
      <c r="H61" s="171"/>
      <c r="I61" s="171"/>
      <c r="J61" s="172">
        <f>J99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95</v>
      </c>
      <c r="E62" s="171"/>
      <c r="F62" s="171"/>
      <c r="G62" s="171"/>
      <c r="H62" s="171"/>
      <c r="I62" s="171"/>
      <c r="J62" s="172">
        <f>J131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96</v>
      </c>
      <c r="E63" s="171"/>
      <c r="F63" s="171"/>
      <c r="G63" s="171"/>
      <c r="H63" s="171"/>
      <c r="I63" s="171"/>
      <c r="J63" s="172">
        <f>J147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97</v>
      </c>
      <c r="E64" s="171"/>
      <c r="F64" s="171"/>
      <c r="G64" s="171"/>
      <c r="H64" s="171"/>
      <c r="I64" s="171"/>
      <c r="J64" s="172">
        <f>J157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98</v>
      </c>
      <c r="E65" s="165"/>
      <c r="F65" s="165"/>
      <c r="G65" s="165"/>
      <c r="H65" s="165"/>
      <c r="I65" s="165"/>
      <c r="J65" s="166">
        <f>J160</f>
        <v>0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99</v>
      </c>
      <c r="E66" s="171"/>
      <c r="F66" s="171"/>
      <c r="G66" s="171"/>
      <c r="H66" s="171"/>
      <c r="I66" s="171"/>
      <c r="J66" s="172">
        <f>J161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100</v>
      </c>
      <c r="E67" s="171"/>
      <c r="F67" s="171"/>
      <c r="G67" s="171"/>
      <c r="H67" s="171"/>
      <c r="I67" s="171"/>
      <c r="J67" s="172">
        <f>J227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101</v>
      </c>
      <c r="E68" s="171"/>
      <c r="F68" s="171"/>
      <c r="G68" s="171"/>
      <c r="H68" s="171"/>
      <c r="I68" s="171"/>
      <c r="J68" s="172">
        <f>J258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102</v>
      </c>
      <c r="E69" s="171"/>
      <c r="F69" s="171"/>
      <c r="G69" s="171"/>
      <c r="H69" s="171"/>
      <c r="I69" s="171"/>
      <c r="J69" s="172">
        <f>J270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103</v>
      </c>
      <c r="E70" s="171"/>
      <c r="F70" s="171"/>
      <c r="G70" s="171"/>
      <c r="H70" s="171"/>
      <c r="I70" s="171"/>
      <c r="J70" s="172">
        <f>J281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104</v>
      </c>
      <c r="E71" s="171"/>
      <c r="F71" s="171"/>
      <c r="G71" s="171"/>
      <c r="H71" s="171"/>
      <c r="I71" s="171"/>
      <c r="J71" s="172">
        <f>J308</f>
        <v>0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105</v>
      </c>
      <c r="E72" s="171"/>
      <c r="F72" s="171"/>
      <c r="G72" s="171"/>
      <c r="H72" s="171"/>
      <c r="I72" s="171"/>
      <c r="J72" s="172">
        <f>J356</f>
        <v>0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2"/>
      <c r="C73" s="163"/>
      <c r="D73" s="164" t="s">
        <v>106</v>
      </c>
      <c r="E73" s="165"/>
      <c r="F73" s="165"/>
      <c r="G73" s="165"/>
      <c r="H73" s="165"/>
      <c r="I73" s="165"/>
      <c r="J73" s="166">
        <f>J362</f>
        <v>0</v>
      </c>
      <c r="K73" s="163"/>
      <c r="L73" s="167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2"/>
      <c r="C74" s="163"/>
      <c r="D74" s="164" t="s">
        <v>107</v>
      </c>
      <c r="E74" s="165"/>
      <c r="F74" s="165"/>
      <c r="G74" s="165"/>
      <c r="H74" s="165"/>
      <c r="I74" s="165"/>
      <c r="J74" s="166">
        <f>J369</f>
        <v>0</v>
      </c>
      <c r="K74" s="163"/>
      <c r="L74" s="167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68"/>
      <c r="C75" s="169"/>
      <c r="D75" s="170" t="s">
        <v>108</v>
      </c>
      <c r="E75" s="171"/>
      <c r="F75" s="171"/>
      <c r="G75" s="171"/>
      <c r="H75" s="171"/>
      <c r="I75" s="171"/>
      <c r="J75" s="172">
        <f>J370</f>
        <v>0</v>
      </c>
      <c r="K75" s="169"/>
      <c r="L75" s="17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8"/>
      <c r="C76" s="169"/>
      <c r="D76" s="170" t="s">
        <v>109</v>
      </c>
      <c r="E76" s="171"/>
      <c r="F76" s="171"/>
      <c r="G76" s="171"/>
      <c r="H76" s="171"/>
      <c r="I76" s="171"/>
      <c r="J76" s="172">
        <f>J373</f>
        <v>0</v>
      </c>
      <c r="K76" s="169"/>
      <c r="L76" s="17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8"/>
      <c r="C77" s="169"/>
      <c r="D77" s="170" t="s">
        <v>110</v>
      </c>
      <c r="E77" s="171"/>
      <c r="F77" s="171"/>
      <c r="G77" s="171"/>
      <c r="H77" s="171"/>
      <c r="I77" s="171"/>
      <c r="J77" s="172">
        <f>J376</f>
        <v>0</v>
      </c>
      <c r="K77" s="169"/>
      <c r="L77" s="17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111</v>
      </c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57" t="str">
        <f>E7</f>
        <v>Projektová dokumentace opravy plochých střech Pražská 206/95 v Bílině</v>
      </c>
      <c r="F87" s="33"/>
      <c r="G87" s="33"/>
      <c r="H87" s="33"/>
      <c r="I87" s="41"/>
      <c r="J87" s="41"/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87</v>
      </c>
      <c r="D88" s="41"/>
      <c r="E88" s="41"/>
      <c r="F88" s="41"/>
      <c r="G88" s="41"/>
      <c r="H88" s="41"/>
      <c r="I88" s="41"/>
      <c r="J88" s="41"/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>SO-01 - Architektonicko-stavební část</v>
      </c>
      <c r="F89" s="41"/>
      <c r="G89" s="41"/>
      <c r="H89" s="41"/>
      <c r="I89" s="41"/>
      <c r="J89" s="41"/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1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Pražská 206/95</v>
      </c>
      <c r="G91" s="41"/>
      <c r="H91" s="41"/>
      <c r="I91" s="33" t="s">
        <v>23</v>
      </c>
      <c r="J91" s="73" t="str">
        <f>IF(J12="","",J12)</f>
        <v>26. 8. 2021</v>
      </c>
      <c r="K91" s="41"/>
      <c r="L91" s="131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1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E15</f>
        <v>Město Bílina</v>
      </c>
      <c r="G93" s="41"/>
      <c r="H93" s="41"/>
      <c r="I93" s="33" t="s">
        <v>33</v>
      </c>
      <c r="J93" s="37" t="str">
        <f>E21</f>
        <v>DEKPROJEKT s.r.o.</v>
      </c>
      <c r="K93" s="41"/>
      <c r="L93" s="131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IF(E18="","",E18)</f>
        <v>Vyplň údaj</v>
      </c>
      <c r="G94" s="41"/>
      <c r="H94" s="41"/>
      <c r="I94" s="33" t="s">
        <v>38</v>
      </c>
      <c r="J94" s="37" t="str">
        <f>E24</f>
        <v>DEKPROJEKT s.r.o.</v>
      </c>
      <c r="K94" s="41"/>
      <c r="L94" s="131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1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74"/>
      <c r="B96" s="175"/>
      <c r="C96" s="176" t="s">
        <v>112</v>
      </c>
      <c r="D96" s="177" t="s">
        <v>60</v>
      </c>
      <c r="E96" s="177" t="s">
        <v>56</v>
      </c>
      <c r="F96" s="177" t="s">
        <v>57</v>
      </c>
      <c r="G96" s="177" t="s">
        <v>113</v>
      </c>
      <c r="H96" s="177" t="s">
        <v>114</v>
      </c>
      <c r="I96" s="177" t="s">
        <v>115</v>
      </c>
      <c r="J96" s="177" t="s">
        <v>91</v>
      </c>
      <c r="K96" s="178" t="s">
        <v>116</v>
      </c>
      <c r="L96" s="179"/>
      <c r="M96" s="93" t="s">
        <v>19</v>
      </c>
      <c r="N96" s="94" t="s">
        <v>45</v>
      </c>
      <c r="O96" s="94" t="s">
        <v>117</v>
      </c>
      <c r="P96" s="94" t="s">
        <v>118</v>
      </c>
      <c r="Q96" s="94" t="s">
        <v>119</v>
      </c>
      <c r="R96" s="94" t="s">
        <v>120</v>
      </c>
      <c r="S96" s="94" t="s">
        <v>121</v>
      </c>
      <c r="T96" s="95" t="s">
        <v>122</v>
      </c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</row>
    <row r="97" s="2" customFormat="1" ht="22.8" customHeight="1">
      <c r="A97" s="39"/>
      <c r="B97" s="40"/>
      <c r="C97" s="100" t="s">
        <v>123</v>
      </c>
      <c r="D97" s="41"/>
      <c r="E97" s="41"/>
      <c r="F97" s="41"/>
      <c r="G97" s="41"/>
      <c r="H97" s="41"/>
      <c r="I97" s="41"/>
      <c r="J97" s="180">
        <f>BK97</f>
        <v>0</v>
      </c>
      <c r="K97" s="41"/>
      <c r="L97" s="45"/>
      <c r="M97" s="96"/>
      <c r="N97" s="181"/>
      <c r="O97" s="97"/>
      <c r="P97" s="182">
        <f>P98+P160+P362+P369</f>
        <v>0</v>
      </c>
      <c r="Q97" s="97"/>
      <c r="R97" s="182">
        <f>R98+R160+R362+R369</f>
        <v>0.75876415999999991</v>
      </c>
      <c r="S97" s="97"/>
      <c r="T97" s="183">
        <f>T98+T160+T362+T369</f>
        <v>1.2981999999999998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74</v>
      </c>
      <c r="AU97" s="18" t="s">
        <v>92</v>
      </c>
      <c r="BK97" s="184">
        <f>BK98+BK160+BK362+BK369</f>
        <v>0</v>
      </c>
    </row>
    <row r="98" s="12" customFormat="1" ht="25.92" customHeight="1">
      <c r="A98" s="12"/>
      <c r="B98" s="185"/>
      <c r="C98" s="186"/>
      <c r="D98" s="187" t="s">
        <v>74</v>
      </c>
      <c r="E98" s="188" t="s">
        <v>124</v>
      </c>
      <c r="F98" s="188" t="s">
        <v>125</v>
      </c>
      <c r="G98" s="186"/>
      <c r="H98" s="186"/>
      <c r="I98" s="189"/>
      <c r="J98" s="190">
        <f>BK98</f>
        <v>0</v>
      </c>
      <c r="K98" s="186"/>
      <c r="L98" s="191"/>
      <c r="M98" s="192"/>
      <c r="N98" s="193"/>
      <c r="O98" s="193"/>
      <c r="P98" s="194">
        <f>P99+P131+P147+P157</f>
        <v>0</v>
      </c>
      <c r="Q98" s="193"/>
      <c r="R98" s="194">
        <f>R99+R131+R147+R157</f>
        <v>0.10850670000000001</v>
      </c>
      <c r="S98" s="193"/>
      <c r="T98" s="195">
        <f>T99+T131+T147+T157</f>
        <v>0.42125999999999997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6" t="s">
        <v>83</v>
      </c>
      <c r="AT98" s="197" t="s">
        <v>74</v>
      </c>
      <c r="AU98" s="197" t="s">
        <v>75</v>
      </c>
      <c r="AY98" s="196" t="s">
        <v>126</v>
      </c>
      <c r="BK98" s="198">
        <f>BK99+BK131+BK147+BK157</f>
        <v>0</v>
      </c>
    </row>
    <row r="99" s="12" customFormat="1" ht="22.8" customHeight="1">
      <c r="A99" s="12"/>
      <c r="B99" s="185"/>
      <c r="C99" s="186"/>
      <c r="D99" s="187" t="s">
        <v>74</v>
      </c>
      <c r="E99" s="199" t="s">
        <v>127</v>
      </c>
      <c r="F99" s="199" t="s">
        <v>128</v>
      </c>
      <c r="G99" s="186"/>
      <c r="H99" s="186"/>
      <c r="I99" s="189"/>
      <c r="J99" s="200">
        <f>BK99</f>
        <v>0</v>
      </c>
      <c r="K99" s="186"/>
      <c r="L99" s="191"/>
      <c r="M99" s="192"/>
      <c r="N99" s="193"/>
      <c r="O99" s="193"/>
      <c r="P99" s="194">
        <f>SUM(P100:P130)</f>
        <v>0</v>
      </c>
      <c r="Q99" s="193"/>
      <c r="R99" s="194">
        <f>SUM(R100:R130)</f>
        <v>0.10693170000000002</v>
      </c>
      <c r="S99" s="193"/>
      <c r="T99" s="195">
        <f>SUM(T100:T130)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6" t="s">
        <v>83</v>
      </c>
      <c r="AT99" s="197" t="s">
        <v>74</v>
      </c>
      <c r="AU99" s="197" t="s">
        <v>83</v>
      </c>
      <c r="AY99" s="196" t="s">
        <v>126</v>
      </c>
      <c r="BK99" s="198">
        <f>SUM(BK100:BK130)</f>
        <v>0</v>
      </c>
    </row>
    <row r="100" s="2" customFormat="1" ht="24.15" customHeight="1">
      <c r="A100" s="39"/>
      <c r="B100" s="40"/>
      <c r="C100" s="201" t="s">
        <v>83</v>
      </c>
      <c r="D100" s="201" t="s">
        <v>129</v>
      </c>
      <c r="E100" s="202" t="s">
        <v>130</v>
      </c>
      <c r="F100" s="203" t="s">
        <v>131</v>
      </c>
      <c r="G100" s="204" t="s">
        <v>132</v>
      </c>
      <c r="H100" s="205">
        <v>7.9050000000000002</v>
      </c>
      <c r="I100" s="206"/>
      <c r="J100" s="207">
        <f>ROUND(I100*H100,2)</f>
        <v>0</v>
      </c>
      <c r="K100" s="203" t="s">
        <v>133</v>
      </c>
      <c r="L100" s="45"/>
      <c r="M100" s="208" t="s">
        <v>19</v>
      </c>
      <c r="N100" s="209" t="s">
        <v>46</v>
      </c>
      <c r="O100" s="85"/>
      <c r="P100" s="210">
        <f>O100*H100</f>
        <v>0</v>
      </c>
      <c r="Q100" s="210">
        <v>0.0043800000000000002</v>
      </c>
      <c r="R100" s="210">
        <f>Q100*H100</f>
        <v>0.034623900000000006</v>
      </c>
      <c r="S100" s="210">
        <v>0</v>
      </c>
      <c r="T100" s="211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2" t="s">
        <v>134</v>
      </c>
      <c r="AT100" s="212" t="s">
        <v>129</v>
      </c>
      <c r="AU100" s="212" t="s">
        <v>85</v>
      </c>
      <c r="AY100" s="18" t="s">
        <v>126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18" t="s">
        <v>83</v>
      </c>
      <c r="BK100" s="213">
        <f>ROUND(I100*H100,2)</f>
        <v>0</v>
      </c>
      <c r="BL100" s="18" t="s">
        <v>134</v>
      </c>
      <c r="BM100" s="212" t="s">
        <v>135</v>
      </c>
    </row>
    <row r="101" s="2" customFormat="1">
      <c r="A101" s="39"/>
      <c r="B101" s="40"/>
      <c r="C101" s="41"/>
      <c r="D101" s="214" t="s">
        <v>136</v>
      </c>
      <c r="E101" s="41"/>
      <c r="F101" s="215" t="s">
        <v>137</v>
      </c>
      <c r="G101" s="41"/>
      <c r="H101" s="41"/>
      <c r="I101" s="216"/>
      <c r="J101" s="41"/>
      <c r="K101" s="41"/>
      <c r="L101" s="45"/>
      <c r="M101" s="217"/>
      <c r="N101" s="218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136</v>
      </c>
      <c r="AU101" s="18" t="s">
        <v>85</v>
      </c>
    </row>
    <row r="102" s="13" customFormat="1">
      <c r="A102" s="13"/>
      <c r="B102" s="219"/>
      <c r="C102" s="220"/>
      <c r="D102" s="221" t="s">
        <v>138</v>
      </c>
      <c r="E102" s="222" t="s">
        <v>19</v>
      </c>
      <c r="F102" s="223" t="s">
        <v>139</v>
      </c>
      <c r="G102" s="220"/>
      <c r="H102" s="222" t="s">
        <v>19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138</v>
      </c>
      <c r="AU102" s="229" t="s">
        <v>85</v>
      </c>
      <c r="AV102" s="13" t="s">
        <v>83</v>
      </c>
      <c r="AW102" s="13" t="s">
        <v>37</v>
      </c>
      <c r="AX102" s="13" t="s">
        <v>75</v>
      </c>
      <c r="AY102" s="229" t="s">
        <v>126</v>
      </c>
    </row>
    <row r="103" s="14" customFormat="1">
      <c r="A103" s="14"/>
      <c r="B103" s="230"/>
      <c r="C103" s="231"/>
      <c r="D103" s="221" t="s">
        <v>138</v>
      </c>
      <c r="E103" s="232" t="s">
        <v>19</v>
      </c>
      <c r="F103" s="233" t="s">
        <v>140</v>
      </c>
      <c r="G103" s="231"/>
      <c r="H103" s="234">
        <v>7.9050000000000002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138</v>
      </c>
      <c r="AU103" s="240" t="s">
        <v>85</v>
      </c>
      <c r="AV103" s="14" t="s">
        <v>85</v>
      </c>
      <c r="AW103" s="14" t="s">
        <v>37</v>
      </c>
      <c r="AX103" s="14" t="s">
        <v>83</v>
      </c>
      <c r="AY103" s="240" t="s">
        <v>126</v>
      </c>
    </row>
    <row r="104" s="2" customFormat="1" ht="16.5" customHeight="1">
      <c r="A104" s="39"/>
      <c r="B104" s="40"/>
      <c r="C104" s="201" t="s">
        <v>85</v>
      </c>
      <c r="D104" s="201" t="s">
        <v>129</v>
      </c>
      <c r="E104" s="202" t="s">
        <v>141</v>
      </c>
      <c r="F104" s="203" t="s">
        <v>142</v>
      </c>
      <c r="G104" s="204" t="s">
        <v>132</v>
      </c>
      <c r="H104" s="205">
        <v>7.9050000000000002</v>
      </c>
      <c r="I104" s="206"/>
      <c r="J104" s="207">
        <f>ROUND(I104*H104,2)</f>
        <v>0</v>
      </c>
      <c r="K104" s="203" t="s">
        <v>133</v>
      </c>
      <c r="L104" s="45"/>
      <c r="M104" s="208" t="s">
        <v>19</v>
      </c>
      <c r="N104" s="209" t="s">
        <v>46</v>
      </c>
      <c r="O104" s="85"/>
      <c r="P104" s="210">
        <f>O104*H104</f>
        <v>0</v>
      </c>
      <c r="Q104" s="210">
        <v>0.00029999999999999997</v>
      </c>
      <c r="R104" s="210">
        <f>Q104*H104</f>
        <v>0.0023714999999999999</v>
      </c>
      <c r="S104" s="210">
        <v>0</v>
      </c>
      <c r="T104" s="21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2" t="s">
        <v>134</v>
      </c>
      <c r="AT104" s="212" t="s">
        <v>129</v>
      </c>
      <c r="AU104" s="212" t="s">
        <v>85</v>
      </c>
      <c r="AY104" s="18" t="s">
        <v>126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8" t="s">
        <v>83</v>
      </c>
      <c r="BK104" s="213">
        <f>ROUND(I104*H104,2)</f>
        <v>0</v>
      </c>
      <c r="BL104" s="18" t="s">
        <v>134</v>
      </c>
      <c r="BM104" s="212" t="s">
        <v>143</v>
      </c>
    </row>
    <row r="105" s="2" customFormat="1">
      <c r="A105" s="39"/>
      <c r="B105" s="40"/>
      <c r="C105" s="41"/>
      <c r="D105" s="214" t="s">
        <v>136</v>
      </c>
      <c r="E105" s="41"/>
      <c r="F105" s="215" t="s">
        <v>144</v>
      </c>
      <c r="G105" s="41"/>
      <c r="H105" s="41"/>
      <c r="I105" s="216"/>
      <c r="J105" s="41"/>
      <c r="K105" s="41"/>
      <c r="L105" s="45"/>
      <c r="M105" s="217"/>
      <c r="N105" s="21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136</v>
      </c>
      <c r="AU105" s="18" t="s">
        <v>85</v>
      </c>
    </row>
    <row r="106" s="13" customFormat="1">
      <c r="A106" s="13"/>
      <c r="B106" s="219"/>
      <c r="C106" s="220"/>
      <c r="D106" s="221" t="s">
        <v>138</v>
      </c>
      <c r="E106" s="222" t="s">
        <v>19</v>
      </c>
      <c r="F106" s="223" t="s">
        <v>139</v>
      </c>
      <c r="G106" s="220"/>
      <c r="H106" s="222" t="s">
        <v>19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138</v>
      </c>
      <c r="AU106" s="229" t="s">
        <v>85</v>
      </c>
      <c r="AV106" s="13" t="s">
        <v>83</v>
      </c>
      <c r="AW106" s="13" t="s">
        <v>37</v>
      </c>
      <c r="AX106" s="13" t="s">
        <v>75</v>
      </c>
      <c r="AY106" s="229" t="s">
        <v>126</v>
      </c>
    </row>
    <row r="107" s="14" customFormat="1">
      <c r="A107" s="14"/>
      <c r="B107" s="230"/>
      <c r="C107" s="231"/>
      <c r="D107" s="221" t="s">
        <v>138</v>
      </c>
      <c r="E107" s="232" t="s">
        <v>19</v>
      </c>
      <c r="F107" s="233" t="s">
        <v>140</v>
      </c>
      <c r="G107" s="231"/>
      <c r="H107" s="234">
        <v>7.9050000000000002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0" t="s">
        <v>138</v>
      </c>
      <c r="AU107" s="240" t="s">
        <v>85</v>
      </c>
      <c r="AV107" s="14" t="s">
        <v>85</v>
      </c>
      <c r="AW107" s="14" t="s">
        <v>37</v>
      </c>
      <c r="AX107" s="14" t="s">
        <v>83</v>
      </c>
      <c r="AY107" s="240" t="s">
        <v>126</v>
      </c>
    </row>
    <row r="108" s="2" customFormat="1" ht="24.15" customHeight="1">
      <c r="A108" s="39"/>
      <c r="B108" s="40"/>
      <c r="C108" s="201" t="s">
        <v>145</v>
      </c>
      <c r="D108" s="201" t="s">
        <v>129</v>
      </c>
      <c r="E108" s="202" t="s">
        <v>146</v>
      </c>
      <c r="F108" s="203" t="s">
        <v>147</v>
      </c>
      <c r="G108" s="204" t="s">
        <v>132</v>
      </c>
      <c r="H108" s="205">
        <v>7.9050000000000002</v>
      </c>
      <c r="I108" s="206"/>
      <c r="J108" s="207">
        <f>ROUND(I108*H108,2)</f>
        <v>0</v>
      </c>
      <c r="K108" s="203" t="s">
        <v>133</v>
      </c>
      <c r="L108" s="45"/>
      <c r="M108" s="208" t="s">
        <v>19</v>
      </c>
      <c r="N108" s="209" t="s">
        <v>46</v>
      </c>
      <c r="O108" s="85"/>
      <c r="P108" s="210">
        <f>O108*H108</f>
        <v>0</v>
      </c>
      <c r="Q108" s="210">
        <v>0.0033600000000000001</v>
      </c>
      <c r="R108" s="210">
        <f>Q108*H108</f>
        <v>0.026560800000000002</v>
      </c>
      <c r="S108" s="210">
        <v>0</v>
      </c>
      <c r="T108" s="21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2" t="s">
        <v>134</v>
      </c>
      <c r="AT108" s="212" t="s">
        <v>129</v>
      </c>
      <c r="AU108" s="212" t="s">
        <v>85</v>
      </c>
      <c r="AY108" s="18" t="s">
        <v>126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8" t="s">
        <v>83</v>
      </c>
      <c r="BK108" s="213">
        <f>ROUND(I108*H108,2)</f>
        <v>0</v>
      </c>
      <c r="BL108" s="18" t="s">
        <v>134</v>
      </c>
      <c r="BM108" s="212" t="s">
        <v>148</v>
      </c>
    </row>
    <row r="109" s="2" customFormat="1">
      <c r="A109" s="39"/>
      <c r="B109" s="40"/>
      <c r="C109" s="41"/>
      <c r="D109" s="214" t="s">
        <v>136</v>
      </c>
      <c r="E109" s="41"/>
      <c r="F109" s="215" t="s">
        <v>149</v>
      </c>
      <c r="G109" s="41"/>
      <c r="H109" s="41"/>
      <c r="I109" s="216"/>
      <c r="J109" s="41"/>
      <c r="K109" s="41"/>
      <c r="L109" s="45"/>
      <c r="M109" s="217"/>
      <c r="N109" s="21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136</v>
      </c>
      <c r="AU109" s="18" t="s">
        <v>85</v>
      </c>
    </row>
    <row r="110" s="13" customFormat="1">
      <c r="A110" s="13"/>
      <c r="B110" s="219"/>
      <c r="C110" s="220"/>
      <c r="D110" s="221" t="s">
        <v>138</v>
      </c>
      <c r="E110" s="222" t="s">
        <v>19</v>
      </c>
      <c r="F110" s="223" t="s">
        <v>139</v>
      </c>
      <c r="G110" s="220"/>
      <c r="H110" s="222" t="s">
        <v>19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138</v>
      </c>
      <c r="AU110" s="229" t="s">
        <v>85</v>
      </c>
      <c r="AV110" s="13" t="s">
        <v>83</v>
      </c>
      <c r="AW110" s="13" t="s">
        <v>37</v>
      </c>
      <c r="AX110" s="13" t="s">
        <v>75</v>
      </c>
      <c r="AY110" s="229" t="s">
        <v>126</v>
      </c>
    </row>
    <row r="111" s="14" customFormat="1">
      <c r="A111" s="14"/>
      <c r="B111" s="230"/>
      <c r="C111" s="231"/>
      <c r="D111" s="221" t="s">
        <v>138</v>
      </c>
      <c r="E111" s="232" t="s">
        <v>19</v>
      </c>
      <c r="F111" s="233" t="s">
        <v>140</v>
      </c>
      <c r="G111" s="231"/>
      <c r="H111" s="234">
        <v>7.9050000000000002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138</v>
      </c>
      <c r="AU111" s="240" t="s">
        <v>85</v>
      </c>
      <c r="AV111" s="14" t="s">
        <v>85</v>
      </c>
      <c r="AW111" s="14" t="s">
        <v>37</v>
      </c>
      <c r="AX111" s="14" t="s">
        <v>83</v>
      </c>
      <c r="AY111" s="240" t="s">
        <v>126</v>
      </c>
    </row>
    <row r="112" s="2" customFormat="1" ht="16.5" customHeight="1">
      <c r="A112" s="39"/>
      <c r="B112" s="40"/>
      <c r="C112" s="201" t="s">
        <v>134</v>
      </c>
      <c r="D112" s="201" t="s">
        <v>129</v>
      </c>
      <c r="E112" s="202" t="s">
        <v>150</v>
      </c>
      <c r="F112" s="203" t="s">
        <v>151</v>
      </c>
      <c r="G112" s="204" t="s">
        <v>152</v>
      </c>
      <c r="H112" s="205">
        <v>5.0999999999999996</v>
      </c>
      <c r="I112" s="206"/>
      <c r="J112" s="207">
        <f>ROUND(I112*H112,2)</f>
        <v>0</v>
      </c>
      <c r="K112" s="203" t="s">
        <v>133</v>
      </c>
      <c r="L112" s="45"/>
      <c r="M112" s="208" t="s">
        <v>19</v>
      </c>
      <c r="N112" s="209" t="s">
        <v>46</v>
      </c>
      <c r="O112" s="85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2" t="s">
        <v>134</v>
      </c>
      <c r="AT112" s="212" t="s">
        <v>129</v>
      </c>
      <c r="AU112" s="212" t="s">
        <v>85</v>
      </c>
      <c r="AY112" s="18" t="s">
        <v>126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8" t="s">
        <v>83</v>
      </c>
      <c r="BK112" s="213">
        <f>ROUND(I112*H112,2)</f>
        <v>0</v>
      </c>
      <c r="BL112" s="18" t="s">
        <v>134</v>
      </c>
      <c r="BM112" s="212" t="s">
        <v>153</v>
      </c>
    </row>
    <row r="113" s="2" customFormat="1">
      <c r="A113" s="39"/>
      <c r="B113" s="40"/>
      <c r="C113" s="41"/>
      <c r="D113" s="214" t="s">
        <v>136</v>
      </c>
      <c r="E113" s="41"/>
      <c r="F113" s="215" t="s">
        <v>154</v>
      </c>
      <c r="G113" s="41"/>
      <c r="H113" s="41"/>
      <c r="I113" s="216"/>
      <c r="J113" s="41"/>
      <c r="K113" s="41"/>
      <c r="L113" s="45"/>
      <c r="M113" s="217"/>
      <c r="N113" s="21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136</v>
      </c>
      <c r="AU113" s="18" t="s">
        <v>85</v>
      </c>
    </row>
    <row r="114" s="13" customFormat="1">
      <c r="A114" s="13"/>
      <c r="B114" s="219"/>
      <c r="C114" s="220"/>
      <c r="D114" s="221" t="s">
        <v>138</v>
      </c>
      <c r="E114" s="222" t="s">
        <v>19</v>
      </c>
      <c r="F114" s="223" t="s">
        <v>155</v>
      </c>
      <c r="G114" s="220"/>
      <c r="H114" s="222" t="s">
        <v>19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138</v>
      </c>
      <c r="AU114" s="229" t="s">
        <v>85</v>
      </c>
      <c r="AV114" s="13" t="s">
        <v>83</v>
      </c>
      <c r="AW114" s="13" t="s">
        <v>37</v>
      </c>
      <c r="AX114" s="13" t="s">
        <v>75</v>
      </c>
      <c r="AY114" s="229" t="s">
        <v>126</v>
      </c>
    </row>
    <row r="115" s="14" customFormat="1">
      <c r="A115" s="14"/>
      <c r="B115" s="230"/>
      <c r="C115" s="231"/>
      <c r="D115" s="221" t="s">
        <v>138</v>
      </c>
      <c r="E115" s="232" t="s">
        <v>19</v>
      </c>
      <c r="F115" s="233" t="s">
        <v>156</v>
      </c>
      <c r="G115" s="231"/>
      <c r="H115" s="234">
        <v>5.0999999999999996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138</v>
      </c>
      <c r="AU115" s="240" t="s">
        <v>85</v>
      </c>
      <c r="AV115" s="14" t="s">
        <v>85</v>
      </c>
      <c r="AW115" s="14" t="s">
        <v>37</v>
      </c>
      <c r="AX115" s="14" t="s">
        <v>83</v>
      </c>
      <c r="AY115" s="240" t="s">
        <v>126</v>
      </c>
    </row>
    <row r="116" s="2" customFormat="1" ht="16.5" customHeight="1">
      <c r="A116" s="39"/>
      <c r="B116" s="40"/>
      <c r="C116" s="241" t="s">
        <v>157</v>
      </c>
      <c r="D116" s="241" t="s">
        <v>158</v>
      </c>
      <c r="E116" s="242" t="s">
        <v>159</v>
      </c>
      <c r="F116" s="243" t="s">
        <v>160</v>
      </c>
      <c r="G116" s="244" t="s">
        <v>152</v>
      </c>
      <c r="H116" s="245">
        <v>5.3550000000000004</v>
      </c>
      <c r="I116" s="246"/>
      <c r="J116" s="247">
        <f>ROUND(I116*H116,2)</f>
        <v>0</v>
      </c>
      <c r="K116" s="243" t="s">
        <v>133</v>
      </c>
      <c r="L116" s="248"/>
      <c r="M116" s="249" t="s">
        <v>19</v>
      </c>
      <c r="N116" s="250" t="s">
        <v>46</v>
      </c>
      <c r="O116" s="85"/>
      <c r="P116" s="210">
        <f>O116*H116</f>
        <v>0</v>
      </c>
      <c r="Q116" s="210">
        <v>0.00029999999999999997</v>
      </c>
      <c r="R116" s="210">
        <f>Q116*H116</f>
        <v>0.0016065000000000001</v>
      </c>
      <c r="S116" s="210">
        <v>0</v>
      </c>
      <c r="T116" s="21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2" t="s">
        <v>161</v>
      </c>
      <c r="AT116" s="212" t="s">
        <v>158</v>
      </c>
      <c r="AU116" s="212" t="s">
        <v>85</v>
      </c>
      <c r="AY116" s="18" t="s">
        <v>126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8" t="s">
        <v>83</v>
      </c>
      <c r="BK116" s="213">
        <f>ROUND(I116*H116,2)</f>
        <v>0</v>
      </c>
      <c r="BL116" s="18" t="s">
        <v>134</v>
      </c>
      <c r="BM116" s="212" t="s">
        <v>162</v>
      </c>
    </row>
    <row r="117" s="2" customFormat="1">
      <c r="A117" s="39"/>
      <c r="B117" s="40"/>
      <c r="C117" s="41"/>
      <c r="D117" s="214" t="s">
        <v>136</v>
      </c>
      <c r="E117" s="41"/>
      <c r="F117" s="215" t="s">
        <v>163</v>
      </c>
      <c r="G117" s="41"/>
      <c r="H117" s="41"/>
      <c r="I117" s="216"/>
      <c r="J117" s="41"/>
      <c r="K117" s="41"/>
      <c r="L117" s="45"/>
      <c r="M117" s="217"/>
      <c r="N117" s="21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136</v>
      </c>
      <c r="AU117" s="18" t="s">
        <v>85</v>
      </c>
    </row>
    <row r="118" s="14" customFormat="1">
      <c r="A118" s="14"/>
      <c r="B118" s="230"/>
      <c r="C118" s="231"/>
      <c r="D118" s="221" t="s">
        <v>138</v>
      </c>
      <c r="E118" s="231"/>
      <c r="F118" s="233" t="s">
        <v>164</v>
      </c>
      <c r="G118" s="231"/>
      <c r="H118" s="234">
        <v>5.3550000000000004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0" t="s">
        <v>138</v>
      </c>
      <c r="AU118" s="240" t="s">
        <v>85</v>
      </c>
      <c r="AV118" s="14" t="s">
        <v>85</v>
      </c>
      <c r="AW118" s="14" t="s">
        <v>4</v>
      </c>
      <c r="AX118" s="14" t="s">
        <v>83</v>
      </c>
      <c r="AY118" s="240" t="s">
        <v>126</v>
      </c>
    </row>
    <row r="119" s="2" customFormat="1" ht="16.5" customHeight="1">
      <c r="A119" s="39"/>
      <c r="B119" s="40"/>
      <c r="C119" s="201" t="s">
        <v>127</v>
      </c>
      <c r="D119" s="201" t="s">
        <v>129</v>
      </c>
      <c r="E119" s="202" t="s">
        <v>150</v>
      </c>
      <c r="F119" s="203" t="s">
        <v>151</v>
      </c>
      <c r="G119" s="204" t="s">
        <v>152</v>
      </c>
      <c r="H119" s="205">
        <v>5.0999999999999996</v>
      </c>
      <c r="I119" s="206"/>
      <c r="J119" s="207">
        <f>ROUND(I119*H119,2)</f>
        <v>0</v>
      </c>
      <c r="K119" s="203" t="s">
        <v>133</v>
      </c>
      <c r="L119" s="45"/>
      <c r="M119" s="208" t="s">
        <v>19</v>
      </c>
      <c r="N119" s="209" t="s">
        <v>46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2" t="s">
        <v>134</v>
      </c>
      <c r="AT119" s="212" t="s">
        <v>129</v>
      </c>
      <c r="AU119" s="212" t="s">
        <v>85</v>
      </c>
      <c r="AY119" s="18" t="s">
        <v>126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8" t="s">
        <v>83</v>
      </c>
      <c r="BK119" s="213">
        <f>ROUND(I119*H119,2)</f>
        <v>0</v>
      </c>
      <c r="BL119" s="18" t="s">
        <v>134</v>
      </c>
      <c r="BM119" s="212" t="s">
        <v>165</v>
      </c>
    </row>
    <row r="120" s="2" customFormat="1">
      <c r="A120" s="39"/>
      <c r="B120" s="40"/>
      <c r="C120" s="41"/>
      <c r="D120" s="214" t="s">
        <v>136</v>
      </c>
      <c r="E120" s="41"/>
      <c r="F120" s="215" t="s">
        <v>154</v>
      </c>
      <c r="G120" s="41"/>
      <c r="H120" s="41"/>
      <c r="I120" s="216"/>
      <c r="J120" s="41"/>
      <c r="K120" s="41"/>
      <c r="L120" s="45"/>
      <c r="M120" s="217"/>
      <c r="N120" s="21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136</v>
      </c>
      <c r="AU120" s="18" t="s">
        <v>85</v>
      </c>
    </row>
    <row r="121" s="13" customFormat="1">
      <c r="A121" s="13"/>
      <c r="B121" s="219"/>
      <c r="C121" s="220"/>
      <c r="D121" s="221" t="s">
        <v>138</v>
      </c>
      <c r="E121" s="222" t="s">
        <v>19</v>
      </c>
      <c r="F121" s="223" t="s">
        <v>155</v>
      </c>
      <c r="G121" s="220"/>
      <c r="H121" s="222" t="s">
        <v>19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138</v>
      </c>
      <c r="AU121" s="229" t="s">
        <v>85</v>
      </c>
      <c r="AV121" s="13" t="s">
        <v>83</v>
      </c>
      <c r="AW121" s="13" t="s">
        <v>37</v>
      </c>
      <c r="AX121" s="13" t="s">
        <v>75</v>
      </c>
      <c r="AY121" s="229" t="s">
        <v>126</v>
      </c>
    </row>
    <row r="122" s="14" customFormat="1">
      <c r="A122" s="14"/>
      <c r="B122" s="230"/>
      <c r="C122" s="231"/>
      <c r="D122" s="221" t="s">
        <v>138</v>
      </c>
      <c r="E122" s="232" t="s">
        <v>19</v>
      </c>
      <c r="F122" s="233" t="s">
        <v>156</v>
      </c>
      <c r="G122" s="231"/>
      <c r="H122" s="234">
        <v>5.0999999999999996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138</v>
      </c>
      <c r="AU122" s="240" t="s">
        <v>85</v>
      </c>
      <c r="AV122" s="14" t="s">
        <v>85</v>
      </c>
      <c r="AW122" s="14" t="s">
        <v>37</v>
      </c>
      <c r="AX122" s="14" t="s">
        <v>83</v>
      </c>
      <c r="AY122" s="240" t="s">
        <v>126</v>
      </c>
    </row>
    <row r="123" s="2" customFormat="1" ht="16.5" customHeight="1">
      <c r="A123" s="39"/>
      <c r="B123" s="40"/>
      <c r="C123" s="241" t="s">
        <v>166</v>
      </c>
      <c r="D123" s="241" t="s">
        <v>158</v>
      </c>
      <c r="E123" s="242" t="s">
        <v>167</v>
      </c>
      <c r="F123" s="243" t="s">
        <v>168</v>
      </c>
      <c r="G123" s="244" t="s">
        <v>152</v>
      </c>
      <c r="H123" s="245">
        <v>5.3550000000000004</v>
      </c>
      <c r="I123" s="246"/>
      <c r="J123" s="247">
        <f>ROUND(I123*H123,2)</f>
        <v>0</v>
      </c>
      <c r="K123" s="243" t="s">
        <v>133</v>
      </c>
      <c r="L123" s="248"/>
      <c r="M123" s="249" t="s">
        <v>19</v>
      </c>
      <c r="N123" s="250" t="s">
        <v>46</v>
      </c>
      <c r="O123" s="85"/>
      <c r="P123" s="210">
        <f>O123*H123</f>
        <v>0</v>
      </c>
      <c r="Q123" s="210">
        <v>0.00020000000000000001</v>
      </c>
      <c r="R123" s="210">
        <f>Q123*H123</f>
        <v>0.0010710000000000001</v>
      </c>
      <c r="S123" s="210">
        <v>0</v>
      </c>
      <c r="T123" s="21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2" t="s">
        <v>161</v>
      </c>
      <c r="AT123" s="212" t="s">
        <v>158</v>
      </c>
      <c r="AU123" s="212" t="s">
        <v>85</v>
      </c>
      <c r="AY123" s="18" t="s">
        <v>126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8" t="s">
        <v>83</v>
      </c>
      <c r="BK123" s="213">
        <f>ROUND(I123*H123,2)</f>
        <v>0</v>
      </c>
      <c r="BL123" s="18" t="s">
        <v>134</v>
      </c>
      <c r="BM123" s="212" t="s">
        <v>169</v>
      </c>
    </row>
    <row r="124" s="2" customFormat="1">
      <c r="A124" s="39"/>
      <c r="B124" s="40"/>
      <c r="C124" s="41"/>
      <c r="D124" s="214" t="s">
        <v>136</v>
      </c>
      <c r="E124" s="41"/>
      <c r="F124" s="215" t="s">
        <v>170</v>
      </c>
      <c r="G124" s="41"/>
      <c r="H124" s="41"/>
      <c r="I124" s="216"/>
      <c r="J124" s="41"/>
      <c r="K124" s="41"/>
      <c r="L124" s="45"/>
      <c r="M124" s="217"/>
      <c r="N124" s="21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136</v>
      </c>
      <c r="AU124" s="18" t="s">
        <v>85</v>
      </c>
    </row>
    <row r="125" s="14" customFormat="1">
      <c r="A125" s="14"/>
      <c r="B125" s="230"/>
      <c r="C125" s="231"/>
      <c r="D125" s="221" t="s">
        <v>138</v>
      </c>
      <c r="E125" s="231"/>
      <c r="F125" s="233" t="s">
        <v>164</v>
      </c>
      <c r="G125" s="231"/>
      <c r="H125" s="234">
        <v>5.3550000000000004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0" t="s">
        <v>138</v>
      </c>
      <c r="AU125" s="240" t="s">
        <v>85</v>
      </c>
      <c r="AV125" s="14" t="s">
        <v>85</v>
      </c>
      <c r="AW125" s="14" t="s">
        <v>4</v>
      </c>
      <c r="AX125" s="14" t="s">
        <v>83</v>
      </c>
      <c r="AY125" s="240" t="s">
        <v>126</v>
      </c>
    </row>
    <row r="126" s="2" customFormat="1" ht="21.75" customHeight="1">
      <c r="A126" s="39"/>
      <c r="B126" s="40"/>
      <c r="C126" s="201" t="s">
        <v>161</v>
      </c>
      <c r="D126" s="201" t="s">
        <v>129</v>
      </c>
      <c r="E126" s="202" t="s">
        <v>171</v>
      </c>
      <c r="F126" s="203" t="s">
        <v>172</v>
      </c>
      <c r="G126" s="204" t="s">
        <v>132</v>
      </c>
      <c r="H126" s="205">
        <v>0.96899999999999997</v>
      </c>
      <c r="I126" s="206"/>
      <c r="J126" s="207">
        <f>ROUND(I126*H126,2)</f>
        <v>0</v>
      </c>
      <c r="K126" s="203" t="s">
        <v>133</v>
      </c>
      <c r="L126" s="45"/>
      <c r="M126" s="208" t="s">
        <v>19</v>
      </c>
      <c r="N126" s="209" t="s">
        <v>46</v>
      </c>
      <c r="O126" s="85"/>
      <c r="P126" s="210">
        <f>O126*H126</f>
        <v>0</v>
      </c>
      <c r="Q126" s="210">
        <v>0.042000000000000003</v>
      </c>
      <c r="R126" s="210">
        <f>Q126*H126</f>
        <v>0.040697999999999998</v>
      </c>
      <c r="S126" s="210">
        <v>0</v>
      </c>
      <c r="T126" s="21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2" t="s">
        <v>134</v>
      </c>
      <c r="AT126" s="212" t="s">
        <v>129</v>
      </c>
      <c r="AU126" s="212" t="s">
        <v>85</v>
      </c>
      <c r="AY126" s="18" t="s">
        <v>126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8" t="s">
        <v>83</v>
      </c>
      <c r="BK126" s="213">
        <f>ROUND(I126*H126,2)</f>
        <v>0</v>
      </c>
      <c r="BL126" s="18" t="s">
        <v>134</v>
      </c>
      <c r="BM126" s="212" t="s">
        <v>173</v>
      </c>
    </row>
    <row r="127" s="2" customFormat="1">
      <c r="A127" s="39"/>
      <c r="B127" s="40"/>
      <c r="C127" s="41"/>
      <c r="D127" s="214" t="s">
        <v>136</v>
      </c>
      <c r="E127" s="41"/>
      <c r="F127" s="215" t="s">
        <v>174</v>
      </c>
      <c r="G127" s="41"/>
      <c r="H127" s="41"/>
      <c r="I127" s="216"/>
      <c r="J127" s="41"/>
      <c r="K127" s="41"/>
      <c r="L127" s="45"/>
      <c r="M127" s="217"/>
      <c r="N127" s="21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136</v>
      </c>
      <c r="AU127" s="18" t="s">
        <v>85</v>
      </c>
    </row>
    <row r="128" s="13" customFormat="1">
      <c r="A128" s="13"/>
      <c r="B128" s="219"/>
      <c r="C128" s="220"/>
      <c r="D128" s="221" t="s">
        <v>138</v>
      </c>
      <c r="E128" s="222" t="s">
        <v>19</v>
      </c>
      <c r="F128" s="223" t="s">
        <v>175</v>
      </c>
      <c r="G128" s="220"/>
      <c r="H128" s="222" t="s">
        <v>19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138</v>
      </c>
      <c r="AU128" s="229" t="s">
        <v>85</v>
      </c>
      <c r="AV128" s="13" t="s">
        <v>83</v>
      </c>
      <c r="AW128" s="13" t="s">
        <v>37</v>
      </c>
      <c r="AX128" s="13" t="s">
        <v>75</v>
      </c>
      <c r="AY128" s="229" t="s">
        <v>126</v>
      </c>
    </row>
    <row r="129" s="13" customFormat="1">
      <c r="A129" s="13"/>
      <c r="B129" s="219"/>
      <c r="C129" s="220"/>
      <c r="D129" s="221" t="s">
        <v>138</v>
      </c>
      <c r="E129" s="222" t="s">
        <v>19</v>
      </c>
      <c r="F129" s="223" t="s">
        <v>176</v>
      </c>
      <c r="G129" s="220"/>
      <c r="H129" s="222" t="s">
        <v>19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138</v>
      </c>
      <c r="AU129" s="229" t="s">
        <v>85</v>
      </c>
      <c r="AV129" s="13" t="s">
        <v>83</v>
      </c>
      <c r="AW129" s="13" t="s">
        <v>37</v>
      </c>
      <c r="AX129" s="13" t="s">
        <v>75</v>
      </c>
      <c r="AY129" s="229" t="s">
        <v>126</v>
      </c>
    </row>
    <row r="130" s="14" customFormat="1">
      <c r="A130" s="14"/>
      <c r="B130" s="230"/>
      <c r="C130" s="231"/>
      <c r="D130" s="221" t="s">
        <v>138</v>
      </c>
      <c r="E130" s="232" t="s">
        <v>19</v>
      </c>
      <c r="F130" s="233" t="s">
        <v>177</v>
      </c>
      <c r="G130" s="231"/>
      <c r="H130" s="234">
        <v>0.96899999999999997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138</v>
      </c>
      <c r="AU130" s="240" t="s">
        <v>85</v>
      </c>
      <c r="AV130" s="14" t="s">
        <v>85</v>
      </c>
      <c r="AW130" s="14" t="s">
        <v>37</v>
      </c>
      <c r="AX130" s="14" t="s">
        <v>83</v>
      </c>
      <c r="AY130" s="240" t="s">
        <v>126</v>
      </c>
    </row>
    <row r="131" s="12" customFormat="1" ht="22.8" customHeight="1">
      <c r="A131" s="12"/>
      <c r="B131" s="185"/>
      <c r="C131" s="186"/>
      <c r="D131" s="187" t="s">
        <v>74</v>
      </c>
      <c r="E131" s="199" t="s">
        <v>178</v>
      </c>
      <c r="F131" s="199" t="s">
        <v>179</v>
      </c>
      <c r="G131" s="186"/>
      <c r="H131" s="186"/>
      <c r="I131" s="189"/>
      <c r="J131" s="200">
        <f>BK131</f>
        <v>0</v>
      </c>
      <c r="K131" s="186"/>
      <c r="L131" s="191"/>
      <c r="M131" s="192"/>
      <c r="N131" s="193"/>
      <c r="O131" s="193"/>
      <c r="P131" s="194">
        <f>SUM(P132:P146)</f>
        <v>0</v>
      </c>
      <c r="Q131" s="193"/>
      <c r="R131" s="194">
        <f>SUM(R132:R146)</f>
        <v>0.001575</v>
      </c>
      <c r="S131" s="193"/>
      <c r="T131" s="195">
        <f>SUM(T132:T146)</f>
        <v>0.42125999999999997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6" t="s">
        <v>83</v>
      </c>
      <c r="AT131" s="197" t="s">
        <v>74</v>
      </c>
      <c r="AU131" s="197" t="s">
        <v>83</v>
      </c>
      <c r="AY131" s="196" t="s">
        <v>126</v>
      </c>
      <c r="BK131" s="198">
        <f>SUM(BK132:BK146)</f>
        <v>0</v>
      </c>
    </row>
    <row r="132" s="2" customFormat="1" ht="21.75" customHeight="1">
      <c r="A132" s="39"/>
      <c r="B132" s="40"/>
      <c r="C132" s="201" t="s">
        <v>178</v>
      </c>
      <c r="D132" s="201" t="s">
        <v>129</v>
      </c>
      <c r="E132" s="202" t="s">
        <v>180</v>
      </c>
      <c r="F132" s="203" t="s">
        <v>181</v>
      </c>
      <c r="G132" s="204" t="s">
        <v>132</v>
      </c>
      <c r="H132" s="205">
        <v>1030.742</v>
      </c>
      <c r="I132" s="206"/>
      <c r="J132" s="207">
        <f>ROUND(I132*H132,2)</f>
        <v>0</v>
      </c>
      <c r="K132" s="203" t="s">
        <v>133</v>
      </c>
      <c r="L132" s="45"/>
      <c r="M132" s="208" t="s">
        <v>19</v>
      </c>
      <c r="N132" s="209" t="s">
        <v>46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2" t="s">
        <v>134</v>
      </c>
      <c r="AT132" s="212" t="s">
        <v>129</v>
      </c>
      <c r="AU132" s="212" t="s">
        <v>85</v>
      </c>
      <c r="AY132" s="18" t="s">
        <v>126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8" t="s">
        <v>83</v>
      </c>
      <c r="BK132" s="213">
        <f>ROUND(I132*H132,2)</f>
        <v>0</v>
      </c>
      <c r="BL132" s="18" t="s">
        <v>134</v>
      </c>
      <c r="BM132" s="212" t="s">
        <v>182</v>
      </c>
    </row>
    <row r="133" s="2" customFormat="1">
      <c r="A133" s="39"/>
      <c r="B133" s="40"/>
      <c r="C133" s="41"/>
      <c r="D133" s="214" t="s">
        <v>136</v>
      </c>
      <c r="E133" s="41"/>
      <c r="F133" s="215" t="s">
        <v>183</v>
      </c>
      <c r="G133" s="41"/>
      <c r="H133" s="41"/>
      <c r="I133" s="216"/>
      <c r="J133" s="41"/>
      <c r="K133" s="41"/>
      <c r="L133" s="45"/>
      <c r="M133" s="217"/>
      <c r="N133" s="21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136</v>
      </c>
      <c r="AU133" s="18" t="s">
        <v>85</v>
      </c>
    </row>
    <row r="134" s="13" customFormat="1">
      <c r="A134" s="13"/>
      <c r="B134" s="219"/>
      <c r="C134" s="220"/>
      <c r="D134" s="221" t="s">
        <v>138</v>
      </c>
      <c r="E134" s="222" t="s">
        <v>19</v>
      </c>
      <c r="F134" s="223" t="s">
        <v>184</v>
      </c>
      <c r="G134" s="220"/>
      <c r="H134" s="222" t="s">
        <v>19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138</v>
      </c>
      <c r="AU134" s="229" t="s">
        <v>85</v>
      </c>
      <c r="AV134" s="13" t="s">
        <v>83</v>
      </c>
      <c r="AW134" s="13" t="s">
        <v>37</v>
      </c>
      <c r="AX134" s="13" t="s">
        <v>75</v>
      </c>
      <c r="AY134" s="229" t="s">
        <v>126</v>
      </c>
    </row>
    <row r="135" s="14" customFormat="1">
      <c r="A135" s="14"/>
      <c r="B135" s="230"/>
      <c r="C135" s="231"/>
      <c r="D135" s="221" t="s">
        <v>138</v>
      </c>
      <c r="E135" s="232" t="s">
        <v>19</v>
      </c>
      <c r="F135" s="233" t="s">
        <v>185</v>
      </c>
      <c r="G135" s="231"/>
      <c r="H135" s="234">
        <v>535.01099999999997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138</v>
      </c>
      <c r="AU135" s="240" t="s">
        <v>85</v>
      </c>
      <c r="AV135" s="14" t="s">
        <v>85</v>
      </c>
      <c r="AW135" s="14" t="s">
        <v>37</v>
      </c>
      <c r="AX135" s="14" t="s">
        <v>75</v>
      </c>
      <c r="AY135" s="240" t="s">
        <v>126</v>
      </c>
    </row>
    <row r="136" s="13" customFormat="1">
      <c r="A136" s="13"/>
      <c r="B136" s="219"/>
      <c r="C136" s="220"/>
      <c r="D136" s="221" t="s">
        <v>138</v>
      </c>
      <c r="E136" s="222" t="s">
        <v>19</v>
      </c>
      <c r="F136" s="223" t="s">
        <v>186</v>
      </c>
      <c r="G136" s="220"/>
      <c r="H136" s="222" t="s">
        <v>19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138</v>
      </c>
      <c r="AU136" s="229" t="s">
        <v>85</v>
      </c>
      <c r="AV136" s="13" t="s">
        <v>83</v>
      </c>
      <c r="AW136" s="13" t="s">
        <v>37</v>
      </c>
      <c r="AX136" s="13" t="s">
        <v>75</v>
      </c>
      <c r="AY136" s="229" t="s">
        <v>126</v>
      </c>
    </row>
    <row r="137" s="14" customFormat="1">
      <c r="A137" s="14"/>
      <c r="B137" s="230"/>
      <c r="C137" s="231"/>
      <c r="D137" s="221" t="s">
        <v>138</v>
      </c>
      <c r="E137" s="232" t="s">
        <v>19</v>
      </c>
      <c r="F137" s="233" t="s">
        <v>187</v>
      </c>
      <c r="G137" s="231"/>
      <c r="H137" s="234">
        <v>495.73099999999999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138</v>
      </c>
      <c r="AU137" s="240" t="s">
        <v>85</v>
      </c>
      <c r="AV137" s="14" t="s">
        <v>85</v>
      </c>
      <c r="AW137" s="14" t="s">
        <v>37</v>
      </c>
      <c r="AX137" s="14" t="s">
        <v>75</v>
      </c>
      <c r="AY137" s="240" t="s">
        <v>126</v>
      </c>
    </row>
    <row r="138" s="15" customFormat="1">
      <c r="A138" s="15"/>
      <c r="B138" s="251"/>
      <c r="C138" s="252"/>
      <c r="D138" s="221" t="s">
        <v>138</v>
      </c>
      <c r="E138" s="253" t="s">
        <v>19</v>
      </c>
      <c r="F138" s="254" t="s">
        <v>188</v>
      </c>
      <c r="G138" s="252"/>
      <c r="H138" s="255">
        <v>1030.742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1" t="s">
        <v>138</v>
      </c>
      <c r="AU138" s="261" t="s">
        <v>85</v>
      </c>
      <c r="AV138" s="15" t="s">
        <v>134</v>
      </c>
      <c r="AW138" s="15" t="s">
        <v>37</v>
      </c>
      <c r="AX138" s="15" t="s">
        <v>83</v>
      </c>
      <c r="AY138" s="261" t="s">
        <v>126</v>
      </c>
    </row>
    <row r="139" s="2" customFormat="1" ht="24.15" customHeight="1">
      <c r="A139" s="39"/>
      <c r="B139" s="40"/>
      <c r="C139" s="201" t="s">
        <v>189</v>
      </c>
      <c r="D139" s="201" t="s">
        <v>129</v>
      </c>
      <c r="E139" s="202" t="s">
        <v>190</v>
      </c>
      <c r="F139" s="203" t="s">
        <v>191</v>
      </c>
      <c r="G139" s="204" t="s">
        <v>132</v>
      </c>
      <c r="H139" s="205">
        <v>7.1399999999999997</v>
      </c>
      <c r="I139" s="206"/>
      <c r="J139" s="207">
        <f>ROUND(I139*H139,2)</f>
        <v>0</v>
      </c>
      <c r="K139" s="203" t="s">
        <v>133</v>
      </c>
      <c r="L139" s="45"/>
      <c r="M139" s="208" t="s">
        <v>19</v>
      </c>
      <c r="N139" s="209" t="s">
        <v>46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0.058999999999999997</v>
      </c>
      <c r="T139" s="211">
        <f>S139*H139</f>
        <v>0.42125999999999997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2" t="s">
        <v>134</v>
      </c>
      <c r="AT139" s="212" t="s">
        <v>129</v>
      </c>
      <c r="AU139" s="212" t="s">
        <v>85</v>
      </c>
      <c r="AY139" s="18" t="s">
        <v>126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8" t="s">
        <v>83</v>
      </c>
      <c r="BK139" s="213">
        <f>ROUND(I139*H139,2)</f>
        <v>0</v>
      </c>
      <c r="BL139" s="18" t="s">
        <v>134</v>
      </c>
      <c r="BM139" s="212" t="s">
        <v>192</v>
      </c>
    </row>
    <row r="140" s="2" customFormat="1">
      <c r="A140" s="39"/>
      <c r="B140" s="40"/>
      <c r="C140" s="41"/>
      <c r="D140" s="214" t="s">
        <v>136</v>
      </c>
      <c r="E140" s="41"/>
      <c r="F140" s="215" t="s">
        <v>193</v>
      </c>
      <c r="G140" s="41"/>
      <c r="H140" s="41"/>
      <c r="I140" s="216"/>
      <c r="J140" s="41"/>
      <c r="K140" s="41"/>
      <c r="L140" s="45"/>
      <c r="M140" s="217"/>
      <c r="N140" s="218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136</v>
      </c>
      <c r="AU140" s="18" t="s">
        <v>85</v>
      </c>
    </row>
    <row r="141" s="13" customFormat="1">
      <c r="A141" s="13"/>
      <c r="B141" s="219"/>
      <c r="C141" s="220"/>
      <c r="D141" s="221" t="s">
        <v>138</v>
      </c>
      <c r="E141" s="222" t="s">
        <v>19</v>
      </c>
      <c r="F141" s="223" t="s">
        <v>194</v>
      </c>
      <c r="G141" s="220"/>
      <c r="H141" s="222" t="s">
        <v>19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138</v>
      </c>
      <c r="AU141" s="229" t="s">
        <v>85</v>
      </c>
      <c r="AV141" s="13" t="s">
        <v>83</v>
      </c>
      <c r="AW141" s="13" t="s">
        <v>37</v>
      </c>
      <c r="AX141" s="13" t="s">
        <v>75</v>
      </c>
      <c r="AY141" s="229" t="s">
        <v>126</v>
      </c>
    </row>
    <row r="142" s="14" customFormat="1">
      <c r="A142" s="14"/>
      <c r="B142" s="230"/>
      <c r="C142" s="231"/>
      <c r="D142" s="221" t="s">
        <v>138</v>
      </c>
      <c r="E142" s="232" t="s">
        <v>19</v>
      </c>
      <c r="F142" s="233" t="s">
        <v>195</v>
      </c>
      <c r="G142" s="231"/>
      <c r="H142" s="234">
        <v>7.1399999999999997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138</v>
      </c>
      <c r="AU142" s="240" t="s">
        <v>85</v>
      </c>
      <c r="AV142" s="14" t="s">
        <v>85</v>
      </c>
      <c r="AW142" s="14" t="s">
        <v>37</v>
      </c>
      <c r="AX142" s="14" t="s">
        <v>83</v>
      </c>
      <c r="AY142" s="240" t="s">
        <v>126</v>
      </c>
    </row>
    <row r="143" s="2" customFormat="1" ht="24.15" customHeight="1">
      <c r="A143" s="39"/>
      <c r="B143" s="40"/>
      <c r="C143" s="201" t="s">
        <v>196</v>
      </c>
      <c r="D143" s="201" t="s">
        <v>129</v>
      </c>
      <c r="E143" s="202" t="s">
        <v>197</v>
      </c>
      <c r="F143" s="203" t="s">
        <v>198</v>
      </c>
      <c r="G143" s="204" t="s">
        <v>132</v>
      </c>
      <c r="H143" s="205">
        <v>7.5</v>
      </c>
      <c r="I143" s="206"/>
      <c r="J143" s="207">
        <f>ROUND(I143*H143,2)</f>
        <v>0</v>
      </c>
      <c r="K143" s="203" t="s">
        <v>133</v>
      </c>
      <c r="L143" s="45"/>
      <c r="M143" s="208" t="s">
        <v>19</v>
      </c>
      <c r="N143" s="209" t="s">
        <v>46</v>
      </c>
      <c r="O143" s="85"/>
      <c r="P143" s="210">
        <f>O143*H143</f>
        <v>0</v>
      </c>
      <c r="Q143" s="210">
        <v>0.00021000000000000001</v>
      </c>
      <c r="R143" s="210">
        <f>Q143*H143</f>
        <v>0.001575</v>
      </c>
      <c r="S143" s="210">
        <v>0</v>
      </c>
      <c r="T143" s="21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2" t="s">
        <v>134</v>
      </c>
      <c r="AT143" s="212" t="s">
        <v>129</v>
      </c>
      <c r="AU143" s="212" t="s">
        <v>85</v>
      </c>
      <c r="AY143" s="18" t="s">
        <v>126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8" t="s">
        <v>83</v>
      </c>
      <c r="BK143" s="213">
        <f>ROUND(I143*H143,2)</f>
        <v>0</v>
      </c>
      <c r="BL143" s="18" t="s">
        <v>134</v>
      </c>
      <c r="BM143" s="212" t="s">
        <v>199</v>
      </c>
    </row>
    <row r="144" s="2" customFormat="1">
      <c r="A144" s="39"/>
      <c r="B144" s="40"/>
      <c r="C144" s="41"/>
      <c r="D144" s="214" t="s">
        <v>136</v>
      </c>
      <c r="E144" s="41"/>
      <c r="F144" s="215" t="s">
        <v>200</v>
      </c>
      <c r="G144" s="41"/>
      <c r="H144" s="41"/>
      <c r="I144" s="216"/>
      <c r="J144" s="41"/>
      <c r="K144" s="41"/>
      <c r="L144" s="45"/>
      <c r="M144" s="217"/>
      <c r="N144" s="218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136</v>
      </c>
      <c r="AU144" s="18" t="s">
        <v>85</v>
      </c>
    </row>
    <row r="145" s="13" customFormat="1">
      <c r="A145" s="13"/>
      <c r="B145" s="219"/>
      <c r="C145" s="220"/>
      <c r="D145" s="221" t="s">
        <v>138</v>
      </c>
      <c r="E145" s="222" t="s">
        <v>19</v>
      </c>
      <c r="F145" s="223" t="s">
        <v>201</v>
      </c>
      <c r="G145" s="220"/>
      <c r="H145" s="222" t="s">
        <v>19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138</v>
      </c>
      <c r="AU145" s="229" t="s">
        <v>85</v>
      </c>
      <c r="AV145" s="13" t="s">
        <v>83</v>
      </c>
      <c r="AW145" s="13" t="s">
        <v>37</v>
      </c>
      <c r="AX145" s="13" t="s">
        <v>75</v>
      </c>
      <c r="AY145" s="229" t="s">
        <v>126</v>
      </c>
    </row>
    <row r="146" s="14" customFormat="1">
      <c r="A146" s="14"/>
      <c r="B146" s="230"/>
      <c r="C146" s="231"/>
      <c r="D146" s="221" t="s">
        <v>138</v>
      </c>
      <c r="E146" s="232" t="s">
        <v>19</v>
      </c>
      <c r="F146" s="233" t="s">
        <v>202</v>
      </c>
      <c r="G146" s="231"/>
      <c r="H146" s="234">
        <v>7.5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138</v>
      </c>
      <c r="AU146" s="240" t="s">
        <v>85</v>
      </c>
      <c r="AV146" s="14" t="s">
        <v>85</v>
      </c>
      <c r="AW146" s="14" t="s">
        <v>37</v>
      </c>
      <c r="AX146" s="14" t="s">
        <v>83</v>
      </c>
      <c r="AY146" s="240" t="s">
        <v>126</v>
      </c>
    </row>
    <row r="147" s="12" customFormat="1" ht="22.8" customHeight="1">
      <c r="A147" s="12"/>
      <c r="B147" s="185"/>
      <c r="C147" s="186"/>
      <c r="D147" s="187" t="s">
        <v>74</v>
      </c>
      <c r="E147" s="199" t="s">
        <v>203</v>
      </c>
      <c r="F147" s="199" t="s">
        <v>204</v>
      </c>
      <c r="G147" s="186"/>
      <c r="H147" s="186"/>
      <c r="I147" s="189"/>
      <c r="J147" s="200">
        <f>BK147</f>
        <v>0</v>
      </c>
      <c r="K147" s="186"/>
      <c r="L147" s="191"/>
      <c r="M147" s="192"/>
      <c r="N147" s="193"/>
      <c r="O147" s="193"/>
      <c r="P147" s="194">
        <f>SUM(P148:P156)</f>
        <v>0</v>
      </c>
      <c r="Q147" s="193"/>
      <c r="R147" s="194">
        <f>SUM(R148:R156)</f>
        <v>0</v>
      </c>
      <c r="S147" s="193"/>
      <c r="T147" s="195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6" t="s">
        <v>83</v>
      </c>
      <c r="AT147" s="197" t="s">
        <v>74</v>
      </c>
      <c r="AU147" s="197" t="s">
        <v>83</v>
      </c>
      <c r="AY147" s="196" t="s">
        <v>126</v>
      </c>
      <c r="BK147" s="198">
        <f>SUM(BK148:BK156)</f>
        <v>0</v>
      </c>
    </row>
    <row r="148" s="2" customFormat="1" ht="24.15" customHeight="1">
      <c r="A148" s="39"/>
      <c r="B148" s="40"/>
      <c r="C148" s="201" t="s">
        <v>205</v>
      </c>
      <c r="D148" s="201" t="s">
        <v>129</v>
      </c>
      <c r="E148" s="202" t="s">
        <v>206</v>
      </c>
      <c r="F148" s="203" t="s">
        <v>207</v>
      </c>
      <c r="G148" s="204" t="s">
        <v>208</v>
      </c>
      <c r="H148" s="205">
        <v>1.298</v>
      </c>
      <c r="I148" s="206"/>
      <c r="J148" s="207">
        <f>ROUND(I148*H148,2)</f>
        <v>0</v>
      </c>
      <c r="K148" s="203" t="s">
        <v>133</v>
      </c>
      <c r="L148" s="45"/>
      <c r="M148" s="208" t="s">
        <v>19</v>
      </c>
      <c r="N148" s="209" t="s">
        <v>46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2" t="s">
        <v>134</v>
      </c>
      <c r="AT148" s="212" t="s">
        <v>129</v>
      </c>
      <c r="AU148" s="212" t="s">
        <v>85</v>
      </c>
      <c r="AY148" s="18" t="s">
        <v>126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8" t="s">
        <v>83</v>
      </c>
      <c r="BK148" s="213">
        <f>ROUND(I148*H148,2)</f>
        <v>0</v>
      </c>
      <c r="BL148" s="18" t="s">
        <v>134</v>
      </c>
      <c r="BM148" s="212" t="s">
        <v>209</v>
      </c>
    </row>
    <row r="149" s="2" customFormat="1">
      <c r="A149" s="39"/>
      <c r="B149" s="40"/>
      <c r="C149" s="41"/>
      <c r="D149" s="214" t="s">
        <v>136</v>
      </c>
      <c r="E149" s="41"/>
      <c r="F149" s="215" t="s">
        <v>210</v>
      </c>
      <c r="G149" s="41"/>
      <c r="H149" s="41"/>
      <c r="I149" s="216"/>
      <c r="J149" s="41"/>
      <c r="K149" s="41"/>
      <c r="L149" s="45"/>
      <c r="M149" s="217"/>
      <c r="N149" s="21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136</v>
      </c>
      <c r="AU149" s="18" t="s">
        <v>85</v>
      </c>
    </row>
    <row r="150" s="2" customFormat="1" ht="24.15" customHeight="1">
      <c r="A150" s="39"/>
      <c r="B150" s="40"/>
      <c r="C150" s="201" t="s">
        <v>211</v>
      </c>
      <c r="D150" s="201" t="s">
        <v>129</v>
      </c>
      <c r="E150" s="202" t="s">
        <v>212</v>
      </c>
      <c r="F150" s="203" t="s">
        <v>213</v>
      </c>
      <c r="G150" s="204" t="s">
        <v>208</v>
      </c>
      <c r="H150" s="205">
        <v>5.1920000000000002</v>
      </c>
      <c r="I150" s="206"/>
      <c r="J150" s="207">
        <f>ROUND(I150*H150,2)</f>
        <v>0</v>
      </c>
      <c r="K150" s="203" t="s">
        <v>133</v>
      </c>
      <c r="L150" s="45"/>
      <c r="M150" s="208" t="s">
        <v>19</v>
      </c>
      <c r="N150" s="209" t="s">
        <v>46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2" t="s">
        <v>134</v>
      </c>
      <c r="AT150" s="212" t="s">
        <v>129</v>
      </c>
      <c r="AU150" s="212" t="s">
        <v>85</v>
      </c>
      <c r="AY150" s="18" t="s">
        <v>126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8" t="s">
        <v>83</v>
      </c>
      <c r="BK150" s="213">
        <f>ROUND(I150*H150,2)</f>
        <v>0</v>
      </c>
      <c r="BL150" s="18" t="s">
        <v>134</v>
      </c>
      <c r="BM150" s="212" t="s">
        <v>214</v>
      </c>
    </row>
    <row r="151" s="2" customFormat="1">
      <c r="A151" s="39"/>
      <c r="B151" s="40"/>
      <c r="C151" s="41"/>
      <c r="D151" s="214" t="s">
        <v>136</v>
      </c>
      <c r="E151" s="41"/>
      <c r="F151" s="215" t="s">
        <v>215</v>
      </c>
      <c r="G151" s="41"/>
      <c r="H151" s="41"/>
      <c r="I151" s="216"/>
      <c r="J151" s="41"/>
      <c r="K151" s="41"/>
      <c r="L151" s="45"/>
      <c r="M151" s="217"/>
      <c r="N151" s="21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136</v>
      </c>
      <c r="AU151" s="18" t="s">
        <v>85</v>
      </c>
    </row>
    <row r="152" s="14" customFormat="1">
      <c r="A152" s="14"/>
      <c r="B152" s="230"/>
      <c r="C152" s="231"/>
      <c r="D152" s="221" t="s">
        <v>138</v>
      </c>
      <c r="E152" s="231"/>
      <c r="F152" s="233" t="s">
        <v>216</v>
      </c>
      <c r="G152" s="231"/>
      <c r="H152" s="234">
        <v>5.1920000000000002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138</v>
      </c>
      <c r="AU152" s="240" t="s">
        <v>85</v>
      </c>
      <c r="AV152" s="14" t="s">
        <v>85</v>
      </c>
      <c r="AW152" s="14" t="s">
        <v>4</v>
      </c>
      <c r="AX152" s="14" t="s">
        <v>83</v>
      </c>
      <c r="AY152" s="240" t="s">
        <v>126</v>
      </c>
    </row>
    <row r="153" s="2" customFormat="1" ht="21.75" customHeight="1">
      <c r="A153" s="39"/>
      <c r="B153" s="40"/>
      <c r="C153" s="201" t="s">
        <v>217</v>
      </c>
      <c r="D153" s="201" t="s">
        <v>129</v>
      </c>
      <c r="E153" s="202" t="s">
        <v>218</v>
      </c>
      <c r="F153" s="203" t="s">
        <v>219</v>
      </c>
      <c r="G153" s="204" t="s">
        <v>208</v>
      </c>
      <c r="H153" s="205">
        <v>1.298</v>
      </c>
      <c r="I153" s="206"/>
      <c r="J153" s="207">
        <f>ROUND(I153*H153,2)</f>
        <v>0</v>
      </c>
      <c r="K153" s="203" t="s">
        <v>133</v>
      </c>
      <c r="L153" s="45"/>
      <c r="M153" s="208" t="s">
        <v>19</v>
      </c>
      <c r="N153" s="209" t="s">
        <v>46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2" t="s">
        <v>134</v>
      </c>
      <c r="AT153" s="212" t="s">
        <v>129</v>
      </c>
      <c r="AU153" s="212" t="s">
        <v>85</v>
      </c>
      <c r="AY153" s="18" t="s">
        <v>126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8" t="s">
        <v>83</v>
      </c>
      <c r="BK153" s="213">
        <f>ROUND(I153*H153,2)</f>
        <v>0</v>
      </c>
      <c r="BL153" s="18" t="s">
        <v>134</v>
      </c>
      <c r="BM153" s="212" t="s">
        <v>220</v>
      </c>
    </row>
    <row r="154" s="2" customFormat="1">
      <c r="A154" s="39"/>
      <c r="B154" s="40"/>
      <c r="C154" s="41"/>
      <c r="D154" s="214" t="s">
        <v>136</v>
      </c>
      <c r="E154" s="41"/>
      <c r="F154" s="215" t="s">
        <v>221</v>
      </c>
      <c r="G154" s="41"/>
      <c r="H154" s="41"/>
      <c r="I154" s="216"/>
      <c r="J154" s="41"/>
      <c r="K154" s="41"/>
      <c r="L154" s="45"/>
      <c r="M154" s="217"/>
      <c r="N154" s="21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136</v>
      </c>
      <c r="AU154" s="18" t="s">
        <v>85</v>
      </c>
    </row>
    <row r="155" s="2" customFormat="1" ht="24.15" customHeight="1">
      <c r="A155" s="39"/>
      <c r="B155" s="40"/>
      <c r="C155" s="201" t="s">
        <v>8</v>
      </c>
      <c r="D155" s="201" t="s">
        <v>129</v>
      </c>
      <c r="E155" s="202" t="s">
        <v>222</v>
      </c>
      <c r="F155" s="203" t="s">
        <v>223</v>
      </c>
      <c r="G155" s="204" t="s">
        <v>208</v>
      </c>
      <c r="H155" s="205">
        <v>1.298</v>
      </c>
      <c r="I155" s="206"/>
      <c r="J155" s="207">
        <f>ROUND(I155*H155,2)</f>
        <v>0</v>
      </c>
      <c r="K155" s="203" t="s">
        <v>133</v>
      </c>
      <c r="L155" s="45"/>
      <c r="M155" s="208" t="s">
        <v>19</v>
      </c>
      <c r="N155" s="209" t="s">
        <v>46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2" t="s">
        <v>134</v>
      </c>
      <c r="AT155" s="212" t="s">
        <v>129</v>
      </c>
      <c r="AU155" s="212" t="s">
        <v>85</v>
      </c>
      <c r="AY155" s="18" t="s">
        <v>126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8" t="s">
        <v>83</v>
      </c>
      <c r="BK155" s="213">
        <f>ROUND(I155*H155,2)</f>
        <v>0</v>
      </c>
      <c r="BL155" s="18" t="s">
        <v>134</v>
      </c>
      <c r="BM155" s="212" t="s">
        <v>224</v>
      </c>
    </row>
    <row r="156" s="2" customFormat="1">
      <c r="A156" s="39"/>
      <c r="B156" s="40"/>
      <c r="C156" s="41"/>
      <c r="D156" s="214" t="s">
        <v>136</v>
      </c>
      <c r="E156" s="41"/>
      <c r="F156" s="215" t="s">
        <v>225</v>
      </c>
      <c r="G156" s="41"/>
      <c r="H156" s="41"/>
      <c r="I156" s="216"/>
      <c r="J156" s="41"/>
      <c r="K156" s="41"/>
      <c r="L156" s="45"/>
      <c r="M156" s="217"/>
      <c r="N156" s="21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136</v>
      </c>
      <c r="AU156" s="18" t="s">
        <v>85</v>
      </c>
    </row>
    <row r="157" s="12" customFormat="1" ht="22.8" customHeight="1">
      <c r="A157" s="12"/>
      <c r="B157" s="185"/>
      <c r="C157" s="186"/>
      <c r="D157" s="187" t="s">
        <v>74</v>
      </c>
      <c r="E157" s="199" t="s">
        <v>226</v>
      </c>
      <c r="F157" s="199" t="s">
        <v>227</v>
      </c>
      <c r="G157" s="186"/>
      <c r="H157" s="186"/>
      <c r="I157" s="189"/>
      <c r="J157" s="200">
        <f>BK157</f>
        <v>0</v>
      </c>
      <c r="K157" s="186"/>
      <c r="L157" s="191"/>
      <c r="M157" s="192"/>
      <c r="N157" s="193"/>
      <c r="O157" s="193"/>
      <c r="P157" s="194">
        <f>SUM(P158:P159)</f>
        <v>0</v>
      </c>
      <c r="Q157" s="193"/>
      <c r="R157" s="194">
        <f>SUM(R158:R159)</f>
        <v>0</v>
      </c>
      <c r="S157" s="193"/>
      <c r="T157" s="195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6" t="s">
        <v>83</v>
      </c>
      <c r="AT157" s="197" t="s">
        <v>74</v>
      </c>
      <c r="AU157" s="197" t="s">
        <v>83</v>
      </c>
      <c r="AY157" s="196" t="s">
        <v>126</v>
      </c>
      <c r="BK157" s="198">
        <f>SUM(BK158:BK159)</f>
        <v>0</v>
      </c>
    </row>
    <row r="158" s="2" customFormat="1" ht="33" customHeight="1">
      <c r="A158" s="39"/>
      <c r="B158" s="40"/>
      <c r="C158" s="201" t="s">
        <v>228</v>
      </c>
      <c r="D158" s="201" t="s">
        <v>129</v>
      </c>
      <c r="E158" s="202" t="s">
        <v>229</v>
      </c>
      <c r="F158" s="203" t="s">
        <v>230</v>
      </c>
      <c r="G158" s="204" t="s">
        <v>208</v>
      </c>
      <c r="H158" s="205">
        <v>0.109</v>
      </c>
      <c r="I158" s="206"/>
      <c r="J158" s="207">
        <f>ROUND(I158*H158,2)</f>
        <v>0</v>
      </c>
      <c r="K158" s="203" t="s">
        <v>133</v>
      </c>
      <c r="L158" s="45"/>
      <c r="M158" s="208" t="s">
        <v>19</v>
      </c>
      <c r="N158" s="209" t="s">
        <v>46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2" t="s">
        <v>134</v>
      </c>
      <c r="AT158" s="212" t="s">
        <v>129</v>
      </c>
      <c r="AU158" s="212" t="s">
        <v>85</v>
      </c>
      <c r="AY158" s="18" t="s">
        <v>126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8" t="s">
        <v>83</v>
      </c>
      <c r="BK158" s="213">
        <f>ROUND(I158*H158,2)</f>
        <v>0</v>
      </c>
      <c r="BL158" s="18" t="s">
        <v>134</v>
      </c>
      <c r="BM158" s="212" t="s">
        <v>231</v>
      </c>
    </row>
    <row r="159" s="2" customFormat="1">
      <c r="A159" s="39"/>
      <c r="B159" s="40"/>
      <c r="C159" s="41"/>
      <c r="D159" s="214" t="s">
        <v>136</v>
      </c>
      <c r="E159" s="41"/>
      <c r="F159" s="215" t="s">
        <v>232</v>
      </c>
      <c r="G159" s="41"/>
      <c r="H159" s="41"/>
      <c r="I159" s="216"/>
      <c r="J159" s="41"/>
      <c r="K159" s="41"/>
      <c r="L159" s="45"/>
      <c r="M159" s="217"/>
      <c r="N159" s="21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136</v>
      </c>
      <c r="AU159" s="18" t="s">
        <v>85</v>
      </c>
    </row>
    <row r="160" s="12" customFormat="1" ht="25.92" customHeight="1">
      <c r="A160" s="12"/>
      <c r="B160" s="185"/>
      <c r="C160" s="186"/>
      <c r="D160" s="187" t="s">
        <v>74</v>
      </c>
      <c r="E160" s="188" t="s">
        <v>233</v>
      </c>
      <c r="F160" s="188" t="s">
        <v>234</v>
      </c>
      <c r="G160" s="186"/>
      <c r="H160" s="186"/>
      <c r="I160" s="189"/>
      <c r="J160" s="190">
        <f>BK160</f>
        <v>0</v>
      </c>
      <c r="K160" s="186"/>
      <c r="L160" s="191"/>
      <c r="M160" s="192"/>
      <c r="N160" s="193"/>
      <c r="O160" s="193"/>
      <c r="P160" s="194">
        <f>P161+P227+P258+P270+P281+P308+P356</f>
        <v>0</v>
      </c>
      <c r="Q160" s="193"/>
      <c r="R160" s="194">
        <f>R161+R227+R258+R270+R281+R308+R356</f>
        <v>0.65025745999999995</v>
      </c>
      <c r="S160" s="193"/>
      <c r="T160" s="195">
        <f>T161+T227+T258+T270+T281+T308+T356</f>
        <v>0.87693999999999983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6" t="s">
        <v>85</v>
      </c>
      <c r="AT160" s="197" t="s">
        <v>74</v>
      </c>
      <c r="AU160" s="197" t="s">
        <v>75</v>
      </c>
      <c r="AY160" s="196" t="s">
        <v>126</v>
      </c>
      <c r="BK160" s="198">
        <f>BK161+BK227+BK258+BK270+BK281+BK308+BK356</f>
        <v>0</v>
      </c>
    </row>
    <row r="161" s="12" customFormat="1" ht="22.8" customHeight="1">
      <c r="A161" s="12"/>
      <c r="B161" s="185"/>
      <c r="C161" s="186"/>
      <c r="D161" s="187" t="s">
        <v>74</v>
      </c>
      <c r="E161" s="199" t="s">
        <v>235</v>
      </c>
      <c r="F161" s="199" t="s">
        <v>236</v>
      </c>
      <c r="G161" s="186"/>
      <c r="H161" s="186"/>
      <c r="I161" s="189"/>
      <c r="J161" s="200">
        <f>BK161</f>
        <v>0</v>
      </c>
      <c r="K161" s="186"/>
      <c r="L161" s="191"/>
      <c r="M161" s="192"/>
      <c r="N161" s="193"/>
      <c r="O161" s="193"/>
      <c r="P161" s="194">
        <f>SUM(P162:P226)</f>
        <v>0</v>
      </c>
      <c r="Q161" s="193"/>
      <c r="R161" s="194">
        <f>SUM(R162:R226)</f>
        <v>0.46186499999999997</v>
      </c>
      <c r="S161" s="193"/>
      <c r="T161" s="195">
        <f>SUM(T162:T226)</f>
        <v>0.21317999999999998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6" t="s">
        <v>85</v>
      </c>
      <c r="AT161" s="197" t="s">
        <v>74</v>
      </c>
      <c r="AU161" s="197" t="s">
        <v>83</v>
      </c>
      <c r="AY161" s="196" t="s">
        <v>126</v>
      </c>
      <c r="BK161" s="198">
        <f>SUM(BK162:BK226)</f>
        <v>0</v>
      </c>
    </row>
    <row r="162" s="2" customFormat="1" ht="21.75" customHeight="1">
      <c r="A162" s="39"/>
      <c r="B162" s="40"/>
      <c r="C162" s="201" t="s">
        <v>237</v>
      </c>
      <c r="D162" s="201" t="s">
        <v>129</v>
      </c>
      <c r="E162" s="202" t="s">
        <v>238</v>
      </c>
      <c r="F162" s="203" t="s">
        <v>239</v>
      </c>
      <c r="G162" s="204" t="s">
        <v>132</v>
      </c>
      <c r="H162" s="205">
        <v>19.379999999999999</v>
      </c>
      <c r="I162" s="206"/>
      <c r="J162" s="207">
        <f>ROUND(I162*H162,2)</f>
        <v>0</v>
      </c>
      <c r="K162" s="203" t="s">
        <v>133</v>
      </c>
      <c r="L162" s="45"/>
      <c r="M162" s="208" t="s">
        <v>19</v>
      </c>
      <c r="N162" s="209" t="s">
        <v>46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0.010999999999999999</v>
      </c>
      <c r="T162" s="211">
        <f>S162*H162</f>
        <v>0.21317999999999998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2" t="s">
        <v>228</v>
      </c>
      <c r="AT162" s="212" t="s">
        <v>129</v>
      </c>
      <c r="AU162" s="212" t="s">
        <v>85</v>
      </c>
      <c r="AY162" s="18" t="s">
        <v>126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8" t="s">
        <v>83</v>
      </c>
      <c r="BK162" s="213">
        <f>ROUND(I162*H162,2)</f>
        <v>0</v>
      </c>
      <c r="BL162" s="18" t="s">
        <v>228</v>
      </c>
      <c r="BM162" s="212" t="s">
        <v>240</v>
      </c>
    </row>
    <row r="163" s="2" customFormat="1">
      <c r="A163" s="39"/>
      <c r="B163" s="40"/>
      <c r="C163" s="41"/>
      <c r="D163" s="214" t="s">
        <v>136</v>
      </c>
      <c r="E163" s="41"/>
      <c r="F163" s="215" t="s">
        <v>241</v>
      </c>
      <c r="G163" s="41"/>
      <c r="H163" s="41"/>
      <c r="I163" s="216"/>
      <c r="J163" s="41"/>
      <c r="K163" s="41"/>
      <c r="L163" s="45"/>
      <c r="M163" s="217"/>
      <c r="N163" s="21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136</v>
      </c>
      <c r="AU163" s="18" t="s">
        <v>85</v>
      </c>
    </row>
    <row r="164" s="13" customFormat="1">
      <c r="A164" s="13"/>
      <c r="B164" s="219"/>
      <c r="C164" s="220"/>
      <c r="D164" s="221" t="s">
        <v>138</v>
      </c>
      <c r="E164" s="222" t="s">
        <v>19</v>
      </c>
      <c r="F164" s="223" t="s">
        <v>242</v>
      </c>
      <c r="G164" s="220"/>
      <c r="H164" s="222" t="s">
        <v>19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138</v>
      </c>
      <c r="AU164" s="229" t="s">
        <v>85</v>
      </c>
      <c r="AV164" s="13" t="s">
        <v>83</v>
      </c>
      <c r="AW164" s="13" t="s">
        <v>37</v>
      </c>
      <c r="AX164" s="13" t="s">
        <v>75</v>
      </c>
      <c r="AY164" s="229" t="s">
        <v>126</v>
      </c>
    </row>
    <row r="165" s="14" customFormat="1">
      <c r="A165" s="14"/>
      <c r="B165" s="230"/>
      <c r="C165" s="231"/>
      <c r="D165" s="221" t="s">
        <v>138</v>
      </c>
      <c r="E165" s="232" t="s">
        <v>19</v>
      </c>
      <c r="F165" s="233" t="s">
        <v>243</v>
      </c>
      <c r="G165" s="231"/>
      <c r="H165" s="234">
        <v>19.379999999999999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138</v>
      </c>
      <c r="AU165" s="240" t="s">
        <v>85</v>
      </c>
      <c r="AV165" s="14" t="s">
        <v>85</v>
      </c>
      <c r="AW165" s="14" t="s">
        <v>37</v>
      </c>
      <c r="AX165" s="14" t="s">
        <v>83</v>
      </c>
      <c r="AY165" s="240" t="s">
        <v>126</v>
      </c>
    </row>
    <row r="166" s="2" customFormat="1" ht="24.15" customHeight="1">
      <c r="A166" s="39"/>
      <c r="B166" s="40"/>
      <c r="C166" s="201" t="s">
        <v>244</v>
      </c>
      <c r="D166" s="201" t="s">
        <v>129</v>
      </c>
      <c r="E166" s="202" t="s">
        <v>245</v>
      </c>
      <c r="F166" s="203" t="s">
        <v>246</v>
      </c>
      <c r="G166" s="204" t="s">
        <v>132</v>
      </c>
      <c r="H166" s="205">
        <v>19.379999999999999</v>
      </c>
      <c r="I166" s="206"/>
      <c r="J166" s="207">
        <f>ROUND(I166*H166,2)</f>
        <v>0</v>
      </c>
      <c r="K166" s="203" t="s">
        <v>133</v>
      </c>
      <c r="L166" s="45"/>
      <c r="M166" s="208" t="s">
        <v>19</v>
      </c>
      <c r="N166" s="209" t="s">
        <v>46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2" t="s">
        <v>228</v>
      </c>
      <c r="AT166" s="212" t="s">
        <v>129</v>
      </c>
      <c r="AU166" s="212" t="s">
        <v>85</v>
      </c>
      <c r="AY166" s="18" t="s">
        <v>126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8" t="s">
        <v>83</v>
      </c>
      <c r="BK166" s="213">
        <f>ROUND(I166*H166,2)</f>
        <v>0</v>
      </c>
      <c r="BL166" s="18" t="s">
        <v>228</v>
      </c>
      <c r="BM166" s="212" t="s">
        <v>247</v>
      </c>
    </row>
    <row r="167" s="2" customFormat="1">
      <c r="A167" s="39"/>
      <c r="B167" s="40"/>
      <c r="C167" s="41"/>
      <c r="D167" s="214" t="s">
        <v>136</v>
      </c>
      <c r="E167" s="41"/>
      <c r="F167" s="215" t="s">
        <v>248</v>
      </c>
      <c r="G167" s="41"/>
      <c r="H167" s="41"/>
      <c r="I167" s="216"/>
      <c r="J167" s="41"/>
      <c r="K167" s="41"/>
      <c r="L167" s="45"/>
      <c r="M167" s="217"/>
      <c r="N167" s="218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136</v>
      </c>
      <c r="AU167" s="18" t="s">
        <v>85</v>
      </c>
    </row>
    <row r="168" s="13" customFormat="1">
      <c r="A168" s="13"/>
      <c r="B168" s="219"/>
      <c r="C168" s="220"/>
      <c r="D168" s="221" t="s">
        <v>138</v>
      </c>
      <c r="E168" s="222" t="s">
        <v>19</v>
      </c>
      <c r="F168" s="223" t="s">
        <v>249</v>
      </c>
      <c r="G168" s="220"/>
      <c r="H168" s="222" t="s">
        <v>19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138</v>
      </c>
      <c r="AU168" s="229" t="s">
        <v>85</v>
      </c>
      <c r="AV168" s="13" t="s">
        <v>83</v>
      </c>
      <c r="AW168" s="13" t="s">
        <v>37</v>
      </c>
      <c r="AX168" s="13" t="s">
        <v>75</v>
      </c>
      <c r="AY168" s="229" t="s">
        <v>126</v>
      </c>
    </row>
    <row r="169" s="14" customFormat="1">
      <c r="A169" s="14"/>
      <c r="B169" s="230"/>
      <c r="C169" s="231"/>
      <c r="D169" s="221" t="s">
        <v>138</v>
      </c>
      <c r="E169" s="232" t="s">
        <v>19</v>
      </c>
      <c r="F169" s="233" t="s">
        <v>243</v>
      </c>
      <c r="G169" s="231"/>
      <c r="H169" s="234">
        <v>19.379999999999999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138</v>
      </c>
      <c r="AU169" s="240" t="s">
        <v>85</v>
      </c>
      <c r="AV169" s="14" t="s">
        <v>85</v>
      </c>
      <c r="AW169" s="14" t="s">
        <v>37</v>
      </c>
      <c r="AX169" s="14" t="s">
        <v>83</v>
      </c>
      <c r="AY169" s="240" t="s">
        <v>126</v>
      </c>
    </row>
    <row r="170" s="2" customFormat="1" ht="16.5" customHeight="1">
      <c r="A170" s="39"/>
      <c r="B170" s="40"/>
      <c r="C170" s="241" t="s">
        <v>250</v>
      </c>
      <c r="D170" s="241" t="s">
        <v>158</v>
      </c>
      <c r="E170" s="242" t="s">
        <v>251</v>
      </c>
      <c r="F170" s="243" t="s">
        <v>252</v>
      </c>
      <c r="G170" s="244" t="s">
        <v>253</v>
      </c>
      <c r="H170" s="245">
        <v>6.202</v>
      </c>
      <c r="I170" s="246"/>
      <c r="J170" s="247">
        <f>ROUND(I170*H170,2)</f>
        <v>0</v>
      </c>
      <c r="K170" s="243" t="s">
        <v>133</v>
      </c>
      <c r="L170" s="248"/>
      <c r="M170" s="249" t="s">
        <v>19</v>
      </c>
      <c r="N170" s="250" t="s">
        <v>46</v>
      </c>
      <c r="O170" s="85"/>
      <c r="P170" s="210">
        <f>O170*H170</f>
        <v>0</v>
      </c>
      <c r="Q170" s="210">
        <v>0.001</v>
      </c>
      <c r="R170" s="210">
        <f>Q170*H170</f>
        <v>0.006202</v>
      </c>
      <c r="S170" s="210">
        <v>0</v>
      </c>
      <c r="T170" s="21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2" t="s">
        <v>254</v>
      </c>
      <c r="AT170" s="212" t="s">
        <v>158</v>
      </c>
      <c r="AU170" s="212" t="s">
        <v>85</v>
      </c>
      <c r="AY170" s="18" t="s">
        <v>126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8" t="s">
        <v>83</v>
      </c>
      <c r="BK170" s="213">
        <f>ROUND(I170*H170,2)</f>
        <v>0</v>
      </c>
      <c r="BL170" s="18" t="s">
        <v>228</v>
      </c>
      <c r="BM170" s="212" t="s">
        <v>255</v>
      </c>
    </row>
    <row r="171" s="2" customFormat="1">
      <c r="A171" s="39"/>
      <c r="B171" s="40"/>
      <c r="C171" s="41"/>
      <c r="D171" s="214" t="s">
        <v>136</v>
      </c>
      <c r="E171" s="41"/>
      <c r="F171" s="215" t="s">
        <v>256</v>
      </c>
      <c r="G171" s="41"/>
      <c r="H171" s="41"/>
      <c r="I171" s="216"/>
      <c r="J171" s="41"/>
      <c r="K171" s="41"/>
      <c r="L171" s="45"/>
      <c r="M171" s="217"/>
      <c r="N171" s="21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136</v>
      </c>
      <c r="AU171" s="18" t="s">
        <v>85</v>
      </c>
    </row>
    <row r="172" s="14" customFormat="1">
      <c r="A172" s="14"/>
      <c r="B172" s="230"/>
      <c r="C172" s="231"/>
      <c r="D172" s="221" t="s">
        <v>138</v>
      </c>
      <c r="E172" s="231"/>
      <c r="F172" s="233" t="s">
        <v>257</v>
      </c>
      <c r="G172" s="231"/>
      <c r="H172" s="234">
        <v>6.202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138</v>
      </c>
      <c r="AU172" s="240" t="s">
        <v>85</v>
      </c>
      <c r="AV172" s="14" t="s">
        <v>85</v>
      </c>
      <c r="AW172" s="14" t="s">
        <v>4</v>
      </c>
      <c r="AX172" s="14" t="s">
        <v>83</v>
      </c>
      <c r="AY172" s="240" t="s">
        <v>126</v>
      </c>
    </row>
    <row r="173" s="2" customFormat="1" ht="16.5" customHeight="1">
      <c r="A173" s="39"/>
      <c r="B173" s="40"/>
      <c r="C173" s="201" t="s">
        <v>258</v>
      </c>
      <c r="D173" s="201" t="s">
        <v>129</v>
      </c>
      <c r="E173" s="202" t="s">
        <v>259</v>
      </c>
      <c r="F173" s="203" t="s">
        <v>260</v>
      </c>
      <c r="G173" s="204" t="s">
        <v>132</v>
      </c>
      <c r="H173" s="205">
        <v>19.379999999999999</v>
      </c>
      <c r="I173" s="206"/>
      <c r="J173" s="207">
        <f>ROUND(I173*H173,2)</f>
        <v>0</v>
      </c>
      <c r="K173" s="203" t="s">
        <v>133</v>
      </c>
      <c r="L173" s="45"/>
      <c r="M173" s="208" t="s">
        <v>19</v>
      </c>
      <c r="N173" s="209" t="s">
        <v>46</v>
      </c>
      <c r="O173" s="85"/>
      <c r="P173" s="210">
        <f>O173*H173</f>
        <v>0</v>
      </c>
      <c r="Q173" s="210">
        <v>0.00088000000000000003</v>
      </c>
      <c r="R173" s="210">
        <f>Q173*H173</f>
        <v>0.017054400000000001</v>
      </c>
      <c r="S173" s="210">
        <v>0</v>
      </c>
      <c r="T173" s="21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2" t="s">
        <v>228</v>
      </c>
      <c r="AT173" s="212" t="s">
        <v>129</v>
      </c>
      <c r="AU173" s="212" t="s">
        <v>85</v>
      </c>
      <c r="AY173" s="18" t="s">
        <v>126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8" t="s">
        <v>83</v>
      </c>
      <c r="BK173" s="213">
        <f>ROUND(I173*H173,2)</f>
        <v>0</v>
      </c>
      <c r="BL173" s="18" t="s">
        <v>228</v>
      </c>
      <c r="BM173" s="212" t="s">
        <v>261</v>
      </c>
    </row>
    <row r="174" s="2" customFormat="1">
      <c r="A174" s="39"/>
      <c r="B174" s="40"/>
      <c r="C174" s="41"/>
      <c r="D174" s="214" t="s">
        <v>136</v>
      </c>
      <c r="E174" s="41"/>
      <c r="F174" s="215" t="s">
        <v>262</v>
      </c>
      <c r="G174" s="41"/>
      <c r="H174" s="41"/>
      <c r="I174" s="216"/>
      <c r="J174" s="41"/>
      <c r="K174" s="41"/>
      <c r="L174" s="45"/>
      <c r="M174" s="217"/>
      <c r="N174" s="21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136</v>
      </c>
      <c r="AU174" s="18" t="s">
        <v>85</v>
      </c>
    </row>
    <row r="175" s="13" customFormat="1">
      <c r="A175" s="13"/>
      <c r="B175" s="219"/>
      <c r="C175" s="220"/>
      <c r="D175" s="221" t="s">
        <v>138</v>
      </c>
      <c r="E175" s="222" t="s">
        <v>19</v>
      </c>
      <c r="F175" s="223" t="s">
        <v>249</v>
      </c>
      <c r="G175" s="220"/>
      <c r="H175" s="222" t="s">
        <v>19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138</v>
      </c>
      <c r="AU175" s="229" t="s">
        <v>85</v>
      </c>
      <c r="AV175" s="13" t="s">
        <v>83</v>
      </c>
      <c r="AW175" s="13" t="s">
        <v>37</v>
      </c>
      <c r="AX175" s="13" t="s">
        <v>75</v>
      </c>
      <c r="AY175" s="229" t="s">
        <v>126</v>
      </c>
    </row>
    <row r="176" s="14" customFormat="1">
      <c r="A176" s="14"/>
      <c r="B176" s="230"/>
      <c r="C176" s="231"/>
      <c r="D176" s="221" t="s">
        <v>138</v>
      </c>
      <c r="E176" s="232" t="s">
        <v>19</v>
      </c>
      <c r="F176" s="233" t="s">
        <v>243</v>
      </c>
      <c r="G176" s="231"/>
      <c r="H176" s="234">
        <v>19.379999999999999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0" t="s">
        <v>138</v>
      </c>
      <c r="AU176" s="240" t="s">
        <v>85</v>
      </c>
      <c r="AV176" s="14" t="s">
        <v>85</v>
      </c>
      <c r="AW176" s="14" t="s">
        <v>37</v>
      </c>
      <c r="AX176" s="14" t="s">
        <v>83</v>
      </c>
      <c r="AY176" s="240" t="s">
        <v>126</v>
      </c>
    </row>
    <row r="177" s="2" customFormat="1" ht="24.15" customHeight="1">
      <c r="A177" s="39"/>
      <c r="B177" s="40"/>
      <c r="C177" s="241" t="s">
        <v>7</v>
      </c>
      <c r="D177" s="241" t="s">
        <v>158</v>
      </c>
      <c r="E177" s="242" t="s">
        <v>263</v>
      </c>
      <c r="F177" s="243" t="s">
        <v>264</v>
      </c>
      <c r="G177" s="244" t="s">
        <v>132</v>
      </c>
      <c r="H177" s="245">
        <v>22.587</v>
      </c>
      <c r="I177" s="246"/>
      <c r="J177" s="247">
        <f>ROUND(I177*H177,2)</f>
        <v>0</v>
      </c>
      <c r="K177" s="243" t="s">
        <v>133</v>
      </c>
      <c r="L177" s="248"/>
      <c r="M177" s="249" t="s">
        <v>19</v>
      </c>
      <c r="N177" s="250" t="s">
        <v>46</v>
      </c>
      <c r="O177" s="85"/>
      <c r="P177" s="210">
        <f>O177*H177</f>
        <v>0</v>
      </c>
      <c r="Q177" s="210">
        <v>0.0054000000000000003</v>
      </c>
      <c r="R177" s="210">
        <f>Q177*H177</f>
        <v>0.1219698</v>
      </c>
      <c r="S177" s="210">
        <v>0</v>
      </c>
      <c r="T177" s="21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2" t="s">
        <v>254</v>
      </c>
      <c r="AT177" s="212" t="s">
        <v>158</v>
      </c>
      <c r="AU177" s="212" t="s">
        <v>85</v>
      </c>
      <c r="AY177" s="18" t="s">
        <v>126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8" t="s">
        <v>83</v>
      </c>
      <c r="BK177" s="213">
        <f>ROUND(I177*H177,2)</f>
        <v>0</v>
      </c>
      <c r="BL177" s="18" t="s">
        <v>228</v>
      </c>
      <c r="BM177" s="212" t="s">
        <v>265</v>
      </c>
    </row>
    <row r="178" s="2" customFormat="1">
      <c r="A178" s="39"/>
      <c r="B178" s="40"/>
      <c r="C178" s="41"/>
      <c r="D178" s="214" t="s">
        <v>136</v>
      </c>
      <c r="E178" s="41"/>
      <c r="F178" s="215" t="s">
        <v>266</v>
      </c>
      <c r="G178" s="41"/>
      <c r="H178" s="41"/>
      <c r="I178" s="216"/>
      <c r="J178" s="41"/>
      <c r="K178" s="41"/>
      <c r="L178" s="45"/>
      <c r="M178" s="217"/>
      <c r="N178" s="218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136</v>
      </c>
      <c r="AU178" s="18" t="s">
        <v>85</v>
      </c>
    </row>
    <row r="179" s="14" customFormat="1">
      <c r="A179" s="14"/>
      <c r="B179" s="230"/>
      <c r="C179" s="231"/>
      <c r="D179" s="221" t="s">
        <v>138</v>
      </c>
      <c r="E179" s="231"/>
      <c r="F179" s="233" t="s">
        <v>267</v>
      </c>
      <c r="G179" s="231"/>
      <c r="H179" s="234">
        <v>22.587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138</v>
      </c>
      <c r="AU179" s="240" t="s">
        <v>85</v>
      </c>
      <c r="AV179" s="14" t="s">
        <v>85</v>
      </c>
      <c r="AW179" s="14" t="s">
        <v>4</v>
      </c>
      <c r="AX179" s="14" t="s">
        <v>83</v>
      </c>
      <c r="AY179" s="240" t="s">
        <v>126</v>
      </c>
    </row>
    <row r="180" s="2" customFormat="1" ht="21.75" customHeight="1">
      <c r="A180" s="39"/>
      <c r="B180" s="40"/>
      <c r="C180" s="201" t="s">
        <v>268</v>
      </c>
      <c r="D180" s="201" t="s">
        <v>129</v>
      </c>
      <c r="E180" s="202" t="s">
        <v>269</v>
      </c>
      <c r="F180" s="203" t="s">
        <v>270</v>
      </c>
      <c r="G180" s="204" t="s">
        <v>132</v>
      </c>
      <c r="H180" s="205">
        <v>19.379999999999999</v>
      </c>
      <c r="I180" s="206"/>
      <c r="J180" s="207">
        <f>ROUND(I180*H180,2)</f>
        <v>0</v>
      </c>
      <c r="K180" s="203" t="s">
        <v>133</v>
      </c>
      <c r="L180" s="45"/>
      <c r="M180" s="208" t="s">
        <v>19</v>
      </c>
      <c r="N180" s="209" t="s">
        <v>46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2" t="s">
        <v>228</v>
      </c>
      <c r="AT180" s="212" t="s">
        <v>129</v>
      </c>
      <c r="AU180" s="212" t="s">
        <v>85</v>
      </c>
      <c r="AY180" s="18" t="s">
        <v>126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8" t="s">
        <v>83</v>
      </c>
      <c r="BK180" s="213">
        <f>ROUND(I180*H180,2)</f>
        <v>0</v>
      </c>
      <c r="BL180" s="18" t="s">
        <v>228</v>
      </c>
      <c r="BM180" s="212" t="s">
        <v>271</v>
      </c>
    </row>
    <row r="181" s="2" customFormat="1">
      <c r="A181" s="39"/>
      <c r="B181" s="40"/>
      <c r="C181" s="41"/>
      <c r="D181" s="214" t="s">
        <v>136</v>
      </c>
      <c r="E181" s="41"/>
      <c r="F181" s="215" t="s">
        <v>272</v>
      </c>
      <c r="G181" s="41"/>
      <c r="H181" s="41"/>
      <c r="I181" s="216"/>
      <c r="J181" s="41"/>
      <c r="K181" s="41"/>
      <c r="L181" s="45"/>
      <c r="M181" s="217"/>
      <c r="N181" s="218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136</v>
      </c>
      <c r="AU181" s="18" t="s">
        <v>85</v>
      </c>
    </row>
    <row r="182" s="13" customFormat="1">
      <c r="A182" s="13"/>
      <c r="B182" s="219"/>
      <c r="C182" s="220"/>
      <c r="D182" s="221" t="s">
        <v>138</v>
      </c>
      <c r="E182" s="222" t="s">
        <v>19</v>
      </c>
      <c r="F182" s="223" t="s">
        <v>249</v>
      </c>
      <c r="G182" s="220"/>
      <c r="H182" s="222" t="s">
        <v>19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138</v>
      </c>
      <c r="AU182" s="229" t="s">
        <v>85</v>
      </c>
      <c r="AV182" s="13" t="s">
        <v>83</v>
      </c>
      <c r="AW182" s="13" t="s">
        <v>37</v>
      </c>
      <c r="AX182" s="13" t="s">
        <v>75</v>
      </c>
      <c r="AY182" s="229" t="s">
        <v>126</v>
      </c>
    </row>
    <row r="183" s="14" customFormat="1">
      <c r="A183" s="14"/>
      <c r="B183" s="230"/>
      <c r="C183" s="231"/>
      <c r="D183" s="221" t="s">
        <v>138</v>
      </c>
      <c r="E183" s="232" t="s">
        <v>19</v>
      </c>
      <c r="F183" s="233" t="s">
        <v>243</v>
      </c>
      <c r="G183" s="231"/>
      <c r="H183" s="234">
        <v>19.379999999999999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138</v>
      </c>
      <c r="AU183" s="240" t="s">
        <v>85</v>
      </c>
      <c r="AV183" s="14" t="s">
        <v>85</v>
      </c>
      <c r="AW183" s="14" t="s">
        <v>37</v>
      </c>
      <c r="AX183" s="14" t="s">
        <v>83</v>
      </c>
      <c r="AY183" s="240" t="s">
        <v>126</v>
      </c>
    </row>
    <row r="184" s="2" customFormat="1" ht="24.15" customHeight="1">
      <c r="A184" s="39"/>
      <c r="B184" s="40"/>
      <c r="C184" s="241" t="s">
        <v>273</v>
      </c>
      <c r="D184" s="241" t="s">
        <v>158</v>
      </c>
      <c r="E184" s="242" t="s">
        <v>274</v>
      </c>
      <c r="F184" s="243" t="s">
        <v>275</v>
      </c>
      <c r="G184" s="244" t="s">
        <v>132</v>
      </c>
      <c r="H184" s="245">
        <v>22.587</v>
      </c>
      <c r="I184" s="246"/>
      <c r="J184" s="247">
        <f>ROUND(I184*H184,2)</f>
        <v>0</v>
      </c>
      <c r="K184" s="243" t="s">
        <v>133</v>
      </c>
      <c r="L184" s="248"/>
      <c r="M184" s="249" t="s">
        <v>19</v>
      </c>
      <c r="N184" s="250" t="s">
        <v>46</v>
      </c>
      <c r="O184" s="85"/>
      <c r="P184" s="210">
        <f>O184*H184</f>
        <v>0</v>
      </c>
      <c r="Q184" s="210">
        <v>0.0040000000000000001</v>
      </c>
      <c r="R184" s="210">
        <f>Q184*H184</f>
        <v>0.090347999999999998</v>
      </c>
      <c r="S184" s="210">
        <v>0</v>
      </c>
      <c r="T184" s="21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2" t="s">
        <v>254</v>
      </c>
      <c r="AT184" s="212" t="s">
        <v>158</v>
      </c>
      <c r="AU184" s="212" t="s">
        <v>85</v>
      </c>
      <c r="AY184" s="18" t="s">
        <v>126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8" t="s">
        <v>83</v>
      </c>
      <c r="BK184" s="213">
        <f>ROUND(I184*H184,2)</f>
        <v>0</v>
      </c>
      <c r="BL184" s="18" t="s">
        <v>228</v>
      </c>
      <c r="BM184" s="212" t="s">
        <v>276</v>
      </c>
    </row>
    <row r="185" s="2" customFormat="1">
      <c r="A185" s="39"/>
      <c r="B185" s="40"/>
      <c r="C185" s="41"/>
      <c r="D185" s="214" t="s">
        <v>136</v>
      </c>
      <c r="E185" s="41"/>
      <c r="F185" s="215" t="s">
        <v>277</v>
      </c>
      <c r="G185" s="41"/>
      <c r="H185" s="41"/>
      <c r="I185" s="216"/>
      <c r="J185" s="41"/>
      <c r="K185" s="41"/>
      <c r="L185" s="45"/>
      <c r="M185" s="217"/>
      <c r="N185" s="218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136</v>
      </c>
      <c r="AU185" s="18" t="s">
        <v>85</v>
      </c>
    </row>
    <row r="186" s="14" customFormat="1">
      <c r="A186" s="14"/>
      <c r="B186" s="230"/>
      <c r="C186" s="231"/>
      <c r="D186" s="221" t="s">
        <v>138</v>
      </c>
      <c r="E186" s="231"/>
      <c r="F186" s="233" t="s">
        <v>267</v>
      </c>
      <c r="G186" s="231"/>
      <c r="H186" s="234">
        <v>22.587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138</v>
      </c>
      <c r="AU186" s="240" t="s">
        <v>85</v>
      </c>
      <c r="AV186" s="14" t="s">
        <v>85</v>
      </c>
      <c r="AW186" s="14" t="s">
        <v>4</v>
      </c>
      <c r="AX186" s="14" t="s">
        <v>83</v>
      </c>
      <c r="AY186" s="240" t="s">
        <v>126</v>
      </c>
    </row>
    <row r="187" s="2" customFormat="1" ht="16.5" customHeight="1">
      <c r="A187" s="39"/>
      <c r="B187" s="40"/>
      <c r="C187" s="201" t="s">
        <v>278</v>
      </c>
      <c r="D187" s="201" t="s">
        <v>129</v>
      </c>
      <c r="E187" s="202" t="s">
        <v>259</v>
      </c>
      <c r="F187" s="203" t="s">
        <v>260</v>
      </c>
      <c r="G187" s="204" t="s">
        <v>132</v>
      </c>
      <c r="H187" s="205">
        <v>19.379999999999999</v>
      </c>
      <c r="I187" s="206"/>
      <c r="J187" s="207">
        <f>ROUND(I187*H187,2)</f>
        <v>0</v>
      </c>
      <c r="K187" s="203" t="s">
        <v>133</v>
      </c>
      <c r="L187" s="45"/>
      <c r="M187" s="208" t="s">
        <v>19</v>
      </c>
      <c r="N187" s="209" t="s">
        <v>46</v>
      </c>
      <c r="O187" s="85"/>
      <c r="P187" s="210">
        <f>O187*H187</f>
        <v>0</v>
      </c>
      <c r="Q187" s="210">
        <v>0.00088000000000000003</v>
      </c>
      <c r="R187" s="210">
        <f>Q187*H187</f>
        <v>0.017054400000000001</v>
      </c>
      <c r="S187" s="210">
        <v>0</v>
      </c>
      <c r="T187" s="21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2" t="s">
        <v>228</v>
      </c>
      <c r="AT187" s="212" t="s">
        <v>129</v>
      </c>
      <c r="AU187" s="212" t="s">
        <v>85</v>
      </c>
      <c r="AY187" s="18" t="s">
        <v>126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8" t="s">
        <v>83</v>
      </c>
      <c r="BK187" s="213">
        <f>ROUND(I187*H187,2)</f>
        <v>0</v>
      </c>
      <c r="BL187" s="18" t="s">
        <v>228</v>
      </c>
      <c r="BM187" s="212" t="s">
        <v>279</v>
      </c>
    </row>
    <row r="188" s="2" customFormat="1">
      <c r="A188" s="39"/>
      <c r="B188" s="40"/>
      <c r="C188" s="41"/>
      <c r="D188" s="214" t="s">
        <v>136</v>
      </c>
      <c r="E188" s="41"/>
      <c r="F188" s="215" t="s">
        <v>262</v>
      </c>
      <c r="G188" s="41"/>
      <c r="H188" s="41"/>
      <c r="I188" s="216"/>
      <c r="J188" s="41"/>
      <c r="K188" s="41"/>
      <c r="L188" s="45"/>
      <c r="M188" s="217"/>
      <c r="N188" s="218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136</v>
      </c>
      <c r="AU188" s="18" t="s">
        <v>85</v>
      </c>
    </row>
    <row r="189" s="13" customFormat="1">
      <c r="A189" s="13"/>
      <c r="B189" s="219"/>
      <c r="C189" s="220"/>
      <c r="D189" s="221" t="s">
        <v>138</v>
      </c>
      <c r="E189" s="222" t="s">
        <v>19</v>
      </c>
      <c r="F189" s="223" t="s">
        <v>249</v>
      </c>
      <c r="G189" s="220"/>
      <c r="H189" s="222" t="s">
        <v>19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138</v>
      </c>
      <c r="AU189" s="229" t="s">
        <v>85</v>
      </c>
      <c r="AV189" s="13" t="s">
        <v>83</v>
      </c>
      <c r="AW189" s="13" t="s">
        <v>37</v>
      </c>
      <c r="AX189" s="13" t="s">
        <v>75</v>
      </c>
      <c r="AY189" s="229" t="s">
        <v>126</v>
      </c>
    </row>
    <row r="190" s="14" customFormat="1">
      <c r="A190" s="14"/>
      <c r="B190" s="230"/>
      <c r="C190" s="231"/>
      <c r="D190" s="221" t="s">
        <v>138</v>
      </c>
      <c r="E190" s="232" t="s">
        <v>19</v>
      </c>
      <c r="F190" s="233" t="s">
        <v>243</v>
      </c>
      <c r="G190" s="231"/>
      <c r="H190" s="234">
        <v>19.379999999999999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0" t="s">
        <v>138</v>
      </c>
      <c r="AU190" s="240" t="s">
        <v>85</v>
      </c>
      <c r="AV190" s="14" t="s">
        <v>85</v>
      </c>
      <c r="AW190" s="14" t="s">
        <v>37</v>
      </c>
      <c r="AX190" s="14" t="s">
        <v>83</v>
      </c>
      <c r="AY190" s="240" t="s">
        <v>126</v>
      </c>
    </row>
    <row r="191" s="2" customFormat="1" ht="24.15" customHeight="1">
      <c r="A191" s="39"/>
      <c r="B191" s="40"/>
      <c r="C191" s="241" t="s">
        <v>280</v>
      </c>
      <c r="D191" s="241" t="s">
        <v>158</v>
      </c>
      <c r="E191" s="242" t="s">
        <v>281</v>
      </c>
      <c r="F191" s="243" t="s">
        <v>282</v>
      </c>
      <c r="G191" s="244" t="s">
        <v>132</v>
      </c>
      <c r="H191" s="245">
        <v>22.587</v>
      </c>
      <c r="I191" s="246"/>
      <c r="J191" s="247">
        <f>ROUND(I191*H191,2)</f>
        <v>0</v>
      </c>
      <c r="K191" s="243" t="s">
        <v>133</v>
      </c>
      <c r="L191" s="248"/>
      <c r="M191" s="249" t="s">
        <v>19</v>
      </c>
      <c r="N191" s="250" t="s">
        <v>46</v>
      </c>
      <c r="O191" s="85"/>
      <c r="P191" s="210">
        <f>O191*H191</f>
        <v>0</v>
      </c>
      <c r="Q191" s="210">
        <v>0.0063200000000000001</v>
      </c>
      <c r="R191" s="210">
        <f>Q191*H191</f>
        <v>0.14274983999999999</v>
      </c>
      <c r="S191" s="210">
        <v>0</v>
      </c>
      <c r="T191" s="21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2" t="s">
        <v>254</v>
      </c>
      <c r="AT191" s="212" t="s">
        <v>158</v>
      </c>
      <c r="AU191" s="212" t="s">
        <v>85</v>
      </c>
      <c r="AY191" s="18" t="s">
        <v>126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8" t="s">
        <v>83</v>
      </c>
      <c r="BK191" s="213">
        <f>ROUND(I191*H191,2)</f>
        <v>0</v>
      </c>
      <c r="BL191" s="18" t="s">
        <v>228</v>
      </c>
      <c r="BM191" s="212" t="s">
        <v>283</v>
      </c>
    </row>
    <row r="192" s="2" customFormat="1">
      <c r="A192" s="39"/>
      <c r="B192" s="40"/>
      <c r="C192" s="41"/>
      <c r="D192" s="214" t="s">
        <v>136</v>
      </c>
      <c r="E192" s="41"/>
      <c r="F192" s="215" t="s">
        <v>284</v>
      </c>
      <c r="G192" s="41"/>
      <c r="H192" s="41"/>
      <c r="I192" s="216"/>
      <c r="J192" s="41"/>
      <c r="K192" s="41"/>
      <c r="L192" s="45"/>
      <c r="M192" s="217"/>
      <c r="N192" s="218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136</v>
      </c>
      <c r="AU192" s="18" t="s">
        <v>85</v>
      </c>
    </row>
    <row r="193" s="14" customFormat="1">
      <c r="A193" s="14"/>
      <c r="B193" s="230"/>
      <c r="C193" s="231"/>
      <c r="D193" s="221" t="s">
        <v>138</v>
      </c>
      <c r="E193" s="231"/>
      <c r="F193" s="233" t="s">
        <v>267</v>
      </c>
      <c r="G193" s="231"/>
      <c r="H193" s="234">
        <v>22.587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138</v>
      </c>
      <c r="AU193" s="240" t="s">
        <v>85</v>
      </c>
      <c r="AV193" s="14" t="s">
        <v>85</v>
      </c>
      <c r="AW193" s="14" t="s">
        <v>4</v>
      </c>
      <c r="AX193" s="14" t="s">
        <v>83</v>
      </c>
      <c r="AY193" s="240" t="s">
        <v>126</v>
      </c>
    </row>
    <row r="194" s="2" customFormat="1" ht="24.15" customHeight="1">
      <c r="A194" s="39"/>
      <c r="B194" s="40"/>
      <c r="C194" s="201" t="s">
        <v>285</v>
      </c>
      <c r="D194" s="201" t="s">
        <v>129</v>
      </c>
      <c r="E194" s="202" t="s">
        <v>286</v>
      </c>
      <c r="F194" s="203" t="s">
        <v>287</v>
      </c>
      <c r="G194" s="204" t="s">
        <v>132</v>
      </c>
      <c r="H194" s="205">
        <v>4.1799999999999997</v>
      </c>
      <c r="I194" s="206"/>
      <c r="J194" s="207">
        <f>ROUND(I194*H194,2)</f>
        <v>0</v>
      </c>
      <c r="K194" s="203" t="s">
        <v>133</v>
      </c>
      <c r="L194" s="45"/>
      <c r="M194" s="208" t="s">
        <v>19</v>
      </c>
      <c r="N194" s="209" t="s">
        <v>46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2" t="s">
        <v>228</v>
      </c>
      <c r="AT194" s="212" t="s">
        <v>129</v>
      </c>
      <c r="AU194" s="212" t="s">
        <v>85</v>
      </c>
      <c r="AY194" s="18" t="s">
        <v>126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8" t="s">
        <v>83</v>
      </c>
      <c r="BK194" s="213">
        <f>ROUND(I194*H194,2)</f>
        <v>0</v>
      </c>
      <c r="BL194" s="18" t="s">
        <v>228</v>
      </c>
      <c r="BM194" s="212" t="s">
        <v>288</v>
      </c>
    </row>
    <row r="195" s="2" customFormat="1">
      <c r="A195" s="39"/>
      <c r="B195" s="40"/>
      <c r="C195" s="41"/>
      <c r="D195" s="214" t="s">
        <v>136</v>
      </c>
      <c r="E195" s="41"/>
      <c r="F195" s="215" t="s">
        <v>289</v>
      </c>
      <c r="G195" s="41"/>
      <c r="H195" s="41"/>
      <c r="I195" s="216"/>
      <c r="J195" s="41"/>
      <c r="K195" s="41"/>
      <c r="L195" s="45"/>
      <c r="M195" s="217"/>
      <c r="N195" s="218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136</v>
      </c>
      <c r="AU195" s="18" t="s">
        <v>85</v>
      </c>
    </row>
    <row r="196" s="13" customFormat="1">
      <c r="A196" s="13"/>
      <c r="B196" s="219"/>
      <c r="C196" s="220"/>
      <c r="D196" s="221" t="s">
        <v>138</v>
      </c>
      <c r="E196" s="222" t="s">
        <v>19</v>
      </c>
      <c r="F196" s="223" t="s">
        <v>290</v>
      </c>
      <c r="G196" s="220"/>
      <c r="H196" s="222" t="s">
        <v>19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138</v>
      </c>
      <c r="AU196" s="229" t="s">
        <v>85</v>
      </c>
      <c r="AV196" s="13" t="s">
        <v>83</v>
      </c>
      <c r="AW196" s="13" t="s">
        <v>37</v>
      </c>
      <c r="AX196" s="13" t="s">
        <v>75</v>
      </c>
      <c r="AY196" s="229" t="s">
        <v>126</v>
      </c>
    </row>
    <row r="197" s="14" customFormat="1">
      <c r="A197" s="14"/>
      <c r="B197" s="230"/>
      <c r="C197" s="231"/>
      <c r="D197" s="221" t="s">
        <v>138</v>
      </c>
      <c r="E197" s="232" t="s">
        <v>19</v>
      </c>
      <c r="F197" s="233" t="s">
        <v>291</v>
      </c>
      <c r="G197" s="231"/>
      <c r="H197" s="234">
        <v>4.1799999999999997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138</v>
      </c>
      <c r="AU197" s="240" t="s">
        <v>85</v>
      </c>
      <c r="AV197" s="14" t="s">
        <v>85</v>
      </c>
      <c r="AW197" s="14" t="s">
        <v>37</v>
      </c>
      <c r="AX197" s="14" t="s">
        <v>83</v>
      </c>
      <c r="AY197" s="240" t="s">
        <v>126</v>
      </c>
    </row>
    <row r="198" s="2" customFormat="1" ht="16.5" customHeight="1">
      <c r="A198" s="39"/>
      <c r="B198" s="40"/>
      <c r="C198" s="241" t="s">
        <v>292</v>
      </c>
      <c r="D198" s="241" t="s">
        <v>158</v>
      </c>
      <c r="E198" s="242" t="s">
        <v>251</v>
      </c>
      <c r="F198" s="243" t="s">
        <v>252</v>
      </c>
      <c r="G198" s="244" t="s">
        <v>253</v>
      </c>
      <c r="H198" s="245">
        <v>1.4630000000000001</v>
      </c>
      <c r="I198" s="246"/>
      <c r="J198" s="247">
        <f>ROUND(I198*H198,2)</f>
        <v>0</v>
      </c>
      <c r="K198" s="243" t="s">
        <v>133</v>
      </c>
      <c r="L198" s="248"/>
      <c r="M198" s="249" t="s">
        <v>19</v>
      </c>
      <c r="N198" s="250" t="s">
        <v>46</v>
      </c>
      <c r="O198" s="85"/>
      <c r="P198" s="210">
        <f>O198*H198</f>
        <v>0</v>
      </c>
      <c r="Q198" s="210">
        <v>0.001</v>
      </c>
      <c r="R198" s="210">
        <f>Q198*H198</f>
        <v>0.0014630000000000001</v>
      </c>
      <c r="S198" s="210">
        <v>0</v>
      </c>
      <c r="T198" s="21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2" t="s">
        <v>254</v>
      </c>
      <c r="AT198" s="212" t="s">
        <v>158</v>
      </c>
      <c r="AU198" s="212" t="s">
        <v>85</v>
      </c>
      <c r="AY198" s="18" t="s">
        <v>126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8" t="s">
        <v>83</v>
      </c>
      <c r="BK198" s="213">
        <f>ROUND(I198*H198,2)</f>
        <v>0</v>
      </c>
      <c r="BL198" s="18" t="s">
        <v>228</v>
      </c>
      <c r="BM198" s="212" t="s">
        <v>293</v>
      </c>
    </row>
    <row r="199" s="2" customFormat="1">
      <c r="A199" s="39"/>
      <c r="B199" s="40"/>
      <c r="C199" s="41"/>
      <c r="D199" s="214" t="s">
        <v>136</v>
      </c>
      <c r="E199" s="41"/>
      <c r="F199" s="215" t="s">
        <v>256</v>
      </c>
      <c r="G199" s="41"/>
      <c r="H199" s="41"/>
      <c r="I199" s="216"/>
      <c r="J199" s="41"/>
      <c r="K199" s="41"/>
      <c r="L199" s="45"/>
      <c r="M199" s="217"/>
      <c r="N199" s="218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136</v>
      </c>
      <c r="AU199" s="18" t="s">
        <v>85</v>
      </c>
    </row>
    <row r="200" s="14" customFormat="1">
      <c r="A200" s="14"/>
      <c r="B200" s="230"/>
      <c r="C200" s="231"/>
      <c r="D200" s="221" t="s">
        <v>138</v>
      </c>
      <c r="E200" s="231"/>
      <c r="F200" s="233" t="s">
        <v>294</v>
      </c>
      <c r="G200" s="231"/>
      <c r="H200" s="234">
        <v>1.4630000000000001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138</v>
      </c>
      <c r="AU200" s="240" t="s">
        <v>85</v>
      </c>
      <c r="AV200" s="14" t="s">
        <v>85</v>
      </c>
      <c r="AW200" s="14" t="s">
        <v>4</v>
      </c>
      <c r="AX200" s="14" t="s">
        <v>83</v>
      </c>
      <c r="AY200" s="240" t="s">
        <v>126</v>
      </c>
    </row>
    <row r="201" s="2" customFormat="1" ht="24.15" customHeight="1">
      <c r="A201" s="39"/>
      <c r="B201" s="40"/>
      <c r="C201" s="201" t="s">
        <v>295</v>
      </c>
      <c r="D201" s="201" t="s">
        <v>129</v>
      </c>
      <c r="E201" s="202" t="s">
        <v>296</v>
      </c>
      <c r="F201" s="203" t="s">
        <v>297</v>
      </c>
      <c r="G201" s="204" t="s">
        <v>132</v>
      </c>
      <c r="H201" s="205">
        <v>5.2050000000000001</v>
      </c>
      <c r="I201" s="206"/>
      <c r="J201" s="207">
        <f>ROUND(I201*H201,2)</f>
        <v>0</v>
      </c>
      <c r="K201" s="203" t="s">
        <v>133</v>
      </c>
      <c r="L201" s="45"/>
      <c r="M201" s="208" t="s">
        <v>19</v>
      </c>
      <c r="N201" s="209" t="s">
        <v>46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2" t="s">
        <v>228</v>
      </c>
      <c r="AT201" s="212" t="s">
        <v>129</v>
      </c>
      <c r="AU201" s="212" t="s">
        <v>85</v>
      </c>
      <c r="AY201" s="18" t="s">
        <v>126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8" t="s">
        <v>83</v>
      </c>
      <c r="BK201" s="213">
        <f>ROUND(I201*H201,2)</f>
        <v>0</v>
      </c>
      <c r="BL201" s="18" t="s">
        <v>228</v>
      </c>
      <c r="BM201" s="212" t="s">
        <v>298</v>
      </c>
    </row>
    <row r="202" s="2" customFormat="1">
      <c r="A202" s="39"/>
      <c r="B202" s="40"/>
      <c r="C202" s="41"/>
      <c r="D202" s="214" t="s">
        <v>136</v>
      </c>
      <c r="E202" s="41"/>
      <c r="F202" s="215" t="s">
        <v>299</v>
      </c>
      <c r="G202" s="41"/>
      <c r="H202" s="41"/>
      <c r="I202" s="216"/>
      <c r="J202" s="41"/>
      <c r="K202" s="41"/>
      <c r="L202" s="45"/>
      <c r="M202" s="217"/>
      <c r="N202" s="218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136</v>
      </c>
      <c r="AU202" s="18" t="s">
        <v>85</v>
      </c>
    </row>
    <row r="203" s="13" customFormat="1">
      <c r="A203" s="13"/>
      <c r="B203" s="219"/>
      <c r="C203" s="220"/>
      <c r="D203" s="221" t="s">
        <v>138</v>
      </c>
      <c r="E203" s="222" t="s">
        <v>19</v>
      </c>
      <c r="F203" s="223" t="s">
        <v>290</v>
      </c>
      <c r="G203" s="220"/>
      <c r="H203" s="222" t="s">
        <v>19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138</v>
      </c>
      <c r="AU203" s="229" t="s">
        <v>85</v>
      </c>
      <c r="AV203" s="13" t="s">
        <v>83</v>
      </c>
      <c r="AW203" s="13" t="s">
        <v>37</v>
      </c>
      <c r="AX203" s="13" t="s">
        <v>75</v>
      </c>
      <c r="AY203" s="229" t="s">
        <v>126</v>
      </c>
    </row>
    <row r="204" s="14" customFormat="1">
      <c r="A204" s="14"/>
      <c r="B204" s="230"/>
      <c r="C204" s="231"/>
      <c r="D204" s="221" t="s">
        <v>138</v>
      </c>
      <c r="E204" s="232" t="s">
        <v>19</v>
      </c>
      <c r="F204" s="233" t="s">
        <v>300</v>
      </c>
      <c r="G204" s="231"/>
      <c r="H204" s="234">
        <v>3.4199999999999999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0" t="s">
        <v>138</v>
      </c>
      <c r="AU204" s="240" t="s">
        <v>85</v>
      </c>
      <c r="AV204" s="14" t="s">
        <v>85</v>
      </c>
      <c r="AW204" s="14" t="s">
        <v>37</v>
      </c>
      <c r="AX204" s="14" t="s">
        <v>75</v>
      </c>
      <c r="AY204" s="240" t="s">
        <v>126</v>
      </c>
    </row>
    <row r="205" s="13" customFormat="1">
      <c r="A205" s="13"/>
      <c r="B205" s="219"/>
      <c r="C205" s="220"/>
      <c r="D205" s="221" t="s">
        <v>138</v>
      </c>
      <c r="E205" s="222" t="s">
        <v>19</v>
      </c>
      <c r="F205" s="223" t="s">
        <v>301</v>
      </c>
      <c r="G205" s="220"/>
      <c r="H205" s="222" t="s">
        <v>19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138</v>
      </c>
      <c r="AU205" s="229" t="s">
        <v>85</v>
      </c>
      <c r="AV205" s="13" t="s">
        <v>83</v>
      </c>
      <c r="AW205" s="13" t="s">
        <v>37</v>
      </c>
      <c r="AX205" s="13" t="s">
        <v>75</v>
      </c>
      <c r="AY205" s="229" t="s">
        <v>126</v>
      </c>
    </row>
    <row r="206" s="14" customFormat="1">
      <c r="A206" s="14"/>
      <c r="B206" s="230"/>
      <c r="C206" s="231"/>
      <c r="D206" s="221" t="s">
        <v>138</v>
      </c>
      <c r="E206" s="232" t="s">
        <v>19</v>
      </c>
      <c r="F206" s="233" t="s">
        <v>302</v>
      </c>
      <c r="G206" s="231"/>
      <c r="H206" s="234">
        <v>1.7849999999999999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0" t="s">
        <v>138</v>
      </c>
      <c r="AU206" s="240" t="s">
        <v>85</v>
      </c>
      <c r="AV206" s="14" t="s">
        <v>85</v>
      </c>
      <c r="AW206" s="14" t="s">
        <v>37</v>
      </c>
      <c r="AX206" s="14" t="s">
        <v>75</v>
      </c>
      <c r="AY206" s="240" t="s">
        <v>126</v>
      </c>
    </row>
    <row r="207" s="15" customFormat="1">
      <c r="A207" s="15"/>
      <c r="B207" s="251"/>
      <c r="C207" s="252"/>
      <c r="D207" s="221" t="s">
        <v>138</v>
      </c>
      <c r="E207" s="253" t="s">
        <v>19</v>
      </c>
      <c r="F207" s="254" t="s">
        <v>188</v>
      </c>
      <c r="G207" s="252"/>
      <c r="H207" s="255">
        <v>5.2050000000000001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1" t="s">
        <v>138</v>
      </c>
      <c r="AU207" s="261" t="s">
        <v>85</v>
      </c>
      <c r="AV207" s="15" t="s">
        <v>134</v>
      </c>
      <c r="AW207" s="15" t="s">
        <v>37</v>
      </c>
      <c r="AX207" s="15" t="s">
        <v>83</v>
      </c>
      <c r="AY207" s="261" t="s">
        <v>126</v>
      </c>
    </row>
    <row r="208" s="2" customFormat="1" ht="24.15" customHeight="1">
      <c r="A208" s="39"/>
      <c r="B208" s="40"/>
      <c r="C208" s="241" t="s">
        <v>303</v>
      </c>
      <c r="D208" s="241" t="s">
        <v>158</v>
      </c>
      <c r="E208" s="242" t="s">
        <v>274</v>
      </c>
      <c r="F208" s="243" t="s">
        <v>275</v>
      </c>
      <c r="G208" s="244" t="s">
        <v>132</v>
      </c>
      <c r="H208" s="245">
        <v>6.2460000000000004</v>
      </c>
      <c r="I208" s="246"/>
      <c r="J208" s="247">
        <f>ROUND(I208*H208,2)</f>
        <v>0</v>
      </c>
      <c r="K208" s="243" t="s">
        <v>133</v>
      </c>
      <c r="L208" s="248"/>
      <c r="M208" s="249" t="s">
        <v>19</v>
      </c>
      <c r="N208" s="250" t="s">
        <v>46</v>
      </c>
      <c r="O208" s="85"/>
      <c r="P208" s="210">
        <f>O208*H208</f>
        <v>0</v>
      </c>
      <c r="Q208" s="210">
        <v>0.0040000000000000001</v>
      </c>
      <c r="R208" s="210">
        <f>Q208*H208</f>
        <v>0.024984000000000003</v>
      </c>
      <c r="S208" s="210">
        <v>0</v>
      </c>
      <c r="T208" s="21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2" t="s">
        <v>254</v>
      </c>
      <c r="AT208" s="212" t="s">
        <v>158</v>
      </c>
      <c r="AU208" s="212" t="s">
        <v>85</v>
      </c>
      <c r="AY208" s="18" t="s">
        <v>126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8" t="s">
        <v>83</v>
      </c>
      <c r="BK208" s="213">
        <f>ROUND(I208*H208,2)</f>
        <v>0</v>
      </c>
      <c r="BL208" s="18" t="s">
        <v>228</v>
      </c>
      <c r="BM208" s="212" t="s">
        <v>304</v>
      </c>
    </row>
    <row r="209" s="2" customFormat="1">
      <c r="A209" s="39"/>
      <c r="B209" s="40"/>
      <c r="C209" s="41"/>
      <c r="D209" s="214" t="s">
        <v>136</v>
      </c>
      <c r="E209" s="41"/>
      <c r="F209" s="215" t="s">
        <v>277</v>
      </c>
      <c r="G209" s="41"/>
      <c r="H209" s="41"/>
      <c r="I209" s="216"/>
      <c r="J209" s="41"/>
      <c r="K209" s="41"/>
      <c r="L209" s="45"/>
      <c r="M209" s="217"/>
      <c r="N209" s="218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136</v>
      </c>
      <c r="AU209" s="18" t="s">
        <v>85</v>
      </c>
    </row>
    <row r="210" s="14" customFormat="1">
      <c r="A210" s="14"/>
      <c r="B210" s="230"/>
      <c r="C210" s="231"/>
      <c r="D210" s="221" t="s">
        <v>138</v>
      </c>
      <c r="E210" s="231"/>
      <c r="F210" s="233" t="s">
        <v>305</v>
      </c>
      <c r="G210" s="231"/>
      <c r="H210" s="234">
        <v>6.2460000000000004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0" t="s">
        <v>138</v>
      </c>
      <c r="AU210" s="240" t="s">
        <v>85</v>
      </c>
      <c r="AV210" s="14" t="s">
        <v>85</v>
      </c>
      <c r="AW210" s="14" t="s">
        <v>4</v>
      </c>
      <c r="AX210" s="14" t="s">
        <v>83</v>
      </c>
      <c r="AY210" s="240" t="s">
        <v>126</v>
      </c>
    </row>
    <row r="211" s="2" customFormat="1" ht="24.15" customHeight="1">
      <c r="A211" s="39"/>
      <c r="B211" s="40"/>
      <c r="C211" s="201" t="s">
        <v>306</v>
      </c>
      <c r="D211" s="201" t="s">
        <v>129</v>
      </c>
      <c r="E211" s="202" t="s">
        <v>307</v>
      </c>
      <c r="F211" s="203" t="s">
        <v>308</v>
      </c>
      <c r="G211" s="204" t="s">
        <v>132</v>
      </c>
      <c r="H211" s="205">
        <v>4.4400000000000004</v>
      </c>
      <c r="I211" s="206"/>
      <c r="J211" s="207">
        <f>ROUND(I211*H211,2)</f>
        <v>0</v>
      </c>
      <c r="K211" s="203" t="s">
        <v>133</v>
      </c>
      <c r="L211" s="45"/>
      <c r="M211" s="208" t="s">
        <v>19</v>
      </c>
      <c r="N211" s="209" t="s">
        <v>46</v>
      </c>
      <c r="O211" s="85"/>
      <c r="P211" s="210">
        <f>O211*H211</f>
        <v>0</v>
      </c>
      <c r="Q211" s="210">
        <v>0.00093999999999999997</v>
      </c>
      <c r="R211" s="210">
        <f>Q211*H211</f>
        <v>0.0041736000000000004</v>
      </c>
      <c r="S211" s="210">
        <v>0</v>
      </c>
      <c r="T211" s="21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2" t="s">
        <v>228</v>
      </c>
      <c r="AT211" s="212" t="s">
        <v>129</v>
      </c>
      <c r="AU211" s="212" t="s">
        <v>85</v>
      </c>
      <c r="AY211" s="18" t="s">
        <v>126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8" t="s">
        <v>83</v>
      </c>
      <c r="BK211" s="213">
        <f>ROUND(I211*H211,2)</f>
        <v>0</v>
      </c>
      <c r="BL211" s="18" t="s">
        <v>228</v>
      </c>
      <c r="BM211" s="212" t="s">
        <v>309</v>
      </c>
    </row>
    <row r="212" s="2" customFormat="1">
      <c r="A212" s="39"/>
      <c r="B212" s="40"/>
      <c r="C212" s="41"/>
      <c r="D212" s="214" t="s">
        <v>136</v>
      </c>
      <c r="E212" s="41"/>
      <c r="F212" s="215" t="s">
        <v>310</v>
      </c>
      <c r="G212" s="41"/>
      <c r="H212" s="41"/>
      <c r="I212" s="216"/>
      <c r="J212" s="41"/>
      <c r="K212" s="41"/>
      <c r="L212" s="45"/>
      <c r="M212" s="217"/>
      <c r="N212" s="21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136</v>
      </c>
      <c r="AU212" s="18" t="s">
        <v>85</v>
      </c>
    </row>
    <row r="213" s="13" customFormat="1">
      <c r="A213" s="13"/>
      <c r="B213" s="219"/>
      <c r="C213" s="220"/>
      <c r="D213" s="221" t="s">
        <v>138</v>
      </c>
      <c r="E213" s="222" t="s">
        <v>19</v>
      </c>
      <c r="F213" s="223" t="s">
        <v>290</v>
      </c>
      <c r="G213" s="220"/>
      <c r="H213" s="222" t="s">
        <v>19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138</v>
      </c>
      <c r="AU213" s="229" t="s">
        <v>85</v>
      </c>
      <c r="AV213" s="13" t="s">
        <v>83</v>
      </c>
      <c r="AW213" s="13" t="s">
        <v>37</v>
      </c>
      <c r="AX213" s="13" t="s">
        <v>75</v>
      </c>
      <c r="AY213" s="229" t="s">
        <v>126</v>
      </c>
    </row>
    <row r="214" s="14" customFormat="1">
      <c r="A214" s="14"/>
      <c r="B214" s="230"/>
      <c r="C214" s="231"/>
      <c r="D214" s="221" t="s">
        <v>138</v>
      </c>
      <c r="E214" s="232" t="s">
        <v>19</v>
      </c>
      <c r="F214" s="233" t="s">
        <v>300</v>
      </c>
      <c r="G214" s="231"/>
      <c r="H214" s="234">
        <v>3.4199999999999999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138</v>
      </c>
      <c r="AU214" s="240" t="s">
        <v>85</v>
      </c>
      <c r="AV214" s="14" t="s">
        <v>85</v>
      </c>
      <c r="AW214" s="14" t="s">
        <v>37</v>
      </c>
      <c r="AX214" s="14" t="s">
        <v>75</v>
      </c>
      <c r="AY214" s="240" t="s">
        <v>126</v>
      </c>
    </row>
    <row r="215" s="13" customFormat="1">
      <c r="A215" s="13"/>
      <c r="B215" s="219"/>
      <c r="C215" s="220"/>
      <c r="D215" s="221" t="s">
        <v>138</v>
      </c>
      <c r="E215" s="222" t="s">
        <v>19</v>
      </c>
      <c r="F215" s="223" t="s">
        <v>301</v>
      </c>
      <c r="G215" s="220"/>
      <c r="H215" s="222" t="s">
        <v>19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138</v>
      </c>
      <c r="AU215" s="229" t="s">
        <v>85</v>
      </c>
      <c r="AV215" s="13" t="s">
        <v>83</v>
      </c>
      <c r="AW215" s="13" t="s">
        <v>37</v>
      </c>
      <c r="AX215" s="13" t="s">
        <v>75</v>
      </c>
      <c r="AY215" s="229" t="s">
        <v>126</v>
      </c>
    </row>
    <row r="216" s="14" customFormat="1">
      <c r="A216" s="14"/>
      <c r="B216" s="230"/>
      <c r="C216" s="231"/>
      <c r="D216" s="221" t="s">
        <v>138</v>
      </c>
      <c r="E216" s="232" t="s">
        <v>19</v>
      </c>
      <c r="F216" s="233" t="s">
        <v>311</v>
      </c>
      <c r="G216" s="231"/>
      <c r="H216" s="234">
        <v>1.02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138</v>
      </c>
      <c r="AU216" s="240" t="s">
        <v>85</v>
      </c>
      <c r="AV216" s="14" t="s">
        <v>85</v>
      </c>
      <c r="AW216" s="14" t="s">
        <v>37</v>
      </c>
      <c r="AX216" s="14" t="s">
        <v>75</v>
      </c>
      <c r="AY216" s="240" t="s">
        <v>126</v>
      </c>
    </row>
    <row r="217" s="15" customFormat="1">
      <c r="A217" s="15"/>
      <c r="B217" s="251"/>
      <c r="C217" s="252"/>
      <c r="D217" s="221" t="s">
        <v>138</v>
      </c>
      <c r="E217" s="253" t="s">
        <v>19</v>
      </c>
      <c r="F217" s="254" t="s">
        <v>188</v>
      </c>
      <c r="G217" s="252"/>
      <c r="H217" s="255">
        <v>4.4399999999999995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1" t="s">
        <v>138</v>
      </c>
      <c r="AU217" s="261" t="s">
        <v>85</v>
      </c>
      <c r="AV217" s="15" t="s">
        <v>134</v>
      </c>
      <c r="AW217" s="15" t="s">
        <v>37</v>
      </c>
      <c r="AX217" s="15" t="s">
        <v>83</v>
      </c>
      <c r="AY217" s="261" t="s">
        <v>126</v>
      </c>
    </row>
    <row r="218" s="2" customFormat="1" ht="24.15" customHeight="1">
      <c r="A218" s="39"/>
      <c r="B218" s="40"/>
      <c r="C218" s="241" t="s">
        <v>312</v>
      </c>
      <c r="D218" s="241" t="s">
        <v>158</v>
      </c>
      <c r="E218" s="242" t="s">
        <v>281</v>
      </c>
      <c r="F218" s="243" t="s">
        <v>282</v>
      </c>
      <c r="G218" s="244" t="s">
        <v>132</v>
      </c>
      <c r="H218" s="245">
        <v>5.3280000000000003</v>
      </c>
      <c r="I218" s="246"/>
      <c r="J218" s="247">
        <f>ROUND(I218*H218,2)</f>
        <v>0</v>
      </c>
      <c r="K218" s="243" t="s">
        <v>133</v>
      </c>
      <c r="L218" s="248"/>
      <c r="M218" s="249" t="s">
        <v>19</v>
      </c>
      <c r="N218" s="250" t="s">
        <v>46</v>
      </c>
      <c r="O218" s="85"/>
      <c r="P218" s="210">
        <f>O218*H218</f>
        <v>0</v>
      </c>
      <c r="Q218" s="210">
        <v>0.0063200000000000001</v>
      </c>
      <c r="R218" s="210">
        <f>Q218*H218</f>
        <v>0.033672960000000002</v>
      </c>
      <c r="S218" s="210">
        <v>0</v>
      </c>
      <c r="T218" s="21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2" t="s">
        <v>254</v>
      </c>
      <c r="AT218" s="212" t="s">
        <v>158</v>
      </c>
      <c r="AU218" s="212" t="s">
        <v>85</v>
      </c>
      <c r="AY218" s="18" t="s">
        <v>126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8" t="s">
        <v>83</v>
      </c>
      <c r="BK218" s="213">
        <f>ROUND(I218*H218,2)</f>
        <v>0</v>
      </c>
      <c r="BL218" s="18" t="s">
        <v>228</v>
      </c>
      <c r="BM218" s="212" t="s">
        <v>313</v>
      </c>
    </row>
    <row r="219" s="2" customFormat="1">
      <c r="A219" s="39"/>
      <c r="B219" s="40"/>
      <c r="C219" s="41"/>
      <c r="D219" s="214" t="s">
        <v>136</v>
      </c>
      <c r="E219" s="41"/>
      <c r="F219" s="215" t="s">
        <v>284</v>
      </c>
      <c r="G219" s="41"/>
      <c r="H219" s="41"/>
      <c r="I219" s="216"/>
      <c r="J219" s="41"/>
      <c r="K219" s="41"/>
      <c r="L219" s="45"/>
      <c r="M219" s="217"/>
      <c r="N219" s="21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136</v>
      </c>
      <c r="AU219" s="18" t="s">
        <v>85</v>
      </c>
    </row>
    <row r="220" s="14" customFormat="1">
      <c r="A220" s="14"/>
      <c r="B220" s="230"/>
      <c r="C220" s="231"/>
      <c r="D220" s="221" t="s">
        <v>138</v>
      </c>
      <c r="E220" s="231"/>
      <c r="F220" s="233" t="s">
        <v>314</v>
      </c>
      <c r="G220" s="231"/>
      <c r="H220" s="234">
        <v>5.3280000000000003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138</v>
      </c>
      <c r="AU220" s="240" t="s">
        <v>85</v>
      </c>
      <c r="AV220" s="14" t="s">
        <v>85</v>
      </c>
      <c r="AW220" s="14" t="s">
        <v>4</v>
      </c>
      <c r="AX220" s="14" t="s">
        <v>83</v>
      </c>
      <c r="AY220" s="240" t="s">
        <v>126</v>
      </c>
    </row>
    <row r="221" s="2" customFormat="1" ht="24.15" customHeight="1">
      <c r="A221" s="39"/>
      <c r="B221" s="40"/>
      <c r="C221" s="201" t="s">
        <v>254</v>
      </c>
      <c r="D221" s="201" t="s">
        <v>129</v>
      </c>
      <c r="E221" s="202" t="s">
        <v>315</v>
      </c>
      <c r="F221" s="203" t="s">
        <v>316</v>
      </c>
      <c r="G221" s="204" t="s">
        <v>152</v>
      </c>
      <c r="H221" s="205">
        <v>5.0999999999999996</v>
      </c>
      <c r="I221" s="206"/>
      <c r="J221" s="207">
        <f>ROUND(I221*H221,2)</f>
        <v>0</v>
      </c>
      <c r="K221" s="203" t="s">
        <v>133</v>
      </c>
      <c r="L221" s="45"/>
      <c r="M221" s="208" t="s">
        <v>19</v>
      </c>
      <c r="N221" s="209" t="s">
        <v>46</v>
      </c>
      <c r="O221" s="85"/>
      <c r="P221" s="210">
        <f>O221*H221</f>
        <v>0</v>
      </c>
      <c r="Q221" s="210">
        <v>0.00042999999999999999</v>
      </c>
      <c r="R221" s="210">
        <f>Q221*H221</f>
        <v>0.0021929999999999996</v>
      </c>
      <c r="S221" s="210">
        <v>0</v>
      </c>
      <c r="T221" s="21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2" t="s">
        <v>228</v>
      </c>
      <c r="AT221" s="212" t="s">
        <v>129</v>
      </c>
      <c r="AU221" s="212" t="s">
        <v>85</v>
      </c>
      <c r="AY221" s="18" t="s">
        <v>126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8" t="s">
        <v>83</v>
      </c>
      <c r="BK221" s="213">
        <f>ROUND(I221*H221,2)</f>
        <v>0</v>
      </c>
      <c r="BL221" s="18" t="s">
        <v>228</v>
      </c>
      <c r="BM221" s="212" t="s">
        <v>317</v>
      </c>
    </row>
    <row r="222" s="2" customFormat="1">
      <c r="A222" s="39"/>
      <c r="B222" s="40"/>
      <c r="C222" s="41"/>
      <c r="D222" s="214" t="s">
        <v>136</v>
      </c>
      <c r="E222" s="41"/>
      <c r="F222" s="215" t="s">
        <v>318</v>
      </c>
      <c r="G222" s="41"/>
      <c r="H222" s="41"/>
      <c r="I222" s="216"/>
      <c r="J222" s="41"/>
      <c r="K222" s="41"/>
      <c r="L222" s="45"/>
      <c r="M222" s="217"/>
      <c r="N222" s="218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136</v>
      </c>
      <c r="AU222" s="18" t="s">
        <v>85</v>
      </c>
    </row>
    <row r="223" s="13" customFormat="1">
      <c r="A223" s="13"/>
      <c r="B223" s="219"/>
      <c r="C223" s="220"/>
      <c r="D223" s="221" t="s">
        <v>138</v>
      </c>
      <c r="E223" s="222" t="s">
        <v>19</v>
      </c>
      <c r="F223" s="223" t="s">
        <v>301</v>
      </c>
      <c r="G223" s="220"/>
      <c r="H223" s="222" t="s">
        <v>19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9" t="s">
        <v>138</v>
      </c>
      <c r="AU223" s="229" t="s">
        <v>85</v>
      </c>
      <c r="AV223" s="13" t="s">
        <v>83</v>
      </c>
      <c r="AW223" s="13" t="s">
        <v>37</v>
      </c>
      <c r="AX223" s="13" t="s">
        <v>75</v>
      </c>
      <c r="AY223" s="229" t="s">
        <v>126</v>
      </c>
    </row>
    <row r="224" s="14" customFormat="1">
      <c r="A224" s="14"/>
      <c r="B224" s="230"/>
      <c r="C224" s="231"/>
      <c r="D224" s="221" t="s">
        <v>138</v>
      </c>
      <c r="E224" s="232" t="s">
        <v>19</v>
      </c>
      <c r="F224" s="233" t="s">
        <v>156</v>
      </c>
      <c r="G224" s="231"/>
      <c r="H224" s="234">
        <v>5.0999999999999996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0" t="s">
        <v>138</v>
      </c>
      <c r="AU224" s="240" t="s">
        <v>85</v>
      </c>
      <c r="AV224" s="14" t="s">
        <v>85</v>
      </c>
      <c r="AW224" s="14" t="s">
        <v>37</v>
      </c>
      <c r="AX224" s="14" t="s">
        <v>83</v>
      </c>
      <c r="AY224" s="240" t="s">
        <v>126</v>
      </c>
    </row>
    <row r="225" s="2" customFormat="1" ht="24.15" customHeight="1">
      <c r="A225" s="39"/>
      <c r="B225" s="40"/>
      <c r="C225" s="201" t="s">
        <v>319</v>
      </c>
      <c r="D225" s="201" t="s">
        <v>129</v>
      </c>
      <c r="E225" s="202" t="s">
        <v>320</v>
      </c>
      <c r="F225" s="203" t="s">
        <v>321</v>
      </c>
      <c r="G225" s="204" t="s">
        <v>322</v>
      </c>
      <c r="H225" s="262"/>
      <c r="I225" s="206"/>
      <c r="J225" s="207">
        <f>ROUND(I225*H225,2)</f>
        <v>0</v>
      </c>
      <c r="K225" s="203" t="s">
        <v>133</v>
      </c>
      <c r="L225" s="45"/>
      <c r="M225" s="208" t="s">
        <v>19</v>
      </c>
      <c r="N225" s="209" t="s">
        <v>46</v>
      </c>
      <c r="O225" s="8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2" t="s">
        <v>228</v>
      </c>
      <c r="AT225" s="212" t="s">
        <v>129</v>
      </c>
      <c r="AU225" s="212" t="s">
        <v>85</v>
      </c>
      <c r="AY225" s="18" t="s">
        <v>126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8" t="s">
        <v>83</v>
      </c>
      <c r="BK225" s="213">
        <f>ROUND(I225*H225,2)</f>
        <v>0</v>
      </c>
      <c r="BL225" s="18" t="s">
        <v>228</v>
      </c>
      <c r="BM225" s="212" t="s">
        <v>323</v>
      </c>
    </row>
    <row r="226" s="2" customFormat="1">
      <c r="A226" s="39"/>
      <c r="B226" s="40"/>
      <c r="C226" s="41"/>
      <c r="D226" s="214" t="s">
        <v>136</v>
      </c>
      <c r="E226" s="41"/>
      <c r="F226" s="215" t="s">
        <v>324</v>
      </c>
      <c r="G226" s="41"/>
      <c r="H226" s="41"/>
      <c r="I226" s="216"/>
      <c r="J226" s="41"/>
      <c r="K226" s="41"/>
      <c r="L226" s="45"/>
      <c r="M226" s="217"/>
      <c r="N226" s="218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136</v>
      </c>
      <c r="AU226" s="18" t="s">
        <v>85</v>
      </c>
    </row>
    <row r="227" s="12" customFormat="1" ht="22.8" customHeight="1">
      <c r="A227" s="12"/>
      <c r="B227" s="185"/>
      <c r="C227" s="186"/>
      <c r="D227" s="187" t="s">
        <v>74</v>
      </c>
      <c r="E227" s="199" t="s">
        <v>325</v>
      </c>
      <c r="F227" s="199" t="s">
        <v>326</v>
      </c>
      <c r="G227" s="186"/>
      <c r="H227" s="186"/>
      <c r="I227" s="189"/>
      <c r="J227" s="200">
        <f>BK227</f>
        <v>0</v>
      </c>
      <c r="K227" s="186"/>
      <c r="L227" s="191"/>
      <c r="M227" s="192"/>
      <c r="N227" s="193"/>
      <c r="O227" s="193"/>
      <c r="P227" s="194">
        <f>SUM(P228:P257)</f>
        <v>0</v>
      </c>
      <c r="Q227" s="193"/>
      <c r="R227" s="194">
        <f>SUM(R228:R257)</f>
        <v>0.054414369999999997</v>
      </c>
      <c r="S227" s="193"/>
      <c r="T227" s="195">
        <f>SUM(T228:T257)</f>
        <v>0.034883999999999998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6" t="s">
        <v>85</v>
      </c>
      <c r="AT227" s="197" t="s">
        <v>74</v>
      </c>
      <c r="AU227" s="197" t="s">
        <v>83</v>
      </c>
      <c r="AY227" s="196" t="s">
        <v>126</v>
      </c>
      <c r="BK227" s="198">
        <f>SUM(BK228:BK257)</f>
        <v>0</v>
      </c>
    </row>
    <row r="228" s="2" customFormat="1" ht="24.15" customHeight="1">
      <c r="A228" s="39"/>
      <c r="B228" s="40"/>
      <c r="C228" s="201" t="s">
        <v>327</v>
      </c>
      <c r="D228" s="201" t="s">
        <v>129</v>
      </c>
      <c r="E228" s="202" t="s">
        <v>328</v>
      </c>
      <c r="F228" s="203" t="s">
        <v>329</v>
      </c>
      <c r="G228" s="204" t="s">
        <v>132</v>
      </c>
      <c r="H228" s="205">
        <v>19.379999999999999</v>
      </c>
      <c r="I228" s="206"/>
      <c r="J228" s="207">
        <f>ROUND(I228*H228,2)</f>
        <v>0</v>
      </c>
      <c r="K228" s="203" t="s">
        <v>133</v>
      </c>
      <c r="L228" s="45"/>
      <c r="M228" s="208" t="s">
        <v>19</v>
      </c>
      <c r="N228" s="209" t="s">
        <v>46</v>
      </c>
      <c r="O228" s="85"/>
      <c r="P228" s="210">
        <f>O228*H228</f>
        <v>0</v>
      </c>
      <c r="Q228" s="210">
        <v>0</v>
      </c>
      <c r="R228" s="210">
        <f>Q228*H228</f>
        <v>0</v>
      </c>
      <c r="S228" s="210">
        <v>0.0018</v>
      </c>
      <c r="T228" s="211">
        <f>S228*H228</f>
        <v>0.034883999999999998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2" t="s">
        <v>228</v>
      </c>
      <c r="AT228" s="212" t="s">
        <v>129</v>
      </c>
      <c r="AU228" s="212" t="s">
        <v>85</v>
      </c>
      <c r="AY228" s="18" t="s">
        <v>126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8" t="s">
        <v>83</v>
      </c>
      <c r="BK228" s="213">
        <f>ROUND(I228*H228,2)</f>
        <v>0</v>
      </c>
      <c r="BL228" s="18" t="s">
        <v>228</v>
      </c>
      <c r="BM228" s="212" t="s">
        <v>330</v>
      </c>
    </row>
    <row r="229" s="2" customFormat="1">
      <c r="A229" s="39"/>
      <c r="B229" s="40"/>
      <c r="C229" s="41"/>
      <c r="D229" s="214" t="s">
        <v>136</v>
      </c>
      <c r="E229" s="41"/>
      <c r="F229" s="215" t="s">
        <v>331</v>
      </c>
      <c r="G229" s="41"/>
      <c r="H229" s="41"/>
      <c r="I229" s="216"/>
      <c r="J229" s="41"/>
      <c r="K229" s="41"/>
      <c r="L229" s="45"/>
      <c r="M229" s="217"/>
      <c r="N229" s="218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136</v>
      </c>
      <c r="AU229" s="18" t="s">
        <v>85</v>
      </c>
    </row>
    <row r="230" s="13" customFormat="1">
      <c r="A230" s="13"/>
      <c r="B230" s="219"/>
      <c r="C230" s="220"/>
      <c r="D230" s="221" t="s">
        <v>138</v>
      </c>
      <c r="E230" s="222" t="s">
        <v>19</v>
      </c>
      <c r="F230" s="223" t="s">
        <v>332</v>
      </c>
      <c r="G230" s="220"/>
      <c r="H230" s="222" t="s">
        <v>19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9" t="s">
        <v>138</v>
      </c>
      <c r="AU230" s="229" t="s">
        <v>85</v>
      </c>
      <c r="AV230" s="13" t="s">
        <v>83</v>
      </c>
      <c r="AW230" s="13" t="s">
        <v>37</v>
      </c>
      <c r="AX230" s="13" t="s">
        <v>75</v>
      </c>
      <c r="AY230" s="229" t="s">
        <v>126</v>
      </c>
    </row>
    <row r="231" s="14" customFormat="1">
      <c r="A231" s="14"/>
      <c r="B231" s="230"/>
      <c r="C231" s="231"/>
      <c r="D231" s="221" t="s">
        <v>138</v>
      </c>
      <c r="E231" s="232" t="s">
        <v>19</v>
      </c>
      <c r="F231" s="233" t="s">
        <v>243</v>
      </c>
      <c r="G231" s="231"/>
      <c r="H231" s="234">
        <v>19.379999999999999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0" t="s">
        <v>138</v>
      </c>
      <c r="AU231" s="240" t="s">
        <v>85</v>
      </c>
      <c r="AV231" s="14" t="s">
        <v>85</v>
      </c>
      <c r="AW231" s="14" t="s">
        <v>37</v>
      </c>
      <c r="AX231" s="14" t="s">
        <v>83</v>
      </c>
      <c r="AY231" s="240" t="s">
        <v>126</v>
      </c>
    </row>
    <row r="232" s="2" customFormat="1" ht="21.75" customHeight="1">
      <c r="A232" s="39"/>
      <c r="B232" s="40"/>
      <c r="C232" s="201" t="s">
        <v>333</v>
      </c>
      <c r="D232" s="201" t="s">
        <v>129</v>
      </c>
      <c r="E232" s="202" t="s">
        <v>334</v>
      </c>
      <c r="F232" s="203" t="s">
        <v>335</v>
      </c>
      <c r="G232" s="204" t="s">
        <v>152</v>
      </c>
      <c r="H232" s="205">
        <v>12.699999999999999</v>
      </c>
      <c r="I232" s="206"/>
      <c r="J232" s="207">
        <f>ROUND(I232*H232,2)</f>
        <v>0</v>
      </c>
      <c r="K232" s="203" t="s">
        <v>133</v>
      </c>
      <c r="L232" s="45"/>
      <c r="M232" s="208" t="s">
        <v>19</v>
      </c>
      <c r="N232" s="209" t="s">
        <v>46</v>
      </c>
      <c r="O232" s="85"/>
      <c r="P232" s="210">
        <f>O232*H232</f>
        <v>0</v>
      </c>
      <c r="Q232" s="210">
        <v>3.0000000000000001E-05</v>
      </c>
      <c r="R232" s="210">
        <f>Q232*H232</f>
        <v>0.00038099999999999999</v>
      </c>
      <c r="S232" s="210">
        <v>0</v>
      </c>
      <c r="T232" s="21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2" t="s">
        <v>228</v>
      </c>
      <c r="AT232" s="212" t="s">
        <v>129</v>
      </c>
      <c r="AU232" s="212" t="s">
        <v>85</v>
      </c>
      <c r="AY232" s="18" t="s">
        <v>126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8" t="s">
        <v>83</v>
      </c>
      <c r="BK232" s="213">
        <f>ROUND(I232*H232,2)</f>
        <v>0</v>
      </c>
      <c r="BL232" s="18" t="s">
        <v>228</v>
      </c>
      <c r="BM232" s="212" t="s">
        <v>336</v>
      </c>
    </row>
    <row r="233" s="2" customFormat="1">
      <c r="A233" s="39"/>
      <c r="B233" s="40"/>
      <c r="C233" s="41"/>
      <c r="D233" s="214" t="s">
        <v>136</v>
      </c>
      <c r="E233" s="41"/>
      <c r="F233" s="215" t="s">
        <v>337</v>
      </c>
      <c r="G233" s="41"/>
      <c r="H233" s="41"/>
      <c r="I233" s="216"/>
      <c r="J233" s="41"/>
      <c r="K233" s="41"/>
      <c r="L233" s="45"/>
      <c r="M233" s="217"/>
      <c r="N233" s="218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136</v>
      </c>
      <c r="AU233" s="18" t="s">
        <v>85</v>
      </c>
    </row>
    <row r="234" s="13" customFormat="1">
      <c r="A234" s="13"/>
      <c r="B234" s="219"/>
      <c r="C234" s="220"/>
      <c r="D234" s="221" t="s">
        <v>138</v>
      </c>
      <c r="E234" s="222" t="s">
        <v>19</v>
      </c>
      <c r="F234" s="223" t="s">
        <v>290</v>
      </c>
      <c r="G234" s="220"/>
      <c r="H234" s="222" t="s">
        <v>19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138</v>
      </c>
      <c r="AU234" s="229" t="s">
        <v>85</v>
      </c>
      <c r="AV234" s="13" t="s">
        <v>83</v>
      </c>
      <c r="AW234" s="13" t="s">
        <v>37</v>
      </c>
      <c r="AX234" s="13" t="s">
        <v>75</v>
      </c>
      <c r="AY234" s="229" t="s">
        <v>126</v>
      </c>
    </row>
    <row r="235" s="14" customFormat="1">
      <c r="A235" s="14"/>
      <c r="B235" s="230"/>
      <c r="C235" s="231"/>
      <c r="D235" s="221" t="s">
        <v>138</v>
      </c>
      <c r="E235" s="232" t="s">
        <v>19</v>
      </c>
      <c r="F235" s="233" t="s">
        <v>338</v>
      </c>
      <c r="G235" s="231"/>
      <c r="H235" s="234">
        <v>7.5999999999999996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0" t="s">
        <v>138</v>
      </c>
      <c r="AU235" s="240" t="s">
        <v>85</v>
      </c>
      <c r="AV235" s="14" t="s">
        <v>85</v>
      </c>
      <c r="AW235" s="14" t="s">
        <v>37</v>
      </c>
      <c r="AX235" s="14" t="s">
        <v>75</v>
      </c>
      <c r="AY235" s="240" t="s">
        <v>126</v>
      </c>
    </row>
    <row r="236" s="13" customFormat="1">
      <c r="A236" s="13"/>
      <c r="B236" s="219"/>
      <c r="C236" s="220"/>
      <c r="D236" s="221" t="s">
        <v>138</v>
      </c>
      <c r="E236" s="222" t="s">
        <v>19</v>
      </c>
      <c r="F236" s="223" t="s">
        <v>301</v>
      </c>
      <c r="G236" s="220"/>
      <c r="H236" s="222" t="s">
        <v>19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138</v>
      </c>
      <c r="AU236" s="229" t="s">
        <v>85</v>
      </c>
      <c r="AV236" s="13" t="s">
        <v>83</v>
      </c>
      <c r="AW236" s="13" t="s">
        <v>37</v>
      </c>
      <c r="AX236" s="13" t="s">
        <v>75</v>
      </c>
      <c r="AY236" s="229" t="s">
        <v>126</v>
      </c>
    </row>
    <row r="237" s="14" customFormat="1">
      <c r="A237" s="14"/>
      <c r="B237" s="230"/>
      <c r="C237" s="231"/>
      <c r="D237" s="221" t="s">
        <v>138</v>
      </c>
      <c r="E237" s="232" t="s">
        <v>19</v>
      </c>
      <c r="F237" s="233" t="s">
        <v>156</v>
      </c>
      <c r="G237" s="231"/>
      <c r="H237" s="234">
        <v>5.0999999999999996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0" t="s">
        <v>138</v>
      </c>
      <c r="AU237" s="240" t="s">
        <v>85</v>
      </c>
      <c r="AV237" s="14" t="s">
        <v>85</v>
      </c>
      <c r="AW237" s="14" t="s">
        <v>37</v>
      </c>
      <c r="AX237" s="14" t="s">
        <v>75</v>
      </c>
      <c r="AY237" s="240" t="s">
        <v>126</v>
      </c>
    </row>
    <row r="238" s="15" customFormat="1">
      <c r="A238" s="15"/>
      <c r="B238" s="251"/>
      <c r="C238" s="252"/>
      <c r="D238" s="221" t="s">
        <v>138</v>
      </c>
      <c r="E238" s="253" t="s">
        <v>19</v>
      </c>
      <c r="F238" s="254" t="s">
        <v>188</v>
      </c>
      <c r="G238" s="252"/>
      <c r="H238" s="255">
        <v>12.699999999999999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1" t="s">
        <v>138</v>
      </c>
      <c r="AU238" s="261" t="s">
        <v>85</v>
      </c>
      <c r="AV238" s="15" t="s">
        <v>134</v>
      </c>
      <c r="AW238" s="15" t="s">
        <v>37</v>
      </c>
      <c r="AX238" s="15" t="s">
        <v>83</v>
      </c>
      <c r="AY238" s="261" t="s">
        <v>126</v>
      </c>
    </row>
    <row r="239" s="2" customFormat="1" ht="16.5" customHeight="1">
      <c r="A239" s="39"/>
      <c r="B239" s="40"/>
      <c r="C239" s="241" t="s">
        <v>339</v>
      </c>
      <c r="D239" s="241" t="s">
        <v>158</v>
      </c>
      <c r="E239" s="242" t="s">
        <v>340</v>
      </c>
      <c r="F239" s="243" t="s">
        <v>341</v>
      </c>
      <c r="G239" s="244" t="s">
        <v>152</v>
      </c>
      <c r="H239" s="245">
        <v>12.954000000000001</v>
      </c>
      <c r="I239" s="246"/>
      <c r="J239" s="247">
        <f>ROUND(I239*H239,2)</f>
        <v>0</v>
      </c>
      <c r="K239" s="243" t="s">
        <v>133</v>
      </c>
      <c r="L239" s="248"/>
      <c r="M239" s="249" t="s">
        <v>19</v>
      </c>
      <c r="N239" s="250" t="s">
        <v>46</v>
      </c>
      <c r="O239" s="85"/>
      <c r="P239" s="210">
        <f>O239*H239</f>
        <v>0</v>
      </c>
      <c r="Q239" s="210">
        <v>0.00038000000000000002</v>
      </c>
      <c r="R239" s="210">
        <f>Q239*H239</f>
        <v>0.0049225200000000005</v>
      </c>
      <c r="S239" s="210">
        <v>0</v>
      </c>
      <c r="T239" s="21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2" t="s">
        <v>254</v>
      </c>
      <c r="AT239" s="212" t="s">
        <v>158</v>
      </c>
      <c r="AU239" s="212" t="s">
        <v>85</v>
      </c>
      <c r="AY239" s="18" t="s">
        <v>126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8" t="s">
        <v>83</v>
      </c>
      <c r="BK239" s="213">
        <f>ROUND(I239*H239,2)</f>
        <v>0</v>
      </c>
      <c r="BL239" s="18" t="s">
        <v>228</v>
      </c>
      <c r="BM239" s="212" t="s">
        <v>342</v>
      </c>
    </row>
    <row r="240" s="2" customFormat="1">
      <c r="A240" s="39"/>
      <c r="B240" s="40"/>
      <c r="C240" s="41"/>
      <c r="D240" s="214" t="s">
        <v>136</v>
      </c>
      <c r="E240" s="41"/>
      <c r="F240" s="215" t="s">
        <v>343</v>
      </c>
      <c r="G240" s="41"/>
      <c r="H240" s="41"/>
      <c r="I240" s="216"/>
      <c r="J240" s="41"/>
      <c r="K240" s="41"/>
      <c r="L240" s="45"/>
      <c r="M240" s="217"/>
      <c r="N240" s="218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136</v>
      </c>
      <c r="AU240" s="18" t="s">
        <v>85</v>
      </c>
    </row>
    <row r="241" s="14" customFormat="1">
      <c r="A241" s="14"/>
      <c r="B241" s="230"/>
      <c r="C241" s="231"/>
      <c r="D241" s="221" t="s">
        <v>138</v>
      </c>
      <c r="E241" s="231"/>
      <c r="F241" s="233" t="s">
        <v>344</v>
      </c>
      <c r="G241" s="231"/>
      <c r="H241" s="234">
        <v>12.954000000000001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138</v>
      </c>
      <c r="AU241" s="240" t="s">
        <v>85</v>
      </c>
      <c r="AV241" s="14" t="s">
        <v>85</v>
      </c>
      <c r="AW241" s="14" t="s">
        <v>4</v>
      </c>
      <c r="AX241" s="14" t="s">
        <v>83</v>
      </c>
      <c r="AY241" s="240" t="s">
        <v>126</v>
      </c>
    </row>
    <row r="242" s="2" customFormat="1" ht="24.15" customHeight="1">
      <c r="A242" s="39"/>
      <c r="B242" s="40"/>
      <c r="C242" s="201" t="s">
        <v>345</v>
      </c>
      <c r="D242" s="201" t="s">
        <v>129</v>
      </c>
      <c r="E242" s="202" t="s">
        <v>346</v>
      </c>
      <c r="F242" s="203" t="s">
        <v>347</v>
      </c>
      <c r="G242" s="204" t="s">
        <v>132</v>
      </c>
      <c r="H242" s="205">
        <v>19.379999999999999</v>
      </c>
      <c r="I242" s="206"/>
      <c r="J242" s="207">
        <f>ROUND(I242*H242,2)</f>
        <v>0</v>
      </c>
      <c r="K242" s="203" t="s">
        <v>133</v>
      </c>
      <c r="L242" s="45"/>
      <c r="M242" s="208" t="s">
        <v>19</v>
      </c>
      <c r="N242" s="209" t="s">
        <v>46</v>
      </c>
      <c r="O242" s="85"/>
      <c r="P242" s="210">
        <f>O242*H242</f>
        <v>0</v>
      </c>
      <c r="Q242" s="210">
        <v>0.00012</v>
      </c>
      <c r="R242" s="210">
        <f>Q242*H242</f>
        <v>0.0023256000000000001</v>
      </c>
      <c r="S242" s="210">
        <v>0</v>
      </c>
      <c r="T242" s="21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2" t="s">
        <v>228</v>
      </c>
      <c r="AT242" s="212" t="s">
        <v>129</v>
      </c>
      <c r="AU242" s="212" t="s">
        <v>85</v>
      </c>
      <c r="AY242" s="18" t="s">
        <v>126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8" t="s">
        <v>83</v>
      </c>
      <c r="BK242" s="213">
        <f>ROUND(I242*H242,2)</f>
        <v>0</v>
      </c>
      <c r="BL242" s="18" t="s">
        <v>228</v>
      </c>
      <c r="BM242" s="212" t="s">
        <v>348</v>
      </c>
    </row>
    <row r="243" s="2" customFormat="1">
      <c r="A243" s="39"/>
      <c r="B243" s="40"/>
      <c r="C243" s="41"/>
      <c r="D243" s="214" t="s">
        <v>136</v>
      </c>
      <c r="E243" s="41"/>
      <c r="F243" s="215" t="s">
        <v>349</v>
      </c>
      <c r="G243" s="41"/>
      <c r="H243" s="41"/>
      <c r="I243" s="216"/>
      <c r="J243" s="41"/>
      <c r="K243" s="41"/>
      <c r="L243" s="45"/>
      <c r="M243" s="217"/>
      <c r="N243" s="218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136</v>
      </c>
      <c r="AU243" s="18" t="s">
        <v>85</v>
      </c>
    </row>
    <row r="244" s="13" customFormat="1">
      <c r="A244" s="13"/>
      <c r="B244" s="219"/>
      <c r="C244" s="220"/>
      <c r="D244" s="221" t="s">
        <v>138</v>
      </c>
      <c r="E244" s="222" t="s">
        <v>19</v>
      </c>
      <c r="F244" s="223" t="s">
        <v>249</v>
      </c>
      <c r="G244" s="220"/>
      <c r="H244" s="222" t="s">
        <v>19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138</v>
      </c>
      <c r="AU244" s="229" t="s">
        <v>85</v>
      </c>
      <c r="AV244" s="13" t="s">
        <v>83</v>
      </c>
      <c r="AW244" s="13" t="s">
        <v>37</v>
      </c>
      <c r="AX244" s="13" t="s">
        <v>75</v>
      </c>
      <c r="AY244" s="229" t="s">
        <v>126</v>
      </c>
    </row>
    <row r="245" s="14" customFormat="1">
      <c r="A245" s="14"/>
      <c r="B245" s="230"/>
      <c r="C245" s="231"/>
      <c r="D245" s="221" t="s">
        <v>138</v>
      </c>
      <c r="E245" s="232" t="s">
        <v>19</v>
      </c>
      <c r="F245" s="233" t="s">
        <v>243</v>
      </c>
      <c r="G245" s="231"/>
      <c r="H245" s="234">
        <v>19.379999999999999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0" t="s">
        <v>138</v>
      </c>
      <c r="AU245" s="240" t="s">
        <v>85</v>
      </c>
      <c r="AV245" s="14" t="s">
        <v>85</v>
      </c>
      <c r="AW245" s="14" t="s">
        <v>37</v>
      </c>
      <c r="AX245" s="14" t="s">
        <v>83</v>
      </c>
      <c r="AY245" s="240" t="s">
        <v>126</v>
      </c>
    </row>
    <row r="246" s="2" customFormat="1" ht="16.5" customHeight="1">
      <c r="A246" s="39"/>
      <c r="B246" s="40"/>
      <c r="C246" s="241" t="s">
        <v>350</v>
      </c>
      <c r="D246" s="241" t="s">
        <v>158</v>
      </c>
      <c r="E246" s="242" t="s">
        <v>351</v>
      </c>
      <c r="F246" s="243" t="s">
        <v>352</v>
      </c>
      <c r="G246" s="244" t="s">
        <v>353</v>
      </c>
      <c r="H246" s="245">
        <v>2.1320000000000001</v>
      </c>
      <c r="I246" s="246"/>
      <c r="J246" s="247">
        <f>ROUND(I246*H246,2)</f>
        <v>0</v>
      </c>
      <c r="K246" s="243" t="s">
        <v>133</v>
      </c>
      <c r="L246" s="248"/>
      <c r="M246" s="249" t="s">
        <v>19</v>
      </c>
      <c r="N246" s="250" t="s">
        <v>46</v>
      </c>
      <c r="O246" s="85"/>
      <c r="P246" s="210">
        <f>O246*H246</f>
        <v>0</v>
      </c>
      <c r="Q246" s="210">
        <v>0.02</v>
      </c>
      <c r="R246" s="210">
        <f>Q246*H246</f>
        <v>0.042640000000000004</v>
      </c>
      <c r="S246" s="210">
        <v>0</v>
      </c>
      <c r="T246" s="21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2" t="s">
        <v>254</v>
      </c>
      <c r="AT246" s="212" t="s">
        <v>158</v>
      </c>
      <c r="AU246" s="212" t="s">
        <v>85</v>
      </c>
      <c r="AY246" s="18" t="s">
        <v>126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18" t="s">
        <v>83</v>
      </c>
      <c r="BK246" s="213">
        <f>ROUND(I246*H246,2)</f>
        <v>0</v>
      </c>
      <c r="BL246" s="18" t="s">
        <v>228</v>
      </c>
      <c r="BM246" s="212" t="s">
        <v>354</v>
      </c>
    </row>
    <row r="247" s="2" customFormat="1">
      <c r="A247" s="39"/>
      <c r="B247" s="40"/>
      <c r="C247" s="41"/>
      <c r="D247" s="214" t="s">
        <v>136</v>
      </c>
      <c r="E247" s="41"/>
      <c r="F247" s="215" t="s">
        <v>355</v>
      </c>
      <c r="G247" s="41"/>
      <c r="H247" s="41"/>
      <c r="I247" s="216"/>
      <c r="J247" s="41"/>
      <c r="K247" s="41"/>
      <c r="L247" s="45"/>
      <c r="M247" s="217"/>
      <c r="N247" s="218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136</v>
      </c>
      <c r="AU247" s="18" t="s">
        <v>85</v>
      </c>
    </row>
    <row r="248" s="14" customFormat="1">
      <c r="A248" s="14"/>
      <c r="B248" s="230"/>
      <c r="C248" s="231"/>
      <c r="D248" s="221" t="s">
        <v>138</v>
      </c>
      <c r="E248" s="231"/>
      <c r="F248" s="233" t="s">
        <v>356</v>
      </c>
      <c r="G248" s="231"/>
      <c r="H248" s="234">
        <v>2.1320000000000001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0" t="s">
        <v>138</v>
      </c>
      <c r="AU248" s="240" t="s">
        <v>85</v>
      </c>
      <c r="AV248" s="14" t="s">
        <v>85</v>
      </c>
      <c r="AW248" s="14" t="s">
        <v>4</v>
      </c>
      <c r="AX248" s="14" t="s">
        <v>83</v>
      </c>
      <c r="AY248" s="240" t="s">
        <v>126</v>
      </c>
    </row>
    <row r="249" s="2" customFormat="1" ht="24.15" customHeight="1">
      <c r="A249" s="39"/>
      <c r="B249" s="40"/>
      <c r="C249" s="201" t="s">
        <v>357</v>
      </c>
      <c r="D249" s="201" t="s">
        <v>129</v>
      </c>
      <c r="E249" s="202" t="s">
        <v>358</v>
      </c>
      <c r="F249" s="203" t="s">
        <v>359</v>
      </c>
      <c r="G249" s="204" t="s">
        <v>132</v>
      </c>
      <c r="H249" s="205">
        <v>1.2749999999999999</v>
      </c>
      <c r="I249" s="206"/>
      <c r="J249" s="207">
        <f>ROUND(I249*H249,2)</f>
        <v>0</v>
      </c>
      <c r="K249" s="203" t="s">
        <v>133</v>
      </c>
      <c r="L249" s="45"/>
      <c r="M249" s="208" t="s">
        <v>19</v>
      </c>
      <c r="N249" s="209" t="s">
        <v>46</v>
      </c>
      <c r="O249" s="85"/>
      <c r="P249" s="210">
        <f>O249*H249</f>
        <v>0</v>
      </c>
      <c r="Q249" s="210">
        <v>0.00019000000000000001</v>
      </c>
      <c r="R249" s="210">
        <f>Q249*H249</f>
        <v>0.00024225000000000001</v>
      </c>
      <c r="S249" s="210">
        <v>0</v>
      </c>
      <c r="T249" s="21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2" t="s">
        <v>228</v>
      </c>
      <c r="AT249" s="212" t="s">
        <v>129</v>
      </c>
      <c r="AU249" s="212" t="s">
        <v>85</v>
      </c>
      <c r="AY249" s="18" t="s">
        <v>126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18" t="s">
        <v>83</v>
      </c>
      <c r="BK249" s="213">
        <f>ROUND(I249*H249,2)</f>
        <v>0</v>
      </c>
      <c r="BL249" s="18" t="s">
        <v>228</v>
      </c>
      <c r="BM249" s="212" t="s">
        <v>360</v>
      </c>
    </row>
    <row r="250" s="2" customFormat="1">
      <c r="A250" s="39"/>
      <c r="B250" s="40"/>
      <c r="C250" s="41"/>
      <c r="D250" s="214" t="s">
        <v>136</v>
      </c>
      <c r="E250" s="41"/>
      <c r="F250" s="215" t="s">
        <v>361</v>
      </c>
      <c r="G250" s="41"/>
      <c r="H250" s="41"/>
      <c r="I250" s="216"/>
      <c r="J250" s="41"/>
      <c r="K250" s="41"/>
      <c r="L250" s="45"/>
      <c r="M250" s="217"/>
      <c r="N250" s="218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136</v>
      </c>
      <c r="AU250" s="18" t="s">
        <v>85</v>
      </c>
    </row>
    <row r="251" s="13" customFormat="1">
      <c r="A251" s="13"/>
      <c r="B251" s="219"/>
      <c r="C251" s="220"/>
      <c r="D251" s="221" t="s">
        <v>138</v>
      </c>
      <c r="E251" s="222" t="s">
        <v>19</v>
      </c>
      <c r="F251" s="223" t="s">
        <v>301</v>
      </c>
      <c r="G251" s="220"/>
      <c r="H251" s="222" t="s">
        <v>19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9" t="s">
        <v>138</v>
      </c>
      <c r="AU251" s="229" t="s">
        <v>85</v>
      </c>
      <c r="AV251" s="13" t="s">
        <v>83</v>
      </c>
      <c r="AW251" s="13" t="s">
        <v>37</v>
      </c>
      <c r="AX251" s="13" t="s">
        <v>75</v>
      </c>
      <c r="AY251" s="229" t="s">
        <v>126</v>
      </c>
    </row>
    <row r="252" s="14" customFormat="1">
      <c r="A252" s="14"/>
      <c r="B252" s="230"/>
      <c r="C252" s="231"/>
      <c r="D252" s="221" t="s">
        <v>138</v>
      </c>
      <c r="E252" s="232" t="s">
        <v>19</v>
      </c>
      <c r="F252" s="233" t="s">
        <v>362</v>
      </c>
      <c r="G252" s="231"/>
      <c r="H252" s="234">
        <v>1.2749999999999999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0" t="s">
        <v>138</v>
      </c>
      <c r="AU252" s="240" t="s">
        <v>85</v>
      </c>
      <c r="AV252" s="14" t="s">
        <v>85</v>
      </c>
      <c r="AW252" s="14" t="s">
        <v>37</v>
      </c>
      <c r="AX252" s="14" t="s">
        <v>83</v>
      </c>
      <c r="AY252" s="240" t="s">
        <v>126</v>
      </c>
    </row>
    <row r="253" s="2" customFormat="1" ht="16.5" customHeight="1">
      <c r="A253" s="39"/>
      <c r="B253" s="40"/>
      <c r="C253" s="241" t="s">
        <v>363</v>
      </c>
      <c r="D253" s="241" t="s">
        <v>158</v>
      </c>
      <c r="E253" s="242" t="s">
        <v>364</v>
      </c>
      <c r="F253" s="243" t="s">
        <v>365</v>
      </c>
      <c r="G253" s="244" t="s">
        <v>132</v>
      </c>
      <c r="H253" s="245">
        <v>1.3009999999999999</v>
      </c>
      <c r="I253" s="246"/>
      <c r="J253" s="247">
        <f>ROUND(I253*H253,2)</f>
        <v>0</v>
      </c>
      <c r="K253" s="243" t="s">
        <v>133</v>
      </c>
      <c r="L253" s="248"/>
      <c r="M253" s="249" t="s">
        <v>19</v>
      </c>
      <c r="N253" s="250" t="s">
        <v>46</v>
      </c>
      <c r="O253" s="85"/>
      <c r="P253" s="210">
        <f>O253*H253</f>
        <v>0</v>
      </c>
      <c r="Q253" s="210">
        <v>0.0030000000000000001</v>
      </c>
      <c r="R253" s="210">
        <f>Q253*H253</f>
        <v>0.0039029999999999998</v>
      </c>
      <c r="S253" s="210">
        <v>0</v>
      </c>
      <c r="T253" s="21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2" t="s">
        <v>254</v>
      </c>
      <c r="AT253" s="212" t="s">
        <v>158</v>
      </c>
      <c r="AU253" s="212" t="s">
        <v>85</v>
      </c>
      <c r="AY253" s="18" t="s">
        <v>126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8" t="s">
        <v>83</v>
      </c>
      <c r="BK253" s="213">
        <f>ROUND(I253*H253,2)</f>
        <v>0</v>
      </c>
      <c r="BL253" s="18" t="s">
        <v>228</v>
      </c>
      <c r="BM253" s="212" t="s">
        <v>366</v>
      </c>
    </row>
    <row r="254" s="2" customFormat="1">
      <c r="A254" s="39"/>
      <c r="B254" s="40"/>
      <c r="C254" s="41"/>
      <c r="D254" s="214" t="s">
        <v>136</v>
      </c>
      <c r="E254" s="41"/>
      <c r="F254" s="215" t="s">
        <v>367</v>
      </c>
      <c r="G254" s="41"/>
      <c r="H254" s="41"/>
      <c r="I254" s="216"/>
      <c r="J254" s="41"/>
      <c r="K254" s="41"/>
      <c r="L254" s="45"/>
      <c r="M254" s="217"/>
      <c r="N254" s="218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136</v>
      </c>
      <c r="AU254" s="18" t="s">
        <v>85</v>
      </c>
    </row>
    <row r="255" s="14" customFormat="1">
      <c r="A255" s="14"/>
      <c r="B255" s="230"/>
      <c r="C255" s="231"/>
      <c r="D255" s="221" t="s">
        <v>138</v>
      </c>
      <c r="E255" s="231"/>
      <c r="F255" s="233" t="s">
        <v>368</v>
      </c>
      <c r="G255" s="231"/>
      <c r="H255" s="234">
        <v>1.3009999999999999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138</v>
      </c>
      <c r="AU255" s="240" t="s">
        <v>85</v>
      </c>
      <c r="AV255" s="14" t="s">
        <v>85</v>
      </c>
      <c r="AW255" s="14" t="s">
        <v>4</v>
      </c>
      <c r="AX255" s="14" t="s">
        <v>83</v>
      </c>
      <c r="AY255" s="240" t="s">
        <v>126</v>
      </c>
    </row>
    <row r="256" s="2" customFormat="1" ht="24.15" customHeight="1">
      <c r="A256" s="39"/>
      <c r="B256" s="40"/>
      <c r="C256" s="201" t="s">
        <v>369</v>
      </c>
      <c r="D256" s="201" t="s">
        <v>129</v>
      </c>
      <c r="E256" s="202" t="s">
        <v>370</v>
      </c>
      <c r="F256" s="203" t="s">
        <v>371</v>
      </c>
      <c r="G256" s="204" t="s">
        <v>322</v>
      </c>
      <c r="H256" s="262"/>
      <c r="I256" s="206"/>
      <c r="J256" s="207">
        <f>ROUND(I256*H256,2)</f>
        <v>0</v>
      </c>
      <c r="K256" s="203" t="s">
        <v>133</v>
      </c>
      <c r="L256" s="45"/>
      <c r="M256" s="208" t="s">
        <v>19</v>
      </c>
      <c r="N256" s="209" t="s">
        <v>46</v>
      </c>
      <c r="O256" s="85"/>
      <c r="P256" s="210">
        <f>O256*H256</f>
        <v>0</v>
      </c>
      <c r="Q256" s="210">
        <v>0</v>
      </c>
      <c r="R256" s="210">
        <f>Q256*H256</f>
        <v>0</v>
      </c>
      <c r="S256" s="210">
        <v>0</v>
      </c>
      <c r="T256" s="21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2" t="s">
        <v>228</v>
      </c>
      <c r="AT256" s="212" t="s">
        <v>129</v>
      </c>
      <c r="AU256" s="212" t="s">
        <v>85</v>
      </c>
      <c r="AY256" s="18" t="s">
        <v>126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18" t="s">
        <v>83</v>
      </c>
      <c r="BK256" s="213">
        <f>ROUND(I256*H256,2)</f>
        <v>0</v>
      </c>
      <c r="BL256" s="18" t="s">
        <v>228</v>
      </c>
      <c r="BM256" s="212" t="s">
        <v>372</v>
      </c>
    </row>
    <row r="257" s="2" customFormat="1">
      <c r="A257" s="39"/>
      <c r="B257" s="40"/>
      <c r="C257" s="41"/>
      <c r="D257" s="214" t="s">
        <v>136</v>
      </c>
      <c r="E257" s="41"/>
      <c r="F257" s="215" t="s">
        <v>373</v>
      </c>
      <c r="G257" s="41"/>
      <c r="H257" s="41"/>
      <c r="I257" s="216"/>
      <c r="J257" s="41"/>
      <c r="K257" s="41"/>
      <c r="L257" s="45"/>
      <c r="M257" s="217"/>
      <c r="N257" s="218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136</v>
      </c>
      <c r="AU257" s="18" t="s">
        <v>85</v>
      </c>
    </row>
    <row r="258" s="12" customFormat="1" ht="22.8" customHeight="1">
      <c r="A258" s="12"/>
      <c r="B258" s="185"/>
      <c r="C258" s="186"/>
      <c r="D258" s="187" t="s">
        <v>74</v>
      </c>
      <c r="E258" s="199" t="s">
        <v>374</v>
      </c>
      <c r="F258" s="199" t="s">
        <v>375</v>
      </c>
      <c r="G258" s="186"/>
      <c r="H258" s="186"/>
      <c r="I258" s="189"/>
      <c r="J258" s="200">
        <f>BK258</f>
        <v>0</v>
      </c>
      <c r="K258" s="186"/>
      <c r="L258" s="191"/>
      <c r="M258" s="192"/>
      <c r="N258" s="193"/>
      <c r="O258" s="193"/>
      <c r="P258" s="194">
        <f>SUM(P259:P269)</f>
        <v>0</v>
      </c>
      <c r="Q258" s="193"/>
      <c r="R258" s="194">
        <f>SUM(R259:R269)</f>
        <v>0</v>
      </c>
      <c r="S258" s="193"/>
      <c r="T258" s="195">
        <f>SUM(T259:T269)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96" t="s">
        <v>85</v>
      </c>
      <c r="AT258" s="197" t="s">
        <v>74</v>
      </c>
      <c r="AU258" s="197" t="s">
        <v>83</v>
      </c>
      <c r="AY258" s="196" t="s">
        <v>126</v>
      </c>
      <c r="BK258" s="198">
        <f>SUM(BK259:BK269)</f>
        <v>0</v>
      </c>
    </row>
    <row r="259" s="2" customFormat="1" ht="16.5" customHeight="1">
      <c r="A259" s="39"/>
      <c r="B259" s="40"/>
      <c r="C259" s="201" t="s">
        <v>376</v>
      </c>
      <c r="D259" s="201" t="s">
        <v>129</v>
      </c>
      <c r="E259" s="202" t="s">
        <v>377</v>
      </c>
      <c r="F259" s="203" t="s">
        <v>378</v>
      </c>
      <c r="G259" s="204" t="s">
        <v>379</v>
      </c>
      <c r="H259" s="205">
        <v>11</v>
      </c>
      <c r="I259" s="206"/>
      <c r="J259" s="207">
        <f>ROUND(I259*H259,2)</f>
        <v>0</v>
      </c>
      <c r="K259" s="203" t="s">
        <v>133</v>
      </c>
      <c r="L259" s="45"/>
      <c r="M259" s="208" t="s">
        <v>19</v>
      </c>
      <c r="N259" s="209" t="s">
        <v>46</v>
      </c>
      <c r="O259" s="85"/>
      <c r="P259" s="210">
        <f>O259*H259</f>
        <v>0</v>
      </c>
      <c r="Q259" s="210">
        <v>0</v>
      </c>
      <c r="R259" s="210">
        <f>Q259*H259</f>
        <v>0</v>
      </c>
      <c r="S259" s="210">
        <v>0</v>
      </c>
      <c r="T259" s="21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2" t="s">
        <v>228</v>
      </c>
      <c r="AT259" s="212" t="s">
        <v>129</v>
      </c>
      <c r="AU259" s="212" t="s">
        <v>85</v>
      </c>
      <c r="AY259" s="18" t="s">
        <v>126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18" t="s">
        <v>83</v>
      </c>
      <c r="BK259" s="213">
        <f>ROUND(I259*H259,2)</f>
        <v>0</v>
      </c>
      <c r="BL259" s="18" t="s">
        <v>228</v>
      </c>
      <c r="BM259" s="212" t="s">
        <v>380</v>
      </c>
    </row>
    <row r="260" s="2" customFormat="1">
      <c r="A260" s="39"/>
      <c r="B260" s="40"/>
      <c r="C260" s="41"/>
      <c r="D260" s="214" t="s">
        <v>136</v>
      </c>
      <c r="E260" s="41"/>
      <c r="F260" s="215" t="s">
        <v>381</v>
      </c>
      <c r="G260" s="41"/>
      <c r="H260" s="41"/>
      <c r="I260" s="216"/>
      <c r="J260" s="41"/>
      <c r="K260" s="41"/>
      <c r="L260" s="45"/>
      <c r="M260" s="217"/>
      <c r="N260" s="218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136</v>
      </c>
      <c r="AU260" s="18" t="s">
        <v>85</v>
      </c>
    </row>
    <row r="261" s="2" customFormat="1">
      <c r="A261" s="39"/>
      <c r="B261" s="40"/>
      <c r="C261" s="41"/>
      <c r="D261" s="221" t="s">
        <v>382</v>
      </c>
      <c r="E261" s="41"/>
      <c r="F261" s="263" t="s">
        <v>383</v>
      </c>
      <c r="G261" s="41"/>
      <c r="H261" s="41"/>
      <c r="I261" s="216"/>
      <c r="J261" s="41"/>
      <c r="K261" s="41"/>
      <c r="L261" s="45"/>
      <c r="M261" s="217"/>
      <c r="N261" s="218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382</v>
      </c>
      <c r="AU261" s="18" t="s">
        <v>85</v>
      </c>
    </row>
    <row r="262" s="13" customFormat="1">
      <c r="A262" s="13"/>
      <c r="B262" s="219"/>
      <c r="C262" s="220"/>
      <c r="D262" s="221" t="s">
        <v>138</v>
      </c>
      <c r="E262" s="222" t="s">
        <v>19</v>
      </c>
      <c r="F262" s="223" t="s">
        <v>384</v>
      </c>
      <c r="G262" s="220"/>
      <c r="H262" s="222" t="s">
        <v>19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9" t="s">
        <v>138</v>
      </c>
      <c r="AU262" s="229" t="s">
        <v>85</v>
      </c>
      <c r="AV262" s="13" t="s">
        <v>83</v>
      </c>
      <c r="AW262" s="13" t="s">
        <v>37</v>
      </c>
      <c r="AX262" s="13" t="s">
        <v>75</v>
      </c>
      <c r="AY262" s="229" t="s">
        <v>126</v>
      </c>
    </row>
    <row r="263" s="13" customFormat="1">
      <c r="A263" s="13"/>
      <c r="B263" s="219"/>
      <c r="C263" s="220"/>
      <c r="D263" s="221" t="s">
        <v>138</v>
      </c>
      <c r="E263" s="222" t="s">
        <v>19</v>
      </c>
      <c r="F263" s="223" t="s">
        <v>385</v>
      </c>
      <c r="G263" s="220"/>
      <c r="H263" s="222" t="s">
        <v>19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9" t="s">
        <v>138</v>
      </c>
      <c r="AU263" s="229" t="s">
        <v>85</v>
      </c>
      <c r="AV263" s="13" t="s">
        <v>83</v>
      </c>
      <c r="AW263" s="13" t="s">
        <v>37</v>
      </c>
      <c r="AX263" s="13" t="s">
        <v>75</v>
      </c>
      <c r="AY263" s="229" t="s">
        <v>126</v>
      </c>
    </row>
    <row r="264" s="14" customFormat="1">
      <c r="A264" s="14"/>
      <c r="B264" s="230"/>
      <c r="C264" s="231"/>
      <c r="D264" s="221" t="s">
        <v>138</v>
      </c>
      <c r="E264" s="232" t="s">
        <v>19</v>
      </c>
      <c r="F264" s="233" t="s">
        <v>157</v>
      </c>
      <c r="G264" s="231"/>
      <c r="H264" s="234">
        <v>5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0" t="s">
        <v>138</v>
      </c>
      <c r="AU264" s="240" t="s">
        <v>85</v>
      </c>
      <c r="AV264" s="14" t="s">
        <v>85</v>
      </c>
      <c r="AW264" s="14" t="s">
        <v>37</v>
      </c>
      <c r="AX264" s="14" t="s">
        <v>75</v>
      </c>
      <c r="AY264" s="240" t="s">
        <v>126</v>
      </c>
    </row>
    <row r="265" s="13" customFormat="1">
      <c r="A265" s="13"/>
      <c r="B265" s="219"/>
      <c r="C265" s="220"/>
      <c r="D265" s="221" t="s">
        <v>138</v>
      </c>
      <c r="E265" s="222" t="s">
        <v>19</v>
      </c>
      <c r="F265" s="223" t="s">
        <v>386</v>
      </c>
      <c r="G265" s="220"/>
      <c r="H265" s="222" t="s">
        <v>19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138</v>
      </c>
      <c r="AU265" s="229" t="s">
        <v>85</v>
      </c>
      <c r="AV265" s="13" t="s">
        <v>83</v>
      </c>
      <c r="AW265" s="13" t="s">
        <v>37</v>
      </c>
      <c r="AX265" s="13" t="s">
        <v>75</v>
      </c>
      <c r="AY265" s="229" t="s">
        <v>126</v>
      </c>
    </row>
    <row r="266" s="14" customFormat="1">
      <c r="A266" s="14"/>
      <c r="B266" s="230"/>
      <c r="C266" s="231"/>
      <c r="D266" s="221" t="s">
        <v>138</v>
      </c>
      <c r="E266" s="232" t="s">
        <v>19</v>
      </c>
      <c r="F266" s="233" t="s">
        <v>127</v>
      </c>
      <c r="G266" s="231"/>
      <c r="H266" s="234">
        <v>6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0" t="s">
        <v>138</v>
      </c>
      <c r="AU266" s="240" t="s">
        <v>85</v>
      </c>
      <c r="AV266" s="14" t="s">
        <v>85</v>
      </c>
      <c r="AW266" s="14" t="s">
        <v>37</v>
      </c>
      <c r="AX266" s="14" t="s">
        <v>75</v>
      </c>
      <c r="AY266" s="240" t="s">
        <v>126</v>
      </c>
    </row>
    <row r="267" s="15" customFormat="1">
      <c r="A267" s="15"/>
      <c r="B267" s="251"/>
      <c r="C267" s="252"/>
      <c r="D267" s="221" t="s">
        <v>138</v>
      </c>
      <c r="E267" s="253" t="s">
        <v>19</v>
      </c>
      <c r="F267" s="254" t="s">
        <v>188</v>
      </c>
      <c r="G267" s="252"/>
      <c r="H267" s="255">
        <v>11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1" t="s">
        <v>138</v>
      </c>
      <c r="AU267" s="261" t="s">
        <v>85</v>
      </c>
      <c r="AV267" s="15" t="s">
        <v>134</v>
      </c>
      <c r="AW267" s="15" t="s">
        <v>37</v>
      </c>
      <c r="AX267" s="15" t="s">
        <v>83</v>
      </c>
      <c r="AY267" s="261" t="s">
        <v>126</v>
      </c>
    </row>
    <row r="268" s="2" customFormat="1" ht="24.15" customHeight="1">
      <c r="A268" s="39"/>
      <c r="B268" s="40"/>
      <c r="C268" s="201" t="s">
        <v>387</v>
      </c>
      <c r="D268" s="201" t="s">
        <v>129</v>
      </c>
      <c r="E268" s="202" t="s">
        <v>388</v>
      </c>
      <c r="F268" s="203" t="s">
        <v>389</v>
      </c>
      <c r="G268" s="204" t="s">
        <v>322</v>
      </c>
      <c r="H268" s="262"/>
      <c r="I268" s="206"/>
      <c r="J268" s="207">
        <f>ROUND(I268*H268,2)</f>
        <v>0</v>
      </c>
      <c r="K268" s="203" t="s">
        <v>133</v>
      </c>
      <c r="L268" s="45"/>
      <c r="M268" s="208" t="s">
        <v>19</v>
      </c>
      <c r="N268" s="209" t="s">
        <v>46</v>
      </c>
      <c r="O268" s="85"/>
      <c r="P268" s="210">
        <f>O268*H268</f>
        <v>0</v>
      </c>
      <c r="Q268" s="210">
        <v>0</v>
      </c>
      <c r="R268" s="210">
        <f>Q268*H268</f>
        <v>0</v>
      </c>
      <c r="S268" s="210">
        <v>0</v>
      </c>
      <c r="T268" s="21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2" t="s">
        <v>228</v>
      </c>
      <c r="AT268" s="212" t="s">
        <v>129</v>
      </c>
      <c r="AU268" s="212" t="s">
        <v>85</v>
      </c>
      <c r="AY268" s="18" t="s">
        <v>126</v>
      </c>
      <c r="BE268" s="213">
        <f>IF(N268="základní",J268,0)</f>
        <v>0</v>
      </c>
      <c r="BF268" s="213">
        <f>IF(N268="snížená",J268,0)</f>
        <v>0</v>
      </c>
      <c r="BG268" s="213">
        <f>IF(N268="zákl. přenesená",J268,0)</f>
        <v>0</v>
      </c>
      <c r="BH268" s="213">
        <f>IF(N268="sníž. přenesená",J268,0)</f>
        <v>0</v>
      </c>
      <c r="BI268" s="213">
        <f>IF(N268="nulová",J268,0)</f>
        <v>0</v>
      </c>
      <c r="BJ268" s="18" t="s">
        <v>83</v>
      </c>
      <c r="BK268" s="213">
        <f>ROUND(I268*H268,2)</f>
        <v>0</v>
      </c>
      <c r="BL268" s="18" t="s">
        <v>228</v>
      </c>
      <c r="BM268" s="212" t="s">
        <v>390</v>
      </c>
    </row>
    <row r="269" s="2" customFormat="1">
      <c r="A269" s="39"/>
      <c r="B269" s="40"/>
      <c r="C269" s="41"/>
      <c r="D269" s="214" t="s">
        <v>136</v>
      </c>
      <c r="E269" s="41"/>
      <c r="F269" s="215" t="s">
        <v>391</v>
      </c>
      <c r="G269" s="41"/>
      <c r="H269" s="41"/>
      <c r="I269" s="216"/>
      <c r="J269" s="41"/>
      <c r="K269" s="41"/>
      <c r="L269" s="45"/>
      <c r="M269" s="217"/>
      <c r="N269" s="218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136</v>
      </c>
      <c r="AU269" s="18" t="s">
        <v>85</v>
      </c>
    </row>
    <row r="270" s="12" customFormat="1" ht="22.8" customHeight="1">
      <c r="A270" s="12"/>
      <c r="B270" s="185"/>
      <c r="C270" s="186"/>
      <c r="D270" s="187" t="s">
        <v>74</v>
      </c>
      <c r="E270" s="199" t="s">
        <v>392</v>
      </c>
      <c r="F270" s="199" t="s">
        <v>393</v>
      </c>
      <c r="G270" s="186"/>
      <c r="H270" s="186"/>
      <c r="I270" s="189"/>
      <c r="J270" s="200">
        <f>BK270</f>
        <v>0</v>
      </c>
      <c r="K270" s="186"/>
      <c r="L270" s="191"/>
      <c r="M270" s="192"/>
      <c r="N270" s="193"/>
      <c r="O270" s="193"/>
      <c r="P270" s="194">
        <f>SUM(P271:P280)</f>
        <v>0</v>
      </c>
      <c r="Q270" s="193"/>
      <c r="R270" s="194">
        <f>SUM(R271:R280)</f>
        <v>0.0032000000000000002</v>
      </c>
      <c r="S270" s="193"/>
      <c r="T270" s="195">
        <f>SUM(T271:T280)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6" t="s">
        <v>85</v>
      </c>
      <c r="AT270" s="197" t="s">
        <v>74</v>
      </c>
      <c r="AU270" s="197" t="s">
        <v>83</v>
      </c>
      <c r="AY270" s="196" t="s">
        <v>126</v>
      </c>
      <c r="BK270" s="198">
        <f>SUM(BK271:BK280)</f>
        <v>0</v>
      </c>
    </row>
    <row r="271" s="2" customFormat="1" ht="24.15" customHeight="1">
      <c r="A271" s="39"/>
      <c r="B271" s="40"/>
      <c r="C271" s="201" t="s">
        <v>394</v>
      </c>
      <c r="D271" s="201" t="s">
        <v>129</v>
      </c>
      <c r="E271" s="202" t="s">
        <v>395</v>
      </c>
      <c r="F271" s="203" t="s">
        <v>396</v>
      </c>
      <c r="G271" s="204" t="s">
        <v>379</v>
      </c>
      <c r="H271" s="205">
        <v>2</v>
      </c>
      <c r="I271" s="206"/>
      <c r="J271" s="207">
        <f>ROUND(I271*H271,2)</f>
        <v>0</v>
      </c>
      <c r="K271" s="203" t="s">
        <v>133</v>
      </c>
      <c r="L271" s="45"/>
      <c r="M271" s="208" t="s">
        <v>19</v>
      </c>
      <c r="N271" s="209" t="s">
        <v>46</v>
      </c>
      <c r="O271" s="85"/>
      <c r="P271" s="210">
        <f>O271*H271</f>
        <v>0</v>
      </c>
      <c r="Q271" s="210">
        <v>0</v>
      </c>
      <c r="R271" s="210">
        <f>Q271*H271</f>
        <v>0</v>
      </c>
      <c r="S271" s="210">
        <v>0</v>
      </c>
      <c r="T271" s="21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2" t="s">
        <v>228</v>
      </c>
      <c r="AT271" s="212" t="s">
        <v>129</v>
      </c>
      <c r="AU271" s="212" t="s">
        <v>85</v>
      </c>
      <c r="AY271" s="18" t="s">
        <v>126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8" t="s">
        <v>83</v>
      </c>
      <c r="BK271" s="213">
        <f>ROUND(I271*H271,2)</f>
        <v>0</v>
      </c>
      <c r="BL271" s="18" t="s">
        <v>228</v>
      </c>
      <c r="BM271" s="212" t="s">
        <v>397</v>
      </c>
    </row>
    <row r="272" s="2" customFormat="1">
      <c r="A272" s="39"/>
      <c r="B272" s="40"/>
      <c r="C272" s="41"/>
      <c r="D272" s="214" t="s">
        <v>136</v>
      </c>
      <c r="E272" s="41"/>
      <c r="F272" s="215" t="s">
        <v>398</v>
      </c>
      <c r="G272" s="41"/>
      <c r="H272" s="41"/>
      <c r="I272" s="216"/>
      <c r="J272" s="41"/>
      <c r="K272" s="41"/>
      <c r="L272" s="45"/>
      <c r="M272" s="217"/>
      <c r="N272" s="218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136</v>
      </c>
      <c r="AU272" s="18" t="s">
        <v>85</v>
      </c>
    </row>
    <row r="273" s="13" customFormat="1">
      <c r="A273" s="13"/>
      <c r="B273" s="219"/>
      <c r="C273" s="220"/>
      <c r="D273" s="221" t="s">
        <v>138</v>
      </c>
      <c r="E273" s="222" t="s">
        <v>19</v>
      </c>
      <c r="F273" s="223" t="s">
        <v>386</v>
      </c>
      <c r="G273" s="220"/>
      <c r="H273" s="222" t="s">
        <v>19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138</v>
      </c>
      <c r="AU273" s="229" t="s">
        <v>85</v>
      </c>
      <c r="AV273" s="13" t="s">
        <v>83</v>
      </c>
      <c r="AW273" s="13" t="s">
        <v>37</v>
      </c>
      <c r="AX273" s="13" t="s">
        <v>75</v>
      </c>
      <c r="AY273" s="229" t="s">
        <v>126</v>
      </c>
    </row>
    <row r="274" s="13" customFormat="1">
      <c r="A274" s="13"/>
      <c r="B274" s="219"/>
      <c r="C274" s="220"/>
      <c r="D274" s="221" t="s">
        <v>138</v>
      </c>
      <c r="E274" s="222" t="s">
        <v>19</v>
      </c>
      <c r="F274" s="223" t="s">
        <v>399</v>
      </c>
      <c r="G274" s="220"/>
      <c r="H274" s="222" t="s">
        <v>19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138</v>
      </c>
      <c r="AU274" s="229" t="s">
        <v>85</v>
      </c>
      <c r="AV274" s="13" t="s">
        <v>83</v>
      </c>
      <c r="AW274" s="13" t="s">
        <v>37</v>
      </c>
      <c r="AX274" s="13" t="s">
        <v>75</v>
      </c>
      <c r="AY274" s="229" t="s">
        <v>126</v>
      </c>
    </row>
    <row r="275" s="14" customFormat="1">
      <c r="A275" s="14"/>
      <c r="B275" s="230"/>
      <c r="C275" s="231"/>
      <c r="D275" s="221" t="s">
        <v>138</v>
      </c>
      <c r="E275" s="232" t="s">
        <v>19</v>
      </c>
      <c r="F275" s="233" t="s">
        <v>85</v>
      </c>
      <c r="G275" s="231"/>
      <c r="H275" s="234">
        <v>2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0" t="s">
        <v>138</v>
      </c>
      <c r="AU275" s="240" t="s">
        <v>85</v>
      </c>
      <c r="AV275" s="14" t="s">
        <v>85</v>
      </c>
      <c r="AW275" s="14" t="s">
        <v>37</v>
      </c>
      <c r="AX275" s="14" t="s">
        <v>83</v>
      </c>
      <c r="AY275" s="240" t="s">
        <v>126</v>
      </c>
    </row>
    <row r="276" s="2" customFormat="1" ht="16.5" customHeight="1">
      <c r="A276" s="39"/>
      <c r="B276" s="40"/>
      <c r="C276" s="241" t="s">
        <v>400</v>
      </c>
      <c r="D276" s="241" t="s">
        <v>158</v>
      </c>
      <c r="E276" s="242" t="s">
        <v>401</v>
      </c>
      <c r="F276" s="243" t="s">
        <v>402</v>
      </c>
      <c r="G276" s="244" t="s">
        <v>379</v>
      </c>
      <c r="H276" s="245">
        <v>2</v>
      </c>
      <c r="I276" s="246"/>
      <c r="J276" s="247">
        <f>ROUND(I276*H276,2)</f>
        <v>0</v>
      </c>
      <c r="K276" s="243" t="s">
        <v>133</v>
      </c>
      <c r="L276" s="248"/>
      <c r="M276" s="249" t="s">
        <v>19</v>
      </c>
      <c r="N276" s="250" t="s">
        <v>46</v>
      </c>
      <c r="O276" s="85"/>
      <c r="P276" s="210">
        <f>O276*H276</f>
        <v>0</v>
      </c>
      <c r="Q276" s="210">
        <v>0.0016000000000000001</v>
      </c>
      <c r="R276" s="210">
        <f>Q276*H276</f>
        <v>0.0032000000000000002</v>
      </c>
      <c r="S276" s="210">
        <v>0</v>
      </c>
      <c r="T276" s="21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2" t="s">
        <v>254</v>
      </c>
      <c r="AT276" s="212" t="s">
        <v>158</v>
      </c>
      <c r="AU276" s="212" t="s">
        <v>85</v>
      </c>
      <c r="AY276" s="18" t="s">
        <v>126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18" t="s">
        <v>83</v>
      </c>
      <c r="BK276" s="213">
        <f>ROUND(I276*H276,2)</f>
        <v>0</v>
      </c>
      <c r="BL276" s="18" t="s">
        <v>228</v>
      </c>
      <c r="BM276" s="212" t="s">
        <v>403</v>
      </c>
    </row>
    <row r="277" s="2" customFormat="1">
      <c r="A277" s="39"/>
      <c r="B277" s="40"/>
      <c r="C277" s="41"/>
      <c r="D277" s="214" t="s">
        <v>136</v>
      </c>
      <c r="E277" s="41"/>
      <c r="F277" s="215" t="s">
        <v>404</v>
      </c>
      <c r="G277" s="41"/>
      <c r="H277" s="41"/>
      <c r="I277" s="216"/>
      <c r="J277" s="41"/>
      <c r="K277" s="41"/>
      <c r="L277" s="45"/>
      <c r="M277" s="217"/>
      <c r="N277" s="218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136</v>
      </c>
      <c r="AU277" s="18" t="s">
        <v>85</v>
      </c>
    </row>
    <row r="278" s="2" customFormat="1">
      <c r="A278" s="39"/>
      <c r="B278" s="40"/>
      <c r="C278" s="41"/>
      <c r="D278" s="221" t="s">
        <v>382</v>
      </c>
      <c r="E278" s="41"/>
      <c r="F278" s="263" t="s">
        <v>405</v>
      </c>
      <c r="G278" s="41"/>
      <c r="H278" s="41"/>
      <c r="I278" s="216"/>
      <c r="J278" s="41"/>
      <c r="K278" s="41"/>
      <c r="L278" s="45"/>
      <c r="M278" s="217"/>
      <c r="N278" s="218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382</v>
      </c>
      <c r="AU278" s="18" t="s">
        <v>85</v>
      </c>
    </row>
    <row r="279" s="2" customFormat="1" ht="24.15" customHeight="1">
      <c r="A279" s="39"/>
      <c r="B279" s="40"/>
      <c r="C279" s="201" t="s">
        <v>406</v>
      </c>
      <c r="D279" s="201" t="s">
        <v>129</v>
      </c>
      <c r="E279" s="202" t="s">
        <v>407</v>
      </c>
      <c r="F279" s="203" t="s">
        <v>408</v>
      </c>
      <c r="G279" s="204" t="s">
        <v>322</v>
      </c>
      <c r="H279" s="262"/>
      <c r="I279" s="206"/>
      <c r="J279" s="207">
        <f>ROUND(I279*H279,2)</f>
        <v>0</v>
      </c>
      <c r="K279" s="203" t="s">
        <v>133</v>
      </c>
      <c r="L279" s="45"/>
      <c r="M279" s="208" t="s">
        <v>19</v>
      </c>
      <c r="N279" s="209" t="s">
        <v>46</v>
      </c>
      <c r="O279" s="85"/>
      <c r="P279" s="210">
        <f>O279*H279</f>
        <v>0</v>
      </c>
      <c r="Q279" s="210">
        <v>0</v>
      </c>
      <c r="R279" s="210">
        <f>Q279*H279</f>
        <v>0</v>
      </c>
      <c r="S279" s="210">
        <v>0</v>
      </c>
      <c r="T279" s="21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2" t="s">
        <v>228</v>
      </c>
      <c r="AT279" s="212" t="s">
        <v>129</v>
      </c>
      <c r="AU279" s="212" t="s">
        <v>85</v>
      </c>
      <c r="AY279" s="18" t="s">
        <v>126</v>
      </c>
      <c r="BE279" s="213">
        <f>IF(N279="základní",J279,0)</f>
        <v>0</v>
      </c>
      <c r="BF279" s="213">
        <f>IF(N279="snížená",J279,0)</f>
        <v>0</v>
      </c>
      <c r="BG279" s="213">
        <f>IF(N279="zákl. přenesená",J279,0)</f>
        <v>0</v>
      </c>
      <c r="BH279" s="213">
        <f>IF(N279="sníž. přenesená",J279,0)</f>
        <v>0</v>
      </c>
      <c r="BI279" s="213">
        <f>IF(N279="nulová",J279,0)</f>
        <v>0</v>
      </c>
      <c r="BJ279" s="18" t="s">
        <v>83</v>
      </c>
      <c r="BK279" s="213">
        <f>ROUND(I279*H279,2)</f>
        <v>0</v>
      </c>
      <c r="BL279" s="18" t="s">
        <v>228</v>
      </c>
      <c r="BM279" s="212" t="s">
        <v>409</v>
      </c>
    </row>
    <row r="280" s="2" customFormat="1">
      <c r="A280" s="39"/>
      <c r="B280" s="40"/>
      <c r="C280" s="41"/>
      <c r="D280" s="214" t="s">
        <v>136</v>
      </c>
      <c r="E280" s="41"/>
      <c r="F280" s="215" t="s">
        <v>410</v>
      </c>
      <c r="G280" s="41"/>
      <c r="H280" s="41"/>
      <c r="I280" s="216"/>
      <c r="J280" s="41"/>
      <c r="K280" s="41"/>
      <c r="L280" s="45"/>
      <c r="M280" s="217"/>
      <c r="N280" s="218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136</v>
      </c>
      <c r="AU280" s="18" t="s">
        <v>85</v>
      </c>
    </row>
    <row r="281" s="12" customFormat="1" ht="22.8" customHeight="1">
      <c r="A281" s="12"/>
      <c r="B281" s="185"/>
      <c r="C281" s="186"/>
      <c r="D281" s="187" t="s">
        <v>74</v>
      </c>
      <c r="E281" s="199" t="s">
        <v>411</v>
      </c>
      <c r="F281" s="199" t="s">
        <v>412</v>
      </c>
      <c r="G281" s="186"/>
      <c r="H281" s="186"/>
      <c r="I281" s="189"/>
      <c r="J281" s="200">
        <f>BK281</f>
        <v>0</v>
      </c>
      <c r="K281" s="186"/>
      <c r="L281" s="191"/>
      <c r="M281" s="192"/>
      <c r="N281" s="193"/>
      <c r="O281" s="193"/>
      <c r="P281" s="194">
        <f>SUM(P282:P307)</f>
        <v>0</v>
      </c>
      <c r="Q281" s="193"/>
      <c r="R281" s="194">
        <f>SUM(R282:R307)</f>
        <v>0.064865190000000003</v>
      </c>
      <c r="S281" s="193"/>
      <c r="T281" s="195">
        <f>SUM(T282:T307)</f>
        <v>0.58139999999999992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6" t="s">
        <v>85</v>
      </c>
      <c r="AT281" s="197" t="s">
        <v>74</v>
      </c>
      <c r="AU281" s="197" t="s">
        <v>83</v>
      </c>
      <c r="AY281" s="196" t="s">
        <v>126</v>
      </c>
      <c r="BK281" s="198">
        <f>SUM(BK282:BK307)</f>
        <v>0</v>
      </c>
    </row>
    <row r="282" s="2" customFormat="1" ht="24.15" customHeight="1">
      <c r="A282" s="39"/>
      <c r="B282" s="40"/>
      <c r="C282" s="201" t="s">
        <v>413</v>
      </c>
      <c r="D282" s="201" t="s">
        <v>129</v>
      </c>
      <c r="E282" s="202" t="s">
        <v>414</v>
      </c>
      <c r="F282" s="203" t="s">
        <v>415</v>
      </c>
      <c r="G282" s="204" t="s">
        <v>132</v>
      </c>
      <c r="H282" s="205">
        <v>19.379999999999999</v>
      </c>
      <c r="I282" s="206"/>
      <c r="J282" s="207">
        <f>ROUND(I282*H282,2)</f>
        <v>0</v>
      </c>
      <c r="K282" s="203" t="s">
        <v>133</v>
      </c>
      <c r="L282" s="45"/>
      <c r="M282" s="208" t="s">
        <v>19</v>
      </c>
      <c r="N282" s="209" t="s">
        <v>46</v>
      </c>
      <c r="O282" s="85"/>
      <c r="P282" s="210">
        <f>O282*H282</f>
        <v>0</v>
      </c>
      <c r="Q282" s="210">
        <v>0</v>
      </c>
      <c r="R282" s="210">
        <f>Q282*H282</f>
        <v>0</v>
      </c>
      <c r="S282" s="210">
        <v>0.014999999999999999</v>
      </c>
      <c r="T282" s="211">
        <f>S282*H282</f>
        <v>0.29069999999999996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2" t="s">
        <v>228</v>
      </c>
      <c r="AT282" s="212" t="s">
        <v>129</v>
      </c>
      <c r="AU282" s="212" t="s">
        <v>85</v>
      </c>
      <c r="AY282" s="18" t="s">
        <v>126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18" t="s">
        <v>83</v>
      </c>
      <c r="BK282" s="213">
        <f>ROUND(I282*H282,2)</f>
        <v>0</v>
      </c>
      <c r="BL282" s="18" t="s">
        <v>228</v>
      </c>
      <c r="BM282" s="212" t="s">
        <v>416</v>
      </c>
    </row>
    <row r="283" s="2" customFormat="1">
      <c r="A283" s="39"/>
      <c r="B283" s="40"/>
      <c r="C283" s="41"/>
      <c r="D283" s="214" t="s">
        <v>136</v>
      </c>
      <c r="E283" s="41"/>
      <c r="F283" s="215" t="s">
        <v>417</v>
      </c>
      <c r="G283" s="41"/>
      <c r="H283" s="41"/>
      <c r="I283" s="216"/>
      <c r="J283" s="41"/>
      <c r="K283" s="41"/>
      <c r="L283" s="45"/>
      <c r="M283" s="217"/>
      <c r="N283" s="218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136</v>
      </c>
      <c r="AU283" s="18" t="s">
        <v>85</v>
      </c>
    </row>
    <row r="284" s="13" customFormat="1">
      <c r="A284" s="13"/>
      <c r="B284" s="219"/>
      <c r="C284" s="220"/>
      <c r="D284" s="221" t="s">
        <v>138</v>
      </c>
      <c r="E284" s="222" t="s">
        <v>19</v>
      </c>
      <c r="F284" s="223" t="s">
        <v>175</v>
      </c>
      <c r="G284" s="220"/>
      <c r="H284" s="222" t="s">
        <v>19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138</v>
      </c>
      <c r="AU284" s="229" t="s">
        <v>85</v>
      </c>
      <c r="AV284" s="13" t="s">
        <v>83</v>
      </c>
      <c r="AW284" s="13" t="s">
        <v>37</v>
      </c>
      <c r="AX284" s="13" t="s">
        <v>75</v>
      </c>
      <c r="AY284" s="229" t="s">
        <v>126</v>
      </c>
    </row>
    <row r="285" s="14" customFormat="1">
      <c r="A285" s="14"/>
      <c r="B285" s="230"/>
      <c r="C285" s="231"/>
      <c r="D285" s="221" t="s">
        <v>138</v>
      </c>
      <c r="E285" s="232" t="s">
        <v>19</v>
      </c>
      <c r="F285" s="233" t="s">
        <v>243</v>
      </c>
      <c r="G285" s="231"/>
      <c r="H285" s="234">
        <v>19.379999999999999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138</v>
      </c>
      <c r="AU285" s="240" t="s">
        <v>85</v>
      </c>
      <c r="AV285" s="14" t="s">
        <v>85</v>
      </c>
      <c r="AW285" s="14" t="s">
        <v>37</v>
      </c>
      <c r="AX285" s="14" t="s">
        <v>83</v>
      </c>
      <c r="AY285" s="240" t="s">
        <v>126</v>
      </c>
    </row>
    <row r="286" s="2" customFormat="1" ht="24.15" customHeight="1">
      <c r="A286" s="39"/>
      <c r="B286" s="40"/>
      <c r="C286" s="201" t="s">
        <v>418</v>
      </c>
      <c r="D286" s="201" t="s">
        <v>129</v>
      </c>
      <c r="E286" s="202" t="s">
        <v>419</v>
      </c>
      <c r="F286" s="203" t="s">
        <v>420</v>
      </c>
      <c r="G286" s="204" t="s">
        <v>152</v>
      </c>
      <c r="H286" s="205">
        <v>48.450000000000003</v>
      </c>
      <c r="I286" s="206"/>
      <c r="J286" s="207">
        <f>ROUND(I286*H286,2)</f>
        <v>0</v>
      </c>
      <c r="K286" s="203" t="s">
        <v>133</v>
      </c>
      <c r="L286" s="45"/>
      <c r="M286" s="208" t="s">
        <v>19</v>
      </c>
      <c r="N286" s="209" t="s">
        <v>46</v>
      </c>
      <c r="O286" s="85"/>
      <c r="P286" s="210">
        <f>O286*H286</f>
        <v>0</v>
      </c>
      <c r="Q286" s="210">
        <v>0</v>
      </c>
      <c r="R286" s="210">
        <f>Q286*H286</f>
        <v>0</v>
      </c>
      <c r="S286" s="210">
        <v>0.0060000000000000001</v>
      </c>
      <c r="T286" s="211">
        <f>S286*H286</f>
        <v>0.29070000000000001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2" t="s">
        <v>228</v>
      </c>
      <c r="AT286" s="212" t="s">
        <v>129</v>
      </c>
      <c r="AU286" s="212" t="s">
        <v>85</v>
      </c>
      <c r="AY286" s="18" t="s">
        <v>126</v>
      </c>
      <c r="BE286" s="213">
        <f>IF(N286="základní",J286,0)</f>
        <v>0</v>
      </c>
      <c r="BF286" s="213">
        <f>IF(N286="snížená",J286,0)</f>
        <v>0</v>
      </c>
      <c r="BG286" s="213">
        <f>IF(N286="zákl. přenesená",J286,0)</f>
        <v>0</v>
      </c>
      <c r="BH286" s="213">
        <f>IF(N286="sníž. přenesená",J286,0)</f>
        <v>0</v>
      </c>
      <c r="BI286" s="213">
        <f>IF(N286="nulová",J286,0)</f>
        <v>0</v>
      </c>
      <c r="BJ286" s="18" t="s">
        <v>83</v>
      </c>
      <c r="BK286" s="213">
        <f>ROUND(I286*H286,2)</f>
        <v>0</v>
      </c>
      <c r="BL286" s="18" t="s">
        <v>228</v>
      </c>
      <c r="BM286" s="212" t="s">
        <v>421</v>
      </c>
    </row>
    <row r="287" s="2" customFormat="1">
      <c r="A287" s="39"/>
      <c r="B287" s="40"/>
      <c r="C287" s="41"/>
      <c r="D287" s="214" t="s">
        <v>136</v>
      </c>
      <c r="E287" s="41"/>
      <c r="F287" s="215" t="s">
        <v>422</v>
      </c>
      <c r="G287" s="41"/>
      <c r="H287" s="41"/>
      <c r="I287" s="216"/>
      <c r="J287" s="41"/>
      <c r="K287" s="41"/>
      <c r="L287" s="45"/>
      <c r="M287" s="217"/>
      <c r="N287" s="218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136</v>
      </c>
      <c r="AU287" s="18" t="s">
        <v>85</v>
      </c>
    </row>
    <row r="288" s="13" customFormat="1">
      <c r="A288" s="13"/>
      <c r="B288" s="219"/>
      <c r="C288" s="220"/>
      <c r="D288" s="221" t="s">
        <v>138</v>
      </c>
      <c r="E288" s="222" t="s">
        <v>19</v>
      </c>
      <c r="F288" s="223" t="s">
        <v>423</v>
      </c>
      <c r="G288" s="220"/>
      <c r="H288" s="222" t="s">
        <v>19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138</v>
      </c>
      <c r="AU288" s="229" t="s">
        <v>85</v>
      </c>
      <c r="AV288" s="13" t="s">
        <v>83</v>
      </c>
      <c r="AW288" s="13" t="s">
        <v>37</v>
      </c>
      <c r="AX288" s="13" t="s">
        <v>75</v>
      </c>
      <c r="AY288" s="229" t="s">
        <v>126</v>
      </c>
    </row>
    <row r="289" s="14" customFormat="1">
      <c r="A289" s="14"/>
      <c r="B289" s="230"/>
      <c r="C289" s="231"/>
      <c r="D289" s="221" t="s">
        <v>138</v>
      </c>
      <c r="E289" s="232" t="s">
        <v>19</v>
      </c>
      <c r="F289" s="233" t="s">
        <v>424</v>
      </c>
      <c r="G289" s="231"/>
      <c r="H289" s="234">
        <v>48.450000000000003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0" t="s">
        <v>138</v>
      </c>
      <c r="AU289" s="240" t="s">
        <v>85</v>
      </c>
      <c r="AV289" s="14" t="s">
        <v>85</v>
      </c>
      <c r="AW289" s="14" t="s">
        <v>37</v>
      </c>
      <c r="AX289" s="14" t="s">
        <v>83</v>
      </c>
      <c r="AY289" s="240" t="s">
        <v>126</v>
      </c>
    </row>
    <row r="290" s="2" customFormat="1" ht="24.15" customHeight="1">
      <c r="A290" s="39"/>
      <c r="B290" s="40"/>
      <c r="C290" s="201" t="s">
        <v>425</v>
      </c>
      <c r="D290" s="201" t="s">
        <v>129</v>
      </c>
      <c r="E290" s="202" t="s">
        <v>426</v>
      </c>
      <c r="F290" s="203" t="s">
        <v>427</v>
      </c>
      <c r="G290" s="204" t="s">
        <v>132</v>
      </c>
      <c r="H290" s="205">
        <v>4.0800000000000001</v>
      </c>
      <c r="I290" s="206"/>
      <c r="J290" s="207">
        <f>ROUND(I290*H290,2)</f>
        <v>0</v>
      </c>
      <c r="K290" s="203" t="s">
        <v>133</v>
      </c>
      <c r="L290" s="45"/>
      <c r="M290" s="208" t="s">
        <v>19</v>
      </c>
      <c r="N290" s="209" t="s">
        <v>46</v>
      </c>
      <c r="O290" s="85"/>
      <c r="P290" s="210">
        <f>O290*H290</f>
        <v>0</v>
      </c>
      <c r="Q290" s="210">
        <v>0</v>
      </c>
      <c r="R290" s="210">
        <f>Q290*H290</f>
        <v>0</v>
      </c>
      <c r="S290" s="210">
        <v>0</v>
      </c>
      <c r="T290" s="21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2" t="s">
        <v>228</v>
      </c>
      <c r="AT290" s="212" t="s">
        <v>129</v>
      </c>
      <c r="AU290" s="212" t="s">
        <v>85</v>
      </c>
      <c r="AY290" s="18" t="s">
        <v>126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18" t="s">
        <v>83</v>
      </c>
      <c r="BK290" s="213">
        <f>ROUND(I290*H290,2)</f>
        <v>0</v>
      </c>
      <c r="BL290" s="18" t="s">
        <v>228</v>
      </c>
      <c r="BM290" s="212" t="s">
        <v>428</v>
      </c>
    </row>
    <row r="291" s="2" customFormat="1">
      <c r="A291" s="39"/>
      <c r="B291" s="40"/>
      <c r="C291" s="41"/>
      <c r="D291" s="214" t="s">
        <v>136</v>
      </c>
      <c r="E291" s="41"/>
      <c r="F291" s="215" t="s">
        <v>429</v>
      </c>
      <c r="G291" s="41"/>
      <c r="H291" s="41"/>
      <c r="I291" s="216"/>
      <c r="J291" s="41"/>
      <c r="K291" s="41"/>
      <c r="L291" s="45"/>
      <c r="M291" s="217"/>
      <c r="N291" s="218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136</v>
      </c>
      <c r="AU291" s="18" t="s">
        <v>85</v>
      </c>
    </row>
    <row r="292" s="13" customFormat="1">
      <c r="A292" s="13"/>
      <c r="B292" s="219"/>
      <c r="C292" s="220"/>
      <c r="D292" s="221" t="s">
        <v>138</v>
      </c>
      <c r="E292" s="222" t="s">
        <v>19</v>
      </c>
      <c r="F292" s="223" t="s">
        <v>155</v>
      </c>
      <c r="G292" s="220"/>
      <c r="H292" s="222" t="s">
        <v>19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9" t="s">
        <v>138</v>
      </c>
      <c r="AU292" s="229" t="s">
        <v>85</v>
      </c>
      <c r="AV292" s="13" t="s">
        <v>83</v>
      </c>
      <c r="AW292" s="13" t="s">
        <v>37</v>
      </c>
      <c r="AX292" s="13" t="s">
        <v>75</v>
      </c>
      <c r="AY292" s="229" t="s">
        <v>126</v>
      </c>
    </row>
    <row r="293" s="13" customFormat="1">
      <c r="A293" s="13"/>
      <c r="B293" s="219"/>
      <c r="C293" s="220"/>
      <c r="D293" s="221" t="s">
        <v>138</v>
      </c>
      <c r="E293" s="222" t="s">
        <v>19</v>
      </c>
      <c r="F293" s="223" t="s">
        <v>430</v>
      </c>
      <c r="G293" s="220"/>
      <c r="H293" s="222" t="s">
        <v>19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9" t="s">
        <v>138</v>
      </c>
      <c r="AU293" s="229" t="s">
        <v>85</v>
      </c>
      <c r="AV293" s="13" t="s">
        <v>83</v>
      </c>
      <c r="AW293" s="13" t="s">
        <v>37</v>
      </c>
      <c r="AX293" s="13" t="s">
        <v>75</v>
      </c>
      <c r="AY293" s="229" t="s">
        <v>126</v>
      </c>
    </row>
    <row r="294" s="14" customFormat="1">
      <c r="A294" s="14"/>
      <c r="B294" s="230"/>
      <c r="C294" s="231"/>
      <c r="D294" s="221" t="s">
        <v>138</v>
      </c>
      <c r="E294" s="232" t="s">
        <v>19</v>
      </c>
      <c r="F294" s="233" t="s">
        <v>431</v>
      </c>
      <c r="G294" s="231"/>
      <c r="H294" s="234">
        <v>4.0800000000000001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0" t="s">
        <v>138</v>
      </c>
      <c r="AU294" s="240" t="s">
        <v>85</v>
      </c>
      <c r="AV294" s="14" t="s">
        <v>85</v>
      </c>
      <c r="AW294" s="14" t="s">
        <v>37</v>
      </c>
      <c r="AX294" s="14" t="s">
        <v>83</v>
      </c>
      <c r="AY294" s="240" t="s">
        <v>126</v>
      </c>
    </row>
    <row r="295" s="2" customFormat="1" ht="16.5" customHeight="1">
      <c r="A295" s="39"/>
      <c r="B295" s="40"/>
      <c r="C295" s="241" t="s">
        <v>432</v>
      </c>
      <c r="D295" s="241" t="s">
        <v>158</v>
      </c>
      <c r="E295" s="242" t="s">
        <v>433</v>
      </c>
      <c r="F295" s="243" t="s">
        <v>434</v>
      </c>
      <c r="G295" s="244" t="s">
        <v>132</v>
      </c>
      <c r="H295" s="245">
        <v>2.2440000000000002</v>
      </c>
      <c r="I295" s="246"/>
      <c r="J295" s="247">
        <f>ROUND(I295*H295,2)</f>
        <v>0</v>
      </c>
      <c r="K295" s="243" t="s">
        <v>133</v>
      </c>
      <c r="L295" s="248"/>
      <c r="M295" s="249" t="s">
        <v>19</v>
      </c>
      <c r="N295" s="250" t="s">
        <v>46</v>
      </c>
      <c r="O295" s="85"/>
      <c r="P295" s="210">
        <f>O295*H295</f>
        <v>0</v>
      </c>
      <c r="Q295" s="210">
        <v>0.013100000000000001</v>
      </c>
      <c r="R295" s="210">
        <f>Q295*H295</f>
        <v>0.029396400000000003</v>
      </c>
      <c r="S295" s="210">
        <v>0</v>
      </c>
      <c r="T295" s="21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2" t="s">
        <v>254</v>
      </c>
      <c r="AT295" s="212" t="s">
        <v>158</v>
      </c>
      <c r="AU295" s="212" t="s">
        <v>85</v>
      </c>
      <c r="AY295" s="18" t="s">
        <v>126</v>
      </c>
      <c r="BE295" s="213">
        <f>IF(N295="základní",J295,0)</f>
        <v>0</v>
      </c>
      <c r="BF295" s="213">
        <f>IF(N295="snížená",J295,0)</f>
        <v>0</v>
      </c>
      <c r="BG295" s="213">
        <f>IF(N295="zákl. přenesená",J295,0)</f>
        <v>0</v>
      </c>
      <c r="BH295" s="213">
        <f>IF(N295="sníž. přenesená",J295,0)</f>
        <v>0</v>
      </c>
      <c r="BI295" s="213">
        <f>IF(N295="nulová",J295,0)</f>
        <v>0</v>
      </c>
      <c r="BJ295" s="18" t="s">
        <v>83</v>
      </c>
      <c r="BK295" s="213">
        <f>ROUND(I295*H295,2)</f>
        <v>0</v>
      </c>
      <c r="BL295" s="18" t="s">
        <v>228</v>
      </c>
      <c r="BM295" s="212" t="s">
        <v>435</v>
      </c>
    </row>
    <row r="296" s="2" customFormat="1">
      <c r="A296" s="39"/>
      <c r="B296" s="40"/>
      <c r="C296" s="41"/>
      <c r="D296" s="214" t="s">
        <v>136</v>
      </c>
      <c r="E296" s="41"/>
      <c r="F296" s="215" t="s">
        <v>436</v>
      </c>
      <c r="G296" s="41"/>
      <c r="H296" s="41"/>
      <c r="I296" s="216"/>
      <c r="J296" s="41"/>
      <c r="K296" s="41"/>
      <c r="L296" s="45"/>
      <c r="M296" s="217"/>
      <c r="N296" s="218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136</v>
      </c>
      <c r="AU296" s="18" t="s">
        <v>85</v>
      </c>
    </row>
    <row r="297" s="14" customFormat="1">
      <c r="A297" s="14"/>
      <c r="B297" s="230"/>
      <c r="C297" s="231"/>
      <c r="D297" s="221" t="s">
        <v>138</v>
      </c>
      <c r="E297" s="231"/>
      <c r="F297" s="233" t="s">
        <v>437</v>
      </c>
      <c r="G297" s="231"/>
      <c r="H297" s="234">
        <v>2.2440000000000002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0" t="s">
        <v>138</v>
      </c>
      <c r="AU297" s="240" t="s">
        <v>85</v>
      </c>
      <c r="AV297" s="14" t="s">
        <v>85</v>
      </c>
      <c r="AW297" s="14" t="s">
        <v>4</v>
      </c>
      <c r="AX297" s="14" t="s">
        <v>83</v>
      </c>
      <c r="AY297" s="240" t="s">
        <v>126</v>
      </c>
    </row>
    <row r="298" s="2" customFormat="1" ht="16.5" customHeight="1">
      <c r="A298" s="39"/>
      <c r="B298" s="40"/>
      <c r="C298" s="241" t="s">
        <v>438</v>
      </c>
      <c r="D298" s="241" t="s">
        <v>158</v>
      </c>
      <c r="E298" s="242" t="s">
        <v>439</v>
      </c>
      <c r="F298" s="243" t="s">
        <v>440</v>
      </c>
      <c r="G298" s="244" t="s">
        <v>132</v>
      </c>
      <c r="H298" s="245">
        <v>2.2440000000000002</v>
      </c>
      <c r="I298" s="246"/>
      <c r="J298" s="247">
        <f>ROUND(I298*H298,2)</f>
        <v>0</v>
      </c>
      <c r="K298" s="243" t="s">
        <v>133</v>
      </c>
      <c r="L298" s="248"/>
      <c r="M298" s="249" t="s">
        <v>19</v>
      </c>
      <c r="N298" s="250" t="s">
        <v>46</v>
      </c>
      <c r="O298" s="85"/>
      <c r="P298" s="210">
        <f>O298*H298</f>
        <v>0</v>
      </c>
      <c r="Q298" s="210">
        <v>0.0149</v>
      </c>
      <c r="R298" s="210">
        <f>Q298*H298</f>
        <v>0.033435600000000003</v>
      </c>
      <c r="S298" s="210">
        <v>0</v>
      </c>
      <c r="T298" s="21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2" t="s">
        <v>254</v>
      </c>
      <c r="AT298" s="212" t="s">
        <v>158</v>
      </c>
      <c r="AU298" s="212" t="s">
        <v>85</v>
      </c>
      <c r="AY298" s="18" t="s">
        <v>126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18" t="s">
        <v>83</v>
      </c>
      <c r="BK298" s="213">
        <f>ROUND(I298*H298,2)</f>
        <v>0</v>
      </c>
      <c r="BL298" s="18" t="s">
        <v>228</v>
      </c>
      <c r="BM298" s="212" t="s">
        <v>441</v>
      </c>
    </row>
    <row r="299" s="2" customFormat="1">
      <c r="A299" s="39"/>
      <c r="B299" s="40"/>
      <c r="C299" s="41"/>
      <c r="D299" s="214" t="s">
        <v>136</v>
      </c>
      <c r="E299" s="41"/>
      <c r="F299" s="215" t="s">
        <v>442</v>
      </c>
      <c r="G299" s="41"/>
      <c r="H299" s="41"/>
      <c r="I299" s="216"/>
      <c r="J299" s="41"/>
      <c r="K299" s="41"/>
      <c r="L299" s="45"/>
      <c r="M299" s="217"/>
      <c r="N299" s="218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136</v>
      </c>
      <c r="AU299" s="18" t="s">
        <v>85</v>
      </c>
    </row>
    <row r="300" s="14" customFormat="1">
      <c r="A300" s="14"/>
      <c r="B300" s="230"/>
      <c r="C300" s="231"/>
      <c r="D300" s="221" t="s">
        <v>138</v>
      </c>
      <c r="E300" s="231"/>
      <c r="F300" s="233" t="s">
        <v>437</v>
      </c>
      <c r="G300" s="231"/>
      <c r="H300" s="234">
        <v>2.2440000000000002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0" t="s">
        <v>138</v>
      </c>
      <c r="AU300" s="240" t="s">
        <v>85</v>
      </c>
      <c r="AV300" s="14" t="s">
        <v>85</v>
      </c>
      <c r="AW300" s="14" t="s">
        <v>4</v>
      </c>
      <c r="AX300" s="14" t="s">
        <v>83</v>
      </c>
      <c r="AY300" s="240" t="s">
        <v>126</v>
      </c>
    </row>
    <row r="301" s="2" customFormat="1" ht="21.75" customHeight="1">
      <c r="A301" s="39"/>
      <c r="B301" s="40"/>
      <c r="C301" s="201" t="s">
        <v>443</v>
      </c>
      <c r="D301" s="201" t="s">
        <v>129</v>
      </c>
      <c r="E301" s="202" t="s">
        <v>444</v>
      </c>
      <c r="F301" s="203" t="s">
        <v>445</v>
      </c>
      <c r="G301" s="204" t="s">
        <v>353</v>
      </c>
      <c r="H301" s="205">
        <v>0.086999999999999994</v>
      </c>
      <c r="I301" s="206"/>
      <c r="J301" s="207">
        <f>ROUND(I301*H301,2)</f>
        <v>0</v>
      </c>
      <c r="K301" s="203" t="s">
        <v>133</v>
      </c>
      <c r="L301" s="45"/>
      <c r="M301" s="208" t="s">
        <v>19</v>
      </c>
      <c r="N301" s="209" t="s">
        <v>46</v>
      </c>
      <c r="O301" s="85"/>
      <c r="P301" s="210">
        <f>O301*H301</f>
        <v>0</v>
      </c>
      <c r="Q301" s="210">
        <v>0.023369999999999998</v>
      </c>
      <c r="R301" s="210">
        <f>Q301*H301</f>
        <v>0.0020331899999999998</v>
      </c>
      <c r="S301" s="210">
        <v>0</v>
      </c>
      <c r="T301" s="21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2" t="s">
        <v>228</v>
      </c>
      <c r="AT301" s="212" t="s">
        <v>129</v>
      </c>
      <c r="AU301" s="212" t="s">
        <v>85</v>
      </c>
      <c r="AY301" s="18" t="s">
        <v>126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18" t="s">
        <v>83</v>
      </c>
      <c r="BK301" s="213">
        <f>ROUND(I301*H301,2)</f>
        <v>0</v>
      </c>
      <c r="BL301" s="18" t="s">
        <v>228</v>
      </c>
      <c r="BM301" s="212" t="s">
        <v>446</v>
      </c>
    </row>
    <row r="302" s="2" customFormat="1">
      <c r="A302" s="39"/>
      <c r="B302" s="40"/>
      <c r="C302" s="41"/>
      <c r="D302" s="214" t="s">
        <v>136</v>
      </c>
      <c r="E302" s="41"/>
      <c r="F302" s="215" t="s">
        <v>447</v>
      </c>
      <c r="G302" s="41"/>
      <c r="H302" s="41"/>
      <c r="I302" s="216"/>
      <c r="J302" s="41"/>
      <c r="K302" s="41"/>
      <c r="L302" s="45"/>
      <c r="M302" s="217"/>
      <c r="N302" s="218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136</v>
      </c>
      <c r="AU302" s="18" t="s">
        <v>85</v>
      </c>
    </row>
    <row r="303" s="14" customFormat="1">
      <c r="A303" s="14"/>
      <c r="B303" s="230"/>
      <c r="C303" s="231"/>
      <c r="D303" s="221" t="s">
        <v>138</v>
      </c>
      <c r="E303" s="232" t="s">
        <v>19</v>
      </c>
      <c r="F303" s="233" t="s">
        <v>448</v>
      </c>
      <c r="G303" s="231"/>
      <c r="H303" s="234">
        <v>0.040000000000000001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0" t="s">
        <v>138</v>
      </c>
      <c r="AU303" s="240" t="s">
        <v>85</v>
      </c>
      <c r="AV303" s="14" t="s">
        <v>85</v>
      </c>
      <c r="AW303" s="14" t="s">
        <v>37</v>
      </c>
      <c r="AX303" s="14" t="s">
        <v>75</v>
      </c>
      <c r="AY303" s="240" t="s">
        <v>126</v>
      </c>
    </row>
    <row r="304" s="14" customFormat="1">
      <c r="A304" s="14"/>
      <c r="B304" s="230"/>
      <c r="C304" s="231"/>
      <c r="D304" s="221" t="s">
        <v>138</v>
      </c>
      <c r="E304" s="232" t="s">
        <v>19</v>
      </c>
      <c r="F304" s="233" t="s">
        <v>449</v>
      </c>
      <c r="G304" s="231"/>
      <c r="H304" s="234">
        <v>0.047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0" t="s">
        <v>138</v>
      </c>
      <c r="AU304" s="240" t="s">
        <v>85</v>
      </c>
      <c r="AV304" s="14" t="s">
        <v>85</v>
      </c>
      <c r="AW304" s="14" t="s">
        <v>37</v>
      </c>
      <c r="AX304" s="14" t="s">
        <v>75</v>
      </c>
      <c r="AY304" s="240" t="s">
        <v>126</v>
      </c>
    </row>
    <row r="305" s="15" customFormat="1">
      <c r="A305" s="15"/>
      <c r="B305" s="251"/>
      <c r="C305" s="252"/>
      <c r="D305" s="221" t="s">
        <v>138</v>
      </c>
      <c r="E305" s="253" t="s">
        <v>19</v>
      </c>
      <c r="F305" s="254" t="s">
        <v>188</v>
      </c>
      <c r="G305" s="252"/>
      <c r="H305" s="255">
        <v>0.086999999999999994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1" t="s">
        <v>138</v>
      </c>
      <c r="AU305" s="261" t="s">
        <v>85</v>
      </c>
      <c r="AV305" s="15" t="s">
        <v>134</v>
      </c>
      <c r="AW305" s="15" t="s">
        <v>37</v>
      </c>
      <c r="AX305" s="15" t="s">
        <v>83</v>
      </c>
      <c r="AY305" s="261" t="s">
        <v>126</v>
      </c>
    </row>
    <row r="306" s="2" customFormat="1" ht="24.15" customHeight="1">
      <c r="A306" s="39"/>
      <c r="B306" s="40"/>
      <c r="C306" s="201" t="s">
        <v>450</v>
      </c>
      <c r="D306" s="201" t="s">
        <v>129</v>
      </c>
      <c r="E306" s="202" t="s">
        <v>451</v>
      </c>
      <c r="F306" s="203" t="s">
        <v>452</v>
      </c>
      <c r="G306" s="204" t="s">
        <v>322</v>
      </c>
      <c r="H306" s="262"/>
      <c r="I306" s="206"/>
      <c r="J306" s="207">
        <f>ROUND(I306*H306,2)</f>
        <v>0</v>
      </c>
      <c r="K306" s="203" t="s">
        <v>133</v>
      </c>
      <c r="L306" s="45"/>
      <c r="M306" s="208" t="s">
        <v>19</v>
      </c>
      <c r="N306" s="209" t="s">
        <v>46</v>
      </c>
      <c r="O306" s="85"/>
      <c r="P306" s="210">
        <f>O306*H306</f>
        <v>0</v>
      </c>
      <c r="Q306" s="210">
        <v>0</v>
      </c>
      <c r="R306" s="210">
        <f>Q306*H306</f>
        <v>0</v>
      </c>
      <c r="S306" s="210">
        <v>0</v>
      </c>
      <c r="T306" s="21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2" t="s">
        <v>228</v>
      </c>
      <c r="AT306" s="212" t="s">
        <v>129</v>
      </c>
      <c r="AU306" s="212" t="s">
        <v>85</v>
      </c>
      <c r="AY306" s="18" t="s">
        <v>126</v>
      </c>
      <c r="BE306" s="213">
        <f>IF(N306="základní",J306,0)</f>
        <v>0</v>
      </c>
      <c r="BF306" s="213">
        <f>IF(N306="snížená",J306,0)</f>
        <v>0</v>
      </c>
      <c r="BG306" s="213">
        <f>IF(N306="zákl. přenesená",J306,0)</f>
        <v>0</v>
      </c>
      <c r="BH306" s="213">
        <f>IF(N306="sníž. přenesená",J306,0)</f>
        <v>0</v>
      </c>
      <c r="BI306" s="213">
        <f>IF(N306="nulová",J306,0)</f>
        <v>0</v>
      </c>
      <c r="BJ306" s="18" t="s">
        <v>83</v>
      </c>
      <c r="BK306" s="213">
        <f>ROUND(I306*H306,2)</f>
        <v>0</v>
      </c>
      <c r="BL306" s="18" t="s">
        <v>228</v>
      </c>
      <c r="BM306" s="212" t="s">
        <v>453</v>
      </c>
    </row>
    <row r="307" s="2" customFormat="1">
      <c r="A307" s="39"/>
      <c r="B307" s="40"/>
      <c r="C307" s="41"/>
      <c r="D307" s="214" t="s">
        <v>136</v>
      </c>
      <c r="E307" s="41"/>
      <c r="F307" s="215" t="s">
        <v>454</v>
      </c>
      <c r="G307" s="41"/>
      <c r="H307" s="41"/>
      <c r="I307" s="216"/>
      <c r="J307" s="41"/>
      <c r="K307" s="41"/>
      <c r="L307" s="45"/>
      <c r="M307" s="217"/>
      <c r="N307" s="218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136</v>
      </c>
      <c r="AU307" s="18" t="s">
        <v>85</v>
      </c>
    </row>
    <row r="308" s="12" customFormat="1" ht="22.8" customHeight="1">
      <c r="A308" s="12"/>
      <c r="B308" s="185"/>
      <c r="C308" s="186"/>
      <c r="D308" s="187" t="s">
        <v>74</v>
      </c>
      <c r="E308" s="199" t="s">
        <v>455</v>
      </c>
      <c r="F308" s="199" t="s">
        <v>456</v>
      </c>
      <c r="G308" s="186"/>
      <c r="H308" s="186"/>
      <c r="I308" s="189"/>
      <c r="J308" s="200">
        <f>BK308</f>
        <v>0</v>
      </c>
      <c r="K308" s="186"/>
      <c r="L308" s="191"/>
      <c r="M308" s="192"/>
      <c r="N308" s="193"/>
      <c r="O308" s="193"/>
      <c r="P308" s="194">
        <f>SUM(P309:P355)</f>
        <v>0</v>
      </c>
      <c r="Q308" s="193"/>
      <c r="R308" s="194">
        <f>SUM(R309:R355)</f>
        <v>0.065877199999999997</v>
      </c>
      <c r="S308" s="193"/>
      <c r="T308" s="195">
        <f>SUM(T309:T355)</f>
        <v>0.047475999999999997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96" t="s">
        <v>85</v>
      </c>
      <c r="AT308" s="197" t="s">
        <v>74</v>
      </c>
      <c r="AU308" s="197" t="s">
        <v>83</v>
      </c>
      <c r="AY308" s="196" t="s">
        <v>126</v>
      </c>
      <c r="BK308" s="198">
        <f>SUM(BK309:BK355)</f>
        <v>0</v>
      </c>
    </row>
    <row r="309" s="2" customFormat="1" ht="16.5" customHeight="1">
      <c r="A309" s="39"/>
      <c r="B309" s="40"/>
      <c r="C309" s="201" t="s">
        <v>457</v>
      </c>
      <c r="D309" s="201" t="s">
        <v>129</v>
      </c>
      <c r="E309" s="202" t="s">
        <v>458</v>
      </c>
      <c r="F309" s="203" t="s">
        <v>459</v>
      </c>
      <c r="G309" s="204" t="s">
        <v>152</v>
      </c>
      <c r="H309" s="205">
        <v>7.5999999999999996</v>
      </c>
      <c r="I309" s="206"/>
      <c r="J309" s="207">
        <f>ROUND(I309*H309,2)</f>
        <v>0</v>
      </c>
      <c r="K309" s="203" t="s">
        <v>133</v>
      </c>
      <c r="L309" s="45"/>
      <c r="M309" s="208" t="s">
        <v>19</v>
      </c>
      <c r="N309" s="209" t="s">
        <v>46</v>
      </c>
      <c r="O309" s="85"/>
      <c r="P309" s="210">
        <f>O309*H309</f>
        <v>0</v>
      </c>
      <c r="Q309" s="210">
        <v>0</v>
      </c>
      <c r="R309" s="210">
        <f>Q309*H309</f>
        <v>0</v>
      </c>
      <c r="S309" s="210">
        <v>0.00191</v>
      </c>
      <c r="T309" s="211">
        <f>S309*H309</f>
        <v>0.014515999999999999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2" t="s">
        <v>228</v>
      </c>
      <c r="AT309" s="212" t="s">
        <v>129</v>
      </c>
      <c r="AU309" s="212" t="s">
        <v>85</v>
      </c>
      <c r="AY309" s="18" t="s">
        <v>126</v>
      </c>
      <c r="BE309" s="213">
        <f>IF(N309="základní",J309,0)</f>
        <v>0</v>
      </c>
      <c r="BF309" s="213">
        <f>IF(N309="snížená",J309,0)</f>
        <v>0</v>
      </c>
      <c r="BG309" s="213">
        <f>IF(N309="zákl. přenesená",J309,0)</f>
        <v>0</v>
      </c>
      <c r="BH309" s="213">
        <f>IF(N309="sníž. přenesená",J309,0)</f>
        <v>0</v>
      </c>
      <c r="BI309" s="213">
        <f>IF(N309="nulová",J309,0)</f>
        <v>0</v>
      </c>
      <c r="BJ309" s="18" t="s">
        <v>83</v>
      </c>
      <c r="BK309" s="213">
        <f>ROUND(I309*H309,2)</f>
        <v>0</v>
      </c>
      <c r="BL309" s="18" t="s">
        <v>228</v>
      </c>
      <c r="BM309" s="212" t="s">
        <v>460</v>
      </c>
    </row>
    <row r="310" s="2" customFormat="1">
      <c r="A310" s="39"/>
      <c r="B310" s="40"/>
      <c r="C310" s="41"/>
      <c r="D310" s="214" t="s">
        <v>136</v>
      </c>
      <c r="E310" s="41"/>
      <c r="F310" s="215" t="s">
        <v>461</v>
      </c>
      <c r="G310" s="41"/>
      <c r="H310" s="41"/>
      <c r="I310" s="216"/>
      <c r="J310" s="41"/>
      <c r="K310" s="41"/>
      <c r="L310" s="45"/>
      <c r="M310" s="217"/>
      <c r="N310" s="218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136</v>
      </c>
      <c r="AU310" s="18" t="s">
        <v>85</v>
      </c>
    </row>
    <row r="311" s="13" customFormat="1">
      <c r="A311" s="13"/>
      <c r="B311" s="219"/>
      <c r="C311" s="220"/>
      <c r="D311" s="221" t="s">
        <v>138</v>
      </c>
      <c r="E311" s="222" t="s">
        <v>19</v>
      </c>
      <c r="F311" s="223" t="s">
        <v>175</v>
      </c>
      <c r="G311" s="220"/>
      <c r="H311" s="222" t="s">
        <v>19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9" t="s">
        <v>138</v>
      </c>
      <c r="AU311" s="229" t="s">
        <v>85</v>
      </c>
      <c r="AV311" s="13" t="s">
        <v>83</v>
      </c>
      <c r="AW311" s="13" t="s">
        <v>37</v>
      </c>
      <c r="AX311" s="13" t="s">
        <v>75</v>
      </c>
      <c r="AY311" s="229" t="s">
        <v>126</v>
      </c>
    </row>
    <row r="312" s="14" customFormat="1">
      <c r="A312" s="14"/>
      <c r="B312" s="230"/>
      <c r="C312" s="231"/>
      <c r="D312" s="221" t="s">
        <v>138</v>
      </c>
      <c r="E312" s="232" t="s">
        <v>19</v>
      </c>
      <c r="F312" s="233" t="s">
        <v>338</v>
      </c>
      <c r="G312" s="231"/>
      <c r="H312" s="234">
        <v>7.5999999999999996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0" t="s">
        <v>138</v>
      </c>
      <c r="AU312" s="240" t="s">
        <v>85</v>
      </c>
      <c r="AV312" s="14" t="s">
        <v>85</v>
      </c>
      <c r="AW312" s="14" t="s">
        <v>37</v>
      </c>
      <c r="AX312" s="14" t="s">
        <v>83</v>
      </c>
      <c r="AY312" s="240" t="s">
        <v>126</v>
      </c>
    </row>
    <row r="313" s="2" customFormat="1" ht="16.5" customHeight="1">
      <c r="A313" s="39"/>
      <c r="B313" s="40"/>
      <c r="C313" s="201" t="s">
        <v>462</v>
      </c>
      <c r="D313" s="201" t="s">
        <v>129</v>
      </c>
      <c r="E313" s="202" t="s">
        <v>463</v>
      </c>
      <c r="F313" s="203" t="s">
        <v>464</v>
      </c>
      <c r="G313" s="204" t="s">
        <v>152</v>
      </c>
      <c r="H313" s="205">
        <v>5.0999999999999996</v>
      </c>
      <c r="I313" s="206"/>
      <c r="J313" s="207">
        <f>ROUND(I313*H313,2)</f>
        <v>0</v>
      </c>
      <c r="K313" s="203" t="s">
        <v>133</v>
      </c>
      <c r="L313" s="45"/>
      <c r="M313" s="208" t="s">
        <v>19</v>
      </c>
      <c r="N313" s="209" t="s">
        <v>46</v>
      </c>
      <c r="O313" s="85"/>
      <c r="P313" s="210">
        <f>O313*H313</f>
        <v>0</v>
      </c>
      <c r="Q313" s="210">
        <v>0</v>
      </c>
      <c r="R313" s="210">
        <f>Q313*H313</f>
        <v>0</v>
      </c>
      <c r="S313" s="210">
        <v>0.0025999999999999999</v>
      </c>
      <c r="T313" s="211">
        <f>S313*H313</f>
        <v>0.013259999999999999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2" t="s">
        <v>228</v>
      </c>
      <c r="AT313" s="212" t="s">
        <v>129</v>
      </c>
      <c r="AU313" s="212" t="s">
        <v>85</v>
      </c>
      <c r="AY313" s="18" t="s">
        <v>126</v>
      </c>
      <c r="BE313" s="213">
        <f>IF(N313="základní",J313,0)</f>
        <v>0</v>
      </c>
      <c r="BF313" s="213">
        <f>IF(N313="snížená",J313,0)</f>
        <v>0</v>
      </c>
      <c r="BG313" s="213">
        <f>IF(N313="zákl. přenesená",J313,0)</f>
        <v>0</v>
      </c>
      <c r="BH313" s="213">
        <f>IF(N313="sníž. přenesená",J313,0)</f>
        <v>0</v>
      </c>
      <c r="BI313" s="213">
        <f>IF(N313="nulová",J313,0)</f>
        <v>0</v>
      </c>
      <c r="BJ313" s="18" t="s">
        <v>83</v>
      </c>
      <c r="BK313" s="213">
        <f>ROUND(I313*H313,2)</f>
        <v>0</v>
      </c>
      <c r="BL313" s="18" t="s">
        <v>228</v>
      </c>
      <c r="BM313" s="212" t="s">
        <v>465</v>
      </c>
    </row>
    <row r="314" s="2" customFormat="1">
      <c r="A314" s="39"/>
      <c r="B314" s="40"/>
      <c r="C314" s="41"/>
      <c r="D314" s="214" t="s">
        <v>136</v>
      </c>
      <c r="E314" s="41"/>
      <c r="F314" s="215" t="s">
        <v>466</v>
      </c>
      <c r="G314" s="41"/>
      <c r="H314" s="41"/>
      <c r="I314" s="216"/>
      <c r="J314" s="41"/>
      <c r="K314" s="41"/>
      <c r="L314" s="45"/>
      <c r="M314" s="217"/>
      <c r="N314" s="218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136</v>
      </c>
      <c r="AU314" s="18" t="s">
        <v>85</v>
      </c>
    </row>
    <row r="315" s="13" customFormat="1">
      <c r="A315" s="13"/>
      <c r="B315" s="219"/>
      <c r="C315" s="220"/>
      <c r="D315" s="221" t="s">
        <v>138</v>
      </c>
      <c r="E315" s="222" t="s">
        <v>19</v>
      </c>
      <c r="F315" s="223" t="s">
        <v>175</v>
      </c>
      <c r="G315" s="220"/>
      <c r="H315" s="222" t="s">
        <v>19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9" t="s">
        <v>138</v>
      </c>
      <c r="AU315" s="229" t="s">
        <v>85</v>
      </c>
      <c r="AV315" s="13" t="s">
        <v>83</v>
      </c>
      <c r="AW315" s="13" t="s">
        <v>37</v>
      </c>
      <c r="AX315" s="13" t="s">
        <v>75</v>
      </c>
      <c r="AY315" s="229" t="s">
        <v>126</v>
      </c>
    </row>
    <row r="316" s="14" customFormat="1">
      <c r="A316" s="14"/>
      <c r="B316" s="230"/>
      <c r="C316" s="231"/>
      <c r="D316" s="221" t="s">
        <v>138</v>
      </c>
      <c r="E316" s="232" t="s">
        <v>19</v>
      </c>
      <c r="F316" s="233" t="s">
        <v>156</v>
      </c>
      <c r="G316" s="231"/>
      <c r="H316" s="234">
        <v>5.0999999999999996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0" t="s">
        <v>138</v>
      </c>
      <c r="AU316" s="240" t="s">
        <v>85</v>
      </c>
      <c r="AV316" s="14" t="s">
        <v>85</v>
      </c>
      <c r="AW316" s="14" t="s">
        <v>37</v>
      </c>
      <c r="AX316" s="14" t="s">
        <v>83</v>
      </c>
      <c r="AY316" s="240" t="s">
        <v>126</v>
      </c>
    </row>
    <row r="317" s="2" customFormat="1" ht="16.5" customHeight="1">
      <c r="A317" s="39"/>
      <c r="B317" s="40"/>
      <c r="C317" s="201" t="s">
        <v>467</v>
      </c>
      <c r="D317" s="201" t="s">
        <v>129</v>
      </c>
      <c r="E317" s="202" t="s">
        <v>468</v>
      </c>
      <c r="F317" s="203" t="s">
        <v>469</v>
      </c>
      <c r="G317" s="204" t="s">
        <v>152</v>
      </c>
      <c r="H317" s="205">
        <v>5</v>
      </c>
      <c r="I317" s="206"/>
      <c r="J317" s="207">
        <f>ROUND(I317*H317,2)</f>
        <v>0</v>
      </c>
      <c r="K317" s="203" t="s">
        <v>133</v>
      </c>
      <c r="L317" s="45"/>
      <c r="M317" s="208" t="s">
        <v>19</v>
      </c>
      <c r="N317" s="209" t="s">
        <v>46</v>
      </c>
      <c r="O317" s="85"/>
      <c r="P317" s="210">
        <f>O317*H317</f>
        <v>0</v>
      </c>
      <c r="Q317" s="210">
        <v>0</v>
      </c>
      <c r="R317" s="210">
        <f>Q317*H317</f>
        <v>0</v>
      </c>
      <c r="S317" s="210">
        <v>0.0039399999999999999</v>
      </c>
      <c r="T317" s="211">
        <f>S317*H317</f>
        <v>0.019699999999999999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2" t="s">
        <v>228</v>
      </c>
      <c r="AT317" s="212" t="s">
        <v>129</v>
      </c>
      <c r="AU317" s="212" t="s">
        <v>85</v>
      </c>
      <c r="AY317" s="18" t="s">
        <v>126</v>
      </c>
      <c r="BE317" s="213">
        <f>IF(N317="základní",J317,0)</f>
        <v>0</v>
      </c>
      <c r="BF317" s="213">
        <f>IF(N317="snížená",J317,0)</f>
        <v>0</v>
      </c>
      <c r="BG317" s="213">
        <f>IF(N317="zákl. přenesená",J317,0)</f>
        <v>0</v>
      </c>
      <c r="BH317" s="213">
        <f>IF(N317="sníž. přenesená",J317,0)</f>
        <v>0</v>
      </c>
      <c r="BI317" s="213">
        <f>IF(N317="nulová",J317,0)</f>
        <v>0</v>
      </c>
      <c r="BJ317" s="18" t="s">
        <v>83</v>
      </c>
      <c r="BK317" s="213">
        <f>ROUND(I317*H317,2)</f>
        <v>0</v>
      </c>
      <c r="BL317" s="18" t="s">
        <v>228</v>
      </c>
      <c r="BM317" s="212" t="s">
        <v>470</v>
      </c>
    </row>
    <row r="318" s="2" customFormat="1">
      <c r="A318" s="39"/>
      <c r="B318" s="40"/>
      <c r="C318" s="41"/>
      <c r="D318" s="214" t="s">
        <v>136</v>
      </c>
      <c r="E318" s="41"/>
      <c r="F318" s="215" t="s">
        <v>471</v>
      </c>
      <c r="G318" s="41"/>
      <c r="H318" s="41"/>
      <c r="I318" s="216"/>
      <c r="J318" s="41"/>
      <c r="K318" s="41"/>
      <c r="L318" s="45"/>
      <c r="M318" s="217"/>
      <c r="N318" s="218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136</v>
      </c>
      <c r="AU318" s="18" t="s">
        <v>85</v>
      </c>
    </row>
    <row r="319" s="13" customFormat="1">
      <c r="A319" s="13"/>
      <c r="B319" s="219"/>
      <c r="C319" s="220"/>
      <c r="D319" s="221" t="s">
        <v>138</v>
      </c>
      <c r="E319" s="222" t="s">
        <v>19</v>
      </c>
      <c r="F319" s="223" t="s">
        <v>175</v>
      </c>
      <c r="G319" s="220"/>
      <c r="H319" s="222" t="s">
        <v>19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138</v>
      </c>
      <c r="AU319" s="229" t="s">
        <v>85</v>
      </c>
      <c r="AV319" s="13" t="s">
        <v>83</v>
      </c>
      <c r="AW319" s="13" t="s">
        <v>37</v>
      </c>
      <c r="AX319" s="13" t="s">
        <v>75</v>
      </c>
      <c r="AY319" s="229" t="s">
        <v>126</v>
      </c>
    </row>
    <row r="320" s="14" customFormat="1">
      <c r="A320" s="14"/>
      <c r="B320" s="230"/>
      <c r="C320" s="231"/>
      <c r="D320" s="221" t="s">
        <v>138</v>
      </c>
      <c r="E320" s="232" t="s">
        <v>19</v>
      </c>
      <c r="F320" s="233" t="s">
        <v>157</v>
      </c>
      <c r="G320" s="231"/>
      <c r="H320" s="234">
        <v>5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0" t="s">
        <v>138</v>
      </c>
      <c r="AU320" s="240" t="s">
        <v>85</v>
      </c>
      <c r="AV320" s="14" t="s">
        <v>85</v>
      </c>
      <c r="AW320" s="14" t="s">
        <v>37</v>
      </c>
      <c r="AX320" s="14" t="s">
        <v>83</v>
      </c>
      <c r="AY320" s="240" t="s">
        <v>126</v>
      </c>
    </row>
    <row r="321" s="2" customFormat="1" ht="24.15" customHeight="1">
      <c r="A321" s="39"/>
      <c r="B321" s="40"/>
      <c r="C321" s="201" t="s">
        <v>472</v>
      </c>
      <c r="D321" s="201" t="s">
        <v>129</v>
      </c>
      <c r="E321" s="202" t="s">
        <v>473</v>
      </c>
      <c r="F321" s="203" t="s">
        <v>474</v>
      </c>
      <c r="G321" s="204" t="s">
        <v>152</v>
      </c>
      <c r="H321" s="205">
        <v>7.5999999999999996</v>
      </c>
      <c r="I321" s="206"/>
      <c r="J321" s="207">
        <f>ROUND(I321*H321,2)</f>
        <v>0</v>
      </c>
      <c r="K321" s="203" t="s">
        <v>133</v>
      </c>
      <c r="L321" s="45"/>
      <c r="M321" s="208" t="s">
        <v>19</v>
      </c>
      <c r="N321" s="209" t="s">
        <v>46</v>
      </c>
      <c r="O321" s="85"/>
      <c r="P321" s="210">
        <f>O321*H321</f>
        <v>0</v>
      </c>
      <c r="Q321" s="210">
        <v>0.0029099999999999998</v>
      </c>
      <c r="R321" s="210">
        <f>Q321*H321</f>
        <v>0.022115999999999997</v>
      </c>
      <c r="S321" s="210">
        <v>0</v>
      </c>
      <c r="T321" s="21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2" t="s">
        <v>228</v>
      </c>
      <c r="AT321" s="212" t="s">
        <v>129</v>
      </c>
      <c r="AU321" s="212" t="s">
        <v>85</v>
      </c>
      <c r="AY321" s="18" t="s">
        <v>126</v>
      </c>
      <c r="BE321" s="213">
        <f>IF(N321="základní",J321,0)</f>
        <v>0</v>
      </c>
      <c r="BF321" s="213">
        <f>IF(N321="snížená",J321,0)</f>
        <v>0</v>
      </c>
      <c r="BG321" s="213">
        <f>IF(N321="zákl. přenesená",J321,0)</f>
        <v>0</v>
      </c>
      <c r="BH321" s="213">
        <f>IF(N321="sníž. přenesená",J321,0)</f>
        <v>0</v>
      </c>
      <c r="BI321" s="213">
        <f>IF(N321="nulová",J321,0)</f>
        <v>0</v>
      </c>
      <c r="BJ321" s="18" t="s">
        <v>83</v>
      </c>
      <c r="BK321" s="213">
        <f>ROUND(I321*H321,2)</f>
        <v>0</v>
      </c>
      <c r="BL321" s="18" t="s">
        <v>228</v>
      </c>
      <c r="BM321" s="212" t="s">
        <v>475</v>
      </c>
    </row>
    <row r="322" s="2" customFormat="1">
      <c r="A322" s="39"/>
      <c r="B322" s="40"/>
      <c r="C322" s="41"/>
      <c r="D322" s="214" t="s">
        <v>136</v>
      </c>
      <c r="E322" s="41"/>
      <c r="F322" s="215" t="s">
        <v>476</v>
      </c>
      <c r="G322" s="41"/>
      <c r="H322" s="41"/>
      <c r="I322" s="216"/>
      <c r="J322" s="41"/>
      <c r="K322" s="41"/>
      <c r="L322" s="45"/>
      <c r="M322" s="217"/>
      <c r="N322" s="218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136</v>
      </c>
      <c r="AU322" s="18" t="s">
        <v>85</v>
      </c>
    </row>
    <row r="323" s="13" customFormat="1">
      <c r="A323" s="13"/>
      <c r="B323" s="219"/>
      <c r="C323" s="220"/>
      <c r="D323" s="221" t="s">
        <v>138</v>
      </c>
      <c r="E323" s="222" t="s">
        <v>19</v>
      </c>
      <c r="F323" s="223" t="s">
        <v>477</v>
      </c>
      <c r="G323" s="220"/>
      <c r="H323" s="222" t="s">
        <v>19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9" t="s">
        <v>138</v>
      </c>
      <c r="AU323" s="229" t="s">
        <v>85</v>
      </c>
      <c r="AV323" s="13" t="s">
        <v>83</v>
      </c>
      <c r="AW323" s="13" t="s">
        <v>37</v>
      </c>
      <c r="AX323" s="13" t="s">
        <v>75</v>
      </c>
      <c r="AY323" s="229" t="s">
        <v>126</v>
      </c>
    </row>
    <row r="324" s="13" customFormat="1">
      <c r="A324" s="13"/>
      <c r="B324" s="219"/>
      <c r="C324" s="220"/>
      <c r="D324" s="221" t="s">
        <v>138</v>
      </c>
      <c r="E324" s="222" t="s">
        <v>19</v>
      </c>
      <c r="F324" s="223" t="s">
        <v>478</v>
      </c>
      <c r="G324" s="220"/>
      <c r="H324" s="222" t="s">
        <v>19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9" t="s">
        <v>138</v>
      </c>
      <c r="AU324" s="229" t="s">
        <v>85</v>
      </c>
      <c r="AV324" s="13" t="s">
        <v>83</v>
      </c>
      <c r="AW324" s="13" t="s">
        <v>37</v>
      </c>
      <c r="AX324" s="13" t="s">
        <v>75</v>
      </c>
      <c r="AY324" s="229" t="s">
        <v>126</v>
      </c>
    </row>
    <row r="325" s="14" customFormat="1">
      <c r="A325" s="14"/>
      <c r="B325" s="230"/>
      <c r="C325" s="231"/>
      <c r="D325" s="221" t="s">
        <v>138</v>
      </c>
      <c r="E325" s="232" t="s">
        <v>19</v>
      </c>
      <c r="F325" s="233" t="s">
        <v>338</v>
      </c>
      <c r="G325" s="231"/>
      <c r="H325" s="234">
        <v>7.5999999999999996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0" t="s">
        <v>138</v>
      </c>
      <c r="AU325" s="240" t="s">
        <v>85</v>
      </c>
      <c r="AV325" s="14" t="s">
        <v>85</v>
      </c>
      <c r="AW325" s="14" t="s">
        <v>37</v>
      </c>
      <c r="AX325" s="14" t="s">
        <v>83</v>
      </c>
      <c r="AY325" s="240" t="s">
        <v>126</v>
      </c>
    </row>
    <row r="326" s="2" customFormat="1" ht="21.75" customHeight="1">
      <c r="A326" s="39"/>
      <c r="B326" s="40"/>
      <c r="C326" s="201" t="s">
        <v>479</v>
      </c>
      <c r="D326" s="201" t="s">
        <v>129</v>
      </c>
      <c r="E326" s="202" t="s">
        <v>480</v>
      </c>
      <c r="F326" s="203" t="s">
        <v>481</v>
      </c>
      <c r="G326" s="204" t="s">
        <v>152</v>
      </c>
      <c r="H326" s="205">
        <v>5.0999999999999996</v>
      </c>
      <c r="I326" s="206"/>
      <c r="J326" s="207">
        <f>ROUND(I326*H326,2)</f>
        <v>0</v>
      </c>
      <c r="K326" s="203" t="s">
        <v>133</v>
      </c>
      <c r="L326" s="45"/>
      <c r="M326" s="208" t="s">
        <v>19</v>
      </c>
      <c r="N326" s="209" t="s">
        <v>46</v>
      </c>
      <c r="O326" s="85"/>
      <c r="P326" s="210">
        <f>O326*H326</f>
        <v>0</v>
      </c>
      <c r="Q326" s="210">
        <v>0.0016900000000000001</v>
      </c>
      <c r="R326" s="210">
        <f>Q326*H326</f>
        <v>0.0086189999999999999</v>
      </c>
      <c r="S326" s="210">
        <v>0</v>
      </c>
      <c r="T326" s="21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2" t="s">
        <v>228</v>
      </c>
      <c r="AT326" s="212" t="s">
        <v>129</v>
      </c>
      <c r="AU326" s="212" t="s">
        <v>85</v>
      </c>
      <c r="AY326" s="18" t="s">
        <v>126</v>
      </c>
      <c r="BE326" s="213">
        <f>IF(N326="základní",J326,0)</f>
        <v>0</v>
      </c>
      <c r="BF326" s="213">
        <f>IF(N326="snížená",J326,0)</f>
        <v>0</v>
      </c>
      <c r="BG326" s="213">
        <f>IF(N326="zákl. přenesená",J326,0)</f>
        <v>0</v>
      </c>
      <c r="BH326" s="213">
        <f>IF(N326="sníž. přenesená",J326,0)</f>
        <v>0</v>
      </c>
      <c r="BI326" s="213">
        <f>IF(N326="nulová",J326,0)</f>
        <v>0</v>
      </c>
      <c r="BJ326" s="18" t="s">
        <v>83</v>
      </c>
      <c r="BK326" s="213">
        <f>ROUND(I326*H326,2)</f>
        <v>0</v>
      </c>
      <c r="BL326" s="18" t="s">
        <v>228</v>
      </c>
      <c r="BM326" s="212" t="s">
        <v>482</v>
      </c>
    </row>
    <row r="327" s="2" customFormat="1">
      <c r="A327" s="39"/>
      <c r="B327" s="40"/>
      <c r="C327" s="41"/>
      <c r="D327" s="214" t="s">
        <v>136</v>
      </c>
      <c r="E327" s="41"/>
      <c r="F327" s="215" t="s">
        <v>483</v>
      </c>
      <c r="G327" s="41"/>
      <c r="H327" s="41"/>
      <c r="I327" s="216"/>
      <c r="J327" s="41"/>
      <c r="K327" s="41"/>
      <c r="L327" s="45"/>
      <c r="M327" s="217"/>
      <c r="N327" s="218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136</v>
      </c>
      <c r="AU327" s="18" t="s">
        <v>85</v>
      </c>
    </row>
    <row r="328" s="13" customFormat="1">
      <c r="A328" s="13"/>
      <c r="B328" s="219"/>
      <c r="C328" s="220"/>
      <c r="D328" s="221" t="s">
        <v>138</v>
      </c>
      <c r="E328" s="222" t="s">
        <v>19</v>
      </c>
      <c r="F328" s="223" t="s">
        <v>155</v>
      </c>
      <c r="G328" s="220"/>
      <c r="H328" s="222" t="s">
        <v>19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9" t="s">
        <v>138</v>
      </c>
      <c r="AU328" s="229" t="s">
        <v>85</v>
      </c>
      <c r="AV328" s="13" t="s">
        <v>83</v>
      </c>
      <c r="AW328" s="13" t="s">
        <v>37</v>
      </c>
      <c r="AX328" s="13" t="s">
        <v>75</v>
      </c>
      <c r="AY328" s="229" t="s">
        <v>126</v>
      </c>
    </row>
    <row r="329" s="14" customFormat="1">
      <c r="A329" s="14"/>
      <c r="B329" s="230"/>
      <c r="C329" s="231"/>
      <c r="D329" s="221" t="s">
        <v>138</v>
      </c>
      <c r="E329" s="232" t="s">
        <v>19</v>
      </c>
      <c r="F329" s="233" t="s">
        <v>156</v>
      </c>
      <c r="G329" s="231"/>
      <c r="H329" s="234">
        <v>5.0999999999999996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0" t="s">
        <v>138</v>
      </c>
      <c r="AU329" s="240" t="s">
        <v>85</v>
      </c>
      <c r="AV329" s="14" t="s">
        <v>85</v>
      </c>
      <c r="AW329" s="14" t="s">
        <v>37</v>
      </c>
      <c r="AX329" s="14" t="s">
        <v>83</v>
      </c>
      <c r="AY329" s="240" t="s">
        <v>126</v>
      </c>
    </row>
    <row r="330" s="2" customFormat="1" ht="24.15" customHeight="1">
      <c r="A330" s="39"/>
      <c r="B330" s="40"/>
      <c r="C330" s="201" t="s">
        <v>484</v>
      </c>
      <c r="D330" s="201" t="s">
        <v>129</v>
      </c>
      <c r="E330" s="202" t="s">
        <v>485</v>
      </c>
      <c r="F330" s="203" t="s">
        <v>486</v>
      </c>
      <c r="G330" s="204" t="s">
        <v>379</v>
      </c>
      <c r="H330" s="205">
        <v>1</v>
      </c>
      <c r="I330" s="206"/>
      <c r="J330" s="207">
        <f>ROUND(I330*H330,2)</f>
        <v>0</v>
      </c>
      <c r="K330" s="203" t="s">
        <v>133</v>
      </c>
      <c r="L330" s="45"/>
      <c r="M330" s="208" t="s">
        <v>19</v>
      </c>
      <c r="N330" s="209" t="s">
        <v>46</v>
      </c>
      <c r="O330" s="85"/>
      <c r="P330" s="210">
        <f>O330*H330</f>
        <v>0</v>
      </c>
      <c r="Q330" s="210">
        <v>0.00036000000000000002</v>
      </c>
      <c r="R330" s="210">
        <f>Q330*H330</f>
        <v>0.00036000000000000002</v>
      </c>
      <c r="S330" s="210">
        <v>0</v>
      </c>
      <c r="T330" s="21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2" t="s">
        <v>228</v>
      </c>
      <c r="AT330" s="212" t="s">
        <v>129</v>
      </c>
      <c r="AU330" s="212" t="s">
        <v>85</v>
      </c>
      <c r="AY330" s="18" t="s">
        <v>126</v>
      </c>
      <c r="BE330" s="213">
        <f>IF(N330="základní",J330,0)</f>
        <v>0</v>
      </c>
      <c r="BF330" s="213">
        <f>IF(N330="snížená",J330,0)</f>
        <v>0</v>
      </c>
      <c r="BG330" s="213">
        <f>IF(N330="zákl. přenesená",J330,0)</f>
        <v>0</v>
      </c>
      <c r="BH330" s="213">
        <f>IF(N330="sníž. přenesená",J330,0)</f>
        <v>0</v>
      </c>
      <c r="BI330" s="213">
        <f>IF(N330="nulová",J330,0)</f>
        <v>0</v>
      </c>
      <c r="BJ330" s="18" t="s">
        <v>83</v>
      </c>
      <c r="BK330" s="213">
        <f>ROUND(I330*H330,2)</f>
        <v>0</v>
      </c>
      <c r="BL330" s="18" t="s">
        <v>228</v>
      </c>
      <c r="BM330" s="212" t="s">
        <v>487</v>
      </c>
    </row>
    <row r="331" s="2" customFormat="1">
      <c r="A331" s="39"/>
      <c r="B331" s="40"/>
      <c r="C331" s="41"/>
      <c r="D331" s="214" t="s">
        <v>136</v>
      </c>
      <c r="E331" s="41"/>
      <c r="F331" s="215" t="s">
        <v>488</v>
      </c>
      <c r="G331" s="41"/>
      <c r="H331" s="41"/>
      <c r="I331" s="216"/>
      <c r="J331" s="41"/>
      <c r="K331" s="41"/>
      <c r="L331" s="45"/>
      <c r="M331" s="217"/>
      <c r="N331" s="218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136</v>
      </c>
      <c r="AU331" s="18" t="s">
        <v>85</v>
      </c>
    </row>
    <row r="332" s="2" customFormat="1" ht="24.15" customHeight="1">
      <c r="A332" s="39"/>
      <c r="B332" s="40"/>
      <c r="C332" s="201" t="s">
        <v>489</v>
      </c>
      <c r="D332" s="201" t="s">
        <v>129</v>
      </c>
      <c r="E332" s="202" t="s">
        <v>490</v>
      </c>
      <c r="F332" s="203" t="s">
        <v>491</v>
      </c>
      <c r="G332" s="204" t="s">
        <v>152</v>
      </c>
      <c r="H332" s="205">
        <v>5</v>
      </c>
      <c r="I332" s="206"/>
      <c r="J332" s="207">
        <f>ROUND(I332*H332,2)</f>
        <v>0</v>
      </c>
      <c r="K332" s="203" t="s">
        <v>133</v>
      </c>
      <c r="L332" s="45"/>
      <c r="M332" s="208" t="s">
        <v>19</v>
      </c>
      <c r="N332" s="209" t="s">
        <v>46</v>
      </c>
      <c r="O332" s="85"/>
      <c r="P332" s="210">
        <f>O332*H332</f>
        <v>0</v>
      </c>
      <c r="Q332" s="210">
        <v>0.0021700000000000001</v>
      </c>
      <c r="R332" s="210">
        <f>Q332*H332</f>
        <v>0.01085</v>
      </c>
      <c r="S332" s="210">
        <v>0</v>
      </c>
      <c r="T332" s="21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2" t="s">
        <v>228</v>
      </c>
      <c r="AT332" s="212" t="s">
        <v>129</v>
      </c>
      <c r="AU332" s="212" t="s">
        <v>85</v>
      </c>
      <c r="AY332" s="18" t="s">
        <v>126</v>
      </c>
      <c r="BE332" s="213">
        <f>IF(N332="základní",J332,0)</f>
        <v>0</v>
      </c>
      <c r="BF332" s="213">
        <f>IF(N332="snížená",J332,0)</f>
        <v>0</v>
      </c>
      <c r="BG332" s="213">
        <f>IF(N332="zákl. přenesená",J332,0)</f>
        <v>0</v>
      </c>
      <c r="BH332" s="213">
        <f>IF(N332="sníž. přenesená",J332,0)</f>
        <v>0</v>
      </c>
      <c r="BI332" s="213">
        <f>IF(N332="nulová",J332,0)</f>
        <v>0</v>
      </c>
      <c r="BJ332" s="18" t="s">
        <v>83</v>
      </c>
      <c r="BK332" s="213">
        <f>ROUND(I332*H332,2)</f>
        <v>0</v>
      </c>
      <c r="BL332" s="18" t="s">
        <v>228</v>
      </c>
      <c r="BM332" s="212" t="s">
        <v>492</v>
      </c>
    </row>
    <row r="333" s="2" customFormat="1">
      <c r="A333" s="39"/>
      <c r="B333" s="40"/>
      <c r="C333" s="41"/>
      <c r="D333" s="214" t="s">
        <v>136</v>
      </c>
      <c r="E333" s="41"/>
      <c r="F333" s="215" t="s">
        <v>493</v>
      </c>
      <c r="G333" s="41"/>
      <c r="H333" s="41"/>
      <c r="I333" s="216"/>
      <c r="J333" s="41"/>
      <c r="K333" s="41"/>
      <c r="L333" s="45"/>
      <c r="M333" s="217"/>
      <c r="N333" s="218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136</v>
      </c>
      <c r="AU333" s="18" t="s">
        <v>85</v>
      </c>
    </row>
    <row r="334" s="2" customFormat="1" ht="21.75" customHeight="1">
      <c r="A334" s="39"/>
      <c r="B334" s="40"/>
      <c r="C334" s="201" t="s">
        <v>494</v>
      </c>
      <c r="D334" s="201" t="s">
        <v>129</v>
      </c>
      <c r="E334" s="202" t="s">
        <v>495</v>
      </c>
      <c r="F334" s="203" t="s">
        <v>496</v>
      </c>
      <c r="G334" s="204" t="s">
        <v>152</v>
      </c>
      <c r="H334" s="205">
        <v>5.0999999999999996</v>
      </c>
      <c r="I334" s="206"/>
      <c r="J334" s="207">
        <f>ROUND(I334*H334,2)</f>
        <v>0</v>
      </c>
      <c r="K334" s="203" t="s">
        <v>133</v>
      </c>
      <c r="L334" s="45"/>
      <c r="M334" s="208" t="s">
        <v>19</v>
      </c>
      <c r="N334" s="209" t="s">
        <v>46</v>
      </c>
      <c r="O334" s="85"/>
      <c r="P334" s="210">
        <f>O334*H334</f>
        <v>0</v>
      </c>
      <c r="Q334" s="210">
        <v>0.00106</v>
      </c>
      <c r="R334" s="210">
        <f>Q334*H334</f>
        <v>0.0054059999999999993</v>
      </c>
      <c r="S334" s="210">
        <v>0</v>
      </c>
      <c r="T334" s="21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2" t="s">
        <v>228</v>
      </c>
      <c r="AT334" s="212" t="s">
        <v>129</v>
      </c>
      <c r="AU334" s="212" t="s">
        <v>85</v>
      </c>
      <c r="AY334" s="18" t="s">
        <v>126</v>
      </c>
      <c r="BE334" s="213">
        <f>IF(N334="základní",J334,0)</f>
        <v>0</v>
      </c>
      <c r="BF334" s="213">
        <f>IF(N334="snížená",J334,0)</f>
        <v>0</v>
      </c>
      <c r="BG334" s="213">
        <f>IF(N334="zákl. přenesená",J334,0)</f>
        <v>0</v>
      </c>
      <c r="BH334" s="213">
        <f>IF(N334="sníž. přenesená",J334,0)</f>
        <v>0</v>
      </c>
      <c r="BI334" s="213">
        <f>IF(N334="nulová",J334,0)</f>
        <v>0</v>
      </c>
      <c r="BJ334" s="18" t="s">
        <v>83</v>
      </c>
      <c r="BK334" s="213">
        <f>ROUND(I334*H334,2)</f>
        <v>0</v>
      </c>
      <c r="BL334" s="18" t="s">
        <v>228</v>
      </c>
      <c r="BM334" s="212" t="s">
        <v>497</v>
      </c>
    </row>
    <row r="335" s="2" customFormat="1">
      <c r="A335" s="39"/>
      <c r="B335" s="40"/>
      <c r="C335" s="41"/>
      <c r="D335" s="214" t="s">
        <v>136</v>
      </c>
      <c r="E335" s="41"/>
      <c r="F335" s="215" t="s">
        <v>498</v>
      </c>
      <c r="G335" s="41"/>
      <c r="H335" s="41"/>
      <c r="I335" s="216"/>
      <c r="J335" s="41"/>
      <c r="K335" s="41"/>
      <c r="L335" s="45"/>
      <c r="M335" s="217"/>
      <c r="N335" s="218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136</v>
      </c>
      <c r="AU335" s="18" t="s">
        <v>85</v>
      </c>
    </row>
    <row r="336" s="13" customFormat="1">
      <c r="A336" s="13"/>
      <c r="B336" s="219"/>
      <c r="C336" s="220"/>
      <c r="D336" s="221" t="s">
        <v>138</v>
      </c>
      <c r="E336" s="222" t="s">
        <v>19</v>
      </c>
      <c r="F336" s="223" t="s">
        <v>155</v>
      </c>
      <c r="G336" s="220"/>
      <c r="H336" s="222" t="s">
        <v>19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9" t="s">
        <v>138</v>
      </c>
      <c r="AU336" s="229" t="s">
        <v>85</v>
      </c>
      <c r="AV336" s="13" t="s">
        <v>83</v>
      </c>
      <c r="AW336" s="13" t="s">
        <v>37</v>
      </c>
      <c r="AX336" s="13" t="s">
        <v>75</v>
      </c>
      <c r="AY336" s="229" t="s">
        <v>126</v>
      </c>
    </row>
    <row r="337" s="14" customFormat="1">
      <c r="A337" s="14"/>
      <c r="B337" s="230"/>
      <c r="C337" s="231"/>
      <c r="D337" s="221" t="s">
        <v>138</v>
      </c>
      <c r="E337" s="232" t="s">
        <v>19</v>
      </c>
      <c r="F337" s="233" t="s">
        <v>156</v>
      </c>
      <c r="G337" s="231"/>
      <c r="H337" s="234">
        <v>5.0999999999999996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0" t="s">
        <v>138</v>
      </c>
      <c r="AU337" s="240" t="s">
        <v>85</v>
      </c>
      <c r="AV337" s="14" t="s">
        <v>85</v>
      </c>
      <c r="AW337" s="14" t="s">
        <v>37</v>
      </c>
      <c r="AX337" s="14" t="s">
        <v>83</v>
      </c>
      <c r="AY337" s="240" t="s">
        <v>126</v>
      </c>
    </row>
    <row r="338" s="2" customFormat="1" ht="16.5" customHeight="1">
      <c r="A338" s="39"/>
      <c r="B338" s="40"/>
      <c r="C338" s="201" t="s">
        <v>499</v>
      </c>
      <c r="D338" s="201" t="s">
        <v>129</v>
      </c>
      <c r="E338" s="202" t="s">
        <v>500</v>
      </c>
      <c r="F338" s="203" t="s">
        <v>501</v>
      </c>
      <c r="G338" s="204" t="s">
        <v>152</v>
      </c>
      <c r="H338" s="205">
        <v>5.0999999999999996</v>
      </c>
      <c r="I338" s="206"/>
      <c r="J338" s="207">
        <f>ROUND(I338*H338,2)</f>
        <v>0</v>
      </c>
      <c r="K338" s="203" t="s">
        <v>19</v>
      </c>
      <c r="L338" s="45"/>
      <c r="M338" s="208" t="s">
        <v>19</v>
      </c>
      <c r="N338" s="209" t="s">
        <v>46</v>
      </c>
      <c r="O338" s="85"/>
      <c r="P338" s="210">
        <f>O338*H338</f>
        <v>0</v>
      </c>
      <c r="Q338" s="210">
        <v>0</v>
      </c>
      <c r="R338" s="210">
        <f>Q338*H338</f>
        <v>0</v>
      </c>
      <c r="S338" s="210">
        <v>0</v>
      </c>
      <c r="T338" s="21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2" t="s">
        <v>228</v>
      </c>
      <c r="AT338" s="212" t="s">
        <v>129</v>
      </c>
      <c r="AU338" s="212" t="s">
        <v>85</v>
      </c>
      <c r="AY338" s="18" t="s">
        <v>126</v>
      </c>
      <c r="BE338" s="213">
        <f>IF(N338="základní",J338,0)</f>
        <v>0</v>
      </c>
      <c r="BF338" s="213">
        <f>IF(N338="snížená",J338,0)</f>
        <v>0</v>
      </c>
      <c r="BG338" s="213">
        <f>IF(N338="zákl. přenesená",J338,0)</f>
        <v>0</v>
      </c>
      <c r="BH338" s="213">
        <f>IF(N338="sníž. přenesená",J338,0)</f>
        <v>0</v>
      </c>
      <c r="BI338" s="213">
        <f>IF(N338="nulová",J338,0)</f>
        <v>0</v>
      </c>
      <c r="BJ338" s="18" t="s">
        <v>83</v>
      </c>
      <c r="BK338" s="213">
        <f>ROUND(I338*H338,2)</f>
        <v>0</v>
      </c>
      <c r="BL338" s="18" t="s">
        <v>228</v>
      </c>
      <c r="BM338" s="212" t="s">
        <v>502</v>
      </c>
    </row>
    <row r="339" s="13" customFormat="1">
      <c r="A339" s="13"/>
      <c r="B339" s="219"/>
      <c r="C339" s="220"/>
      <c r="D339" s="221" t="s">
        <v>138</v>
      </c>
      <c r="E339" s="222" t="s">
        <v>19</v>
      </c>
      <c r="F339" s="223" t="s">
        <v>155</v>
      </c>
      <c r="G339" s="220"/>
      <c r="H339" s="222" t="s">
        <v>19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9" t="s">
        <v>138</v>
      </c>
      <c r="AU339" s="229" t="s">
        <v>85</v>
      </c>
      <c r="AV339" s="13" t="s">
        <v>83</v>
      </c>
      <c r="AW339" s="13" t="s">
        <v>37</v>
      </c>
      <c r="AX339" s="13" t="s">
        <v>75</v>
      </c>
      <c r="AY339" s="229" t="s">
        <v>126</v>
      </c>
    </row>
    <row r="340" s="14" customFormat="1">
      <c r="A340" s="14"/>
      <c r="B340" s="230"/>
      <c r="C340" s="231"/>
      <c r="D340" s="221" t="s">
        <v>138</v>
      </c>
      <c r="E340" s="232" t="s">
        <v>19</v>
      </c>
      <c r="F340" s="233" t="s">
        <v>156</v>
      </c>
      <c r="G340" s="231"/>
      <c r="H340" s="234">
        <v>5.0999999999999996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0" t="s">
        <v>138</v>
      </c>
      <c r="AU340" s="240" t="s">
        <v>85</v>
      </c>
      <c r="AV340" s="14" t="s">
        <v>85</v>
      </c>
      <c r="AW340" s="14" t="s">
        <v>37</v>
      </c>
      <c r="AX340" s="14" t="s">
        <v>83</v>
      </c>
      <c r="AY340" s="240" t="s">
        <v>126</v>
      </c>
    </row>
    <row r="341" s="2" customFormat="1" ht="16.5" customHeight="1">
      <c r="A341" s="39"/>
      <c r="B341" s="40"/>
      <c r="C341" s="201" t="s">
        <v>503</v>
      </c>
      <c r="D341" s="201" t="s">
        <v>129</v>
      </c>
      <c r="E341" s="202" t="s">
        <v>504</v>
      </c>
      <c r="F341" s="203" t="s">
        <v>505</v>
      </c>
      <c r="G341" s="204" t="s">
        <v>152</v>
      </c>
      <c r="H341" s="205">
        <v>15.52</v>
      </c>
      <c r="I341" s="206"/>
      <c r="J341" s="207">
        <f>ROUND(I341*H341,2)</f>
        <v>0</v>
      </c>
      <c r="K341" s="203" t="s">
        <v>19</v>
      </c>
      <c r="L341" s="45"/>
      <c r="M341" s="208" t="s">
        <v>19</v>
      </c>
      <c r="N341" s="209" t="s">
        <v>46</v>
      </c>
      <c r="O341" s="85"/>
      <c r="P341" s="210">
        <f>O341*H341</f>
        <v>0</v>
      </c>
      <c r="Q341" s="210">
        <v>0</v>
      </c>
      <c r="R341" s="210">
        <f>Q341*H341</f>
        <v>0</v>
      </c>
      <c r="S341" s="210">
        <v>0</v>
      </c>
      <c r="T341" s="21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2" t="s">
        <v>228</v>
      </c>
      <c r="AT341" s="212" t="s">
        <v>129</v>
      </c>
      <c r="AU341" s="212" t="s">
        <v>85</v>
      </c>
      <c r="AY341" s="18" t="s">
        <v>126</v>
      </c>
      <c r="BE341" s="213">
        <f>IF(N341="základní",J341,0)</f>
        <v>0</v>
      </c>
      <c r="BF341" s="213">
        <f>IF(N341="snížená",J341,0)</f>
        <v>0</v>
      </c>
      <c r="BG341" s="213">
        <f>IF(N341="zákl. přenesená",J341,0)</f>
        <v>0</v>
      </c>
      <c r="BH341" s="213">
        <f>IF(N341="sníž. přenesená",J341,0)</f>
        <v>0</v>
      </c>
      <c r="BI341" s="213">
        <f>IF(N341="nulová",J341,0)</f>
        <v>0</v>
      </c>
      <c r="BJ341" s="18" t="s">
        <v>83</v>
      </c>
      <c r="BK341" s="213">
        <f>ROUND(I341*H341,2)</f>
        <v>0</v>
      </c>
      <c r="BL341" s="18" t="s">
        <v>228</v>
      </c>
      <c r="BM341" s="212" t="s">
        <v>506</v>
      </c>
    </row>
    <row r="342" s="13" customFormat="1">
      <c r="A342" s="13"/>
      <c r="B342" s="219"/>
      <c r="C342" s="220"/>
      <c r="D342" s="221" t="s">
        <v>138</v>
      </c>
      <c r="E342" s="222" t="s">
        <v>19</v>
      </c>
      <c r="F342" s="223" t="s">
        <v>301</v>
      </c>
      <c r="G342" s="220"/>
      <c r="H342" s="222" t="s">
        <v>19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9" t="s">
        <v>138</v>
      </c>
      <c r="AU342" s="229" t="s">
        <v>85</v>
      </c>
      <c r="AV342" s="13" t="s">
        <v>83</v>
      </c>
      <c r="AW342" s="13" t="s">
        <v>37</v>
      </c>
      <c r="AX342" s="13" t="s">
        <v>75</v>
      </c>
      <c r="AY342" s="229" t="s">
        <v>126</v>
      </c>
    </row>
    <row r="343" s="14" customFormat="1">
      <c r="A343" s="14"/>
      <c r="B343" s="230"/>
      <c r="C343" s="231"/>
      <c r="D343" s="221" t="s">
        <v>138</v>
      </c>
      <c r="E343" s="232" t="s">
        <v>19</v>
      </c>
      <c r="F343" s="233" t="s">
        <v>156</v>
      </c>
      <c r="G343" s="231"/>
      <c r="H343" s="234">
        <v>5.0999999999999996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0" t="s">
        <v>138</v>
      </c>
      <c r="AU343" s="240" t="s">
        <v>85</v>
      </c>
      <c r="AV343" s="14" t="s">
        <v>85</v>
      </c>
      <c r="AW343" s="14" t="s">
        <v>37</v>
      </c>
      <c r="AX343" s="14" t="s">
        <v>75</v>
      </c>
      <c r="AY343" s="240" t="s">
        <v>126</v>
      </c>
    </row>
    <row r="344" s="13" customFormat="1">
      <c r="A344" s="13"/>
      <c r="B344" s="219"/>
      <c r="C344" s="220"/>
      <c r="D344" s="221" t="s">
        <v>138</v>
      </c>
      <c r="E344" s="222" t="s">
        <v>19</v>
      </c>
      <c r="F344" s="223" t="s">
        <v>507</v>
      </c>
      <c r="G344" s="220"/>
      <c r="H344" s="222" t="s">
        <v>19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9" t="s">
        <v>138</v>
      </c>
      <c r="AU344" s="229" t="s">
        <v>85</v>
      </c>
      <c r="AV344" s="13" t="s">
        <v>83</v>
      </c>
      <c r="AW344" s="13" t="s">
        <v>37</v>
      </c>
      <c r="AX344" s="13" t="s">
        <v>75</v>
      </c>
      <c r="AY344" s="229" t="s">
        <v>126</v>
      </c>
    </row>
    <row r="345" s="14" customFormat="1">
      <c r="A345" s="14"/>
      <c r="B345" s="230"/>
      <c r="C345" s="231"/>
      <c r="D345" s="221" t="s">
        <v>138</v>
      </c>
      <c r="E345" s="232" t="s">
        <v>19</v>
      </c>
      <c r="F345" s="233" t="s">
        <v>508</v>
      </c>
      <c r="G345" s="231"/>
      <c r="H345" s="234">
        <v>3.52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0" t="s">
        <v>138</v>
      </c>
      <c r="AU345" s="240" t="s">
        <v>85</v>
      </c>
      <c r="AV345" s="14" t="s">
        <v>85</v>
      </c>
      <c r="AW345" s="14" t="s">
        <v>37</v>
      </c>
      <c r="AX345" s="14" t="s">
        <v>75</v>
      </c>
      <c r="AY345" s="240" t="s">
        <v>126</v>
      </c>
    </row>
    <row r="346" s="14" customFormat="1">
      <c r="A346" s="14"/>
      <c r="B346" s="230"/>
      <c r="C346" s="231"/>
      <c r="D346" s="221" t="s">
        <v>138</v>
      </c>
      <c r="E346" s="232" t="s">
        <v>19</v>
      </c>
      <c r="F346" s="233" t="s">
        <v>509</v>
      </c>
      <c r="G346" s="231"/>
      <c r="H346" s="234">
        <v>6.9000000000000004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0" t="s">
        <v>138</v>
      </c>
      <c r="AU346" s="240" t="s">
        <v>85</v>
      </c>
      <c r="AV346" s="14" t="s">
        <v>85</v>
      </c>
      <c r="AW346" s="14" t="s">
        <v>37</v>
      </c>
      <c r="AX346" s="14" t="s">
        <v>75</v>
      </c>
      <c r="AY346" s="240" t="s">
        <v>126</v>
      </c>
    </row>
    <row r="347" s="15" customFormat="1">
      <c r="A347" s="15"/>
      <c r="B347" s="251"/>
      <c r="C347" s="252"/>
      <c r="D347" s="221" t="s">
        <v>138</v>
      </c>
      <c r="E347" s="253" t="s">
        <v>19</v>
      </c>
      <c r="F347" s="254" t="s">
        <v>188</v>
      </c>
      <c r="G347" s="252"/>
      <c r="H347" s="255">
        <v>15.52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1" t="s">
        <v>138</v>
      </c>
      <c r="AU347" s="261" t="s">
        <v>85</v>
      </c>
      <c r="AV347" s="15" t="s">
        <v>134</v>
      </c>
      <c r="AW347" s="15" t="s">
        <v>37</v>
      </c>
      <c r="AX347" s="15" t="s">
        <v>83</v>
      </c>
      <c r="AY347" s="261" t="s">
        <v>126</v>
      </c>
    </row>
    <row r="348" s="2" customFormat="1" ht="24.15" customHeight="1">
      <c r="A348" s="39"/>
      <c r="B348" s="40"/>
      <c r="C348" s="201" t="s">
        <v>510</v>
      </c>
      <c r="D348" s="201" t="s">
        <v>129</v>
      </c>
      <c r="E348" s="202" t="s">
        <v>511</v>
      </c>
      <c r="F348" s="203" t="s">
        <v>512</v>
      </c>
      <c r="G348" s="204" t="s">
        <v>132</v>
      </c>
      <c r="H348" s="205">
        <v>2.8069999999999999</v>
      </c>
      <c r="I348" s="206"/>
      <c r="J348" s="207">
        <f>ROUND(I348*H348,2)</f>
        <v>0</v>
      </c>
      <c r="K348" s="203" t="s">
        <v>133</v>
      </c>
      <c r="L348" s="45"/>
      <c r="M348" s="208" t="s">
        <v>19</v>
      </c>
      <c r="N348" s="209" t="s">
        <v>46</v>
      </c>
      <c r="O348" s="85"/>
      <c r="P348" s="210">
        <f>O348*H348</f>
        <v>0</v>
      </c>
      <c r="Q348" s="210">
        <v>0.0066</v>
      </c>
      <c r="R348" s="210">
        <f>Q348*H348</f>
        <v>0.0185262</v>
      </c>
      <c r="S348" s="210">
        <v>0</v>
      </c>
      <c r="T348" s="21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2" t="s">
        <v>228</v>
      </c>
      <c r="AT348" s="212" t="s">
        <v>129</v>
      </c>
      <c r="AU348" s="212" t="s">
        <v>85</v>
      </c>
      <c r="AY348" s="18" t="s">
        <v>126</v>
      </c>
      <c r="BE348" s="213">
        <f>IF(N348="základní",J348,0)</f>
        <v>0</v>
      </c>
      <c r="BF348" s="213">
        <f>IF(N348="snížená",J348,0)</f>
        <v>0</v>
      </c>
      <c r="BG348" s="213">
        <f>IF(N348="zákl. přenesená",J348,0)</f>
        <v>0</v>
      </c>
      <c r="BH348" s="213">
        <f>IF(N348="sníž. přenesená",J348,0)</f>
        <v>0</v>
      </c>
      <c r="BI348" s="213">
        <f>IF(N348="nulová",J348,0)</f>
        <v>0</v>
      </c>
      <c r="BJ348" s="18" t="s">
        <v>83</v>
      </c>
      <c r="BK348" s="213">
        <f>ROUND(I348*H348,2)</f>
        <v>0</v>
      </c>
      <c r="BL348" s="18" t="s">
        <v>228</v>
      </c>
      <c r="BM348" s="212" t="s">
        <v>513</v>
      </c>
    </row>
    <row r="349" s="2" customFormat="1">
      <c r="A349" s="39"/>
      <c r="B349" s="40"/>
      <c r="C349" s="41"/>
      <c r="D349" s="214" t="s">
        <v>136</v>
      </c>
      <c r="E349" s="41"/>
      <c r="F349" s="215" t="s">
        <v>514</v>
      </c>
      <c r="G349" s="41"/>
      <c r="H349" s="41"/>
      <c r="I349" s="216"/>
      <c r="J349" s="41"/>
      <c r="K349" s="41"/>
      <c r="L349" s="45"/>
      <c r="M349" s="217"/>
      <c r="N349" s="218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136</v>
      </c>
      <c r="AU349" s="18" t="s">
        <v>85</v>
      </c>
    </row>
    <row r="350" s="13" customFormat="1">
      <c r="A350" s="13"/>
      <c r="B350" s="219"/>
      <c r="C350" s="220"/>
      <c r="D350" s="221" t="s">
        <v>138</v>
      </c>
      <c r="E350" s="222" t="s">
        <v>19</v>
      </c>
      <c r="F350" s="223" t="s">
        <v>507</v>
      </c>
      <c r="G350" s="220"/>
      <c r="H350" s="222" t="s">
        <v>19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9" t="s">
        <v>138</v>
      </c>
      <c r="AU350" s="229" t="s">
        <v>85</v>
      </c>
      <c r="AV350" s="13" t="s">
        <v>83</v>
      </c>
      <c r="AW350" s="13" t="s">
        <v>37</v>
      </c>
      <c r="AX350" s="13" t="s">
        <v>75</v>
      </c>
      <c r="AY350" s="229" t="s">
        <v>126</v>
      </c>
    </row>
    <row r="351" s="14" customFormat="1">
      <c r="A351" s="14"/>
      <c r="B351" s="230"/>
      <c r="C351" s="231"/>
      <c r="D351" s="221" t="s">
        <v>138</v>
      </c>
      <c r="E351" s="232" t="s">
        <v>19</v>
      </c>
      <c r="F351" s="233" t="s">
        <v>515</v>
      </c>
      <c r="G351" s="231"/>
      <c r="H351" s="234">
        <v>1.022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0" t="s">
        <v>138</v>
      </c>
      <c r="AU351" s="240" t="s">
        <v>85</v>
      </c>
      <c r="AV351" s="14" t="s">
        <v>85</v>
      </c>
      <c r="AW351" s="14" t="s">
        <v>37</v>
      </c>
      <c r="AX351" s="14" t="s">
        <v>75</v>
      </c>
      <c r="AY351" s="240" t="s">
        <v>126</v>
      </c>
    </row>
    <row r="352" s="14" customFormat="1">
      <c r="A352" s="14"/>
      <c r="B352" s="230"/>
      <c r="C352" s="231"/>
      <c r="D352" s="221" t="s">
        <v>138</v>
      </c>
      <c r="E352" s="232" t="s">
        <v>19</v>
      </c>
      <c r="F352" s="233" t="s">
        <v>516</v>
      </c>
      <c r="G352" s="231"/>
      <c r="H352" s="234">
        <v>1.7849999999999999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0" t="s">
        <v>138</v>
      </c>
      <c r="AU352" s="240" t="s">
        <v>85</v>
      </c>
      <c r="AV352" s="14" t="s">
        <v>85</v>
      </c>
      <c r="AW352" s="14" t="s">
        <v>37</v>
      </c>
      <c r="AX352" s="14" t="s">
        <v>75</v>
      </c>
      <c r="AY352" s="240" t="s">
        <v>126</v>
      </c>
    </row>
    <row r="353" s="15" customFormat="1">
      <c r="A353" s="15"/>
      <c r="B353" s="251"/>
      <c r="C353" s="252"/>
      <c r="D353" s="221" t="s">
        <v>138</v>
      </c>
      <c r="E353" s="253" t="s">
        <v>19</v>
      </c>
      <c r="F353" s="254" t="s">
        <v>188</v>
      </c>
      <c r="G353" s="252"/>
      <c r="H353" s="255">
        <v>2.8069999999999999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1" t="s">
        <v>138</v>
      </c>
      <c r="AU353" s="261" t="s">
        <v>85</v>
      </c>
      <c r="AV353" s="15" t="s">
        <v>134</v>
      </c>
      <c r="AW353" s="15" t="s">
        <v>37</v>
      </c>
      <c r="AX353" s="15" t="s">
        <v>83</v>
      </c>
      <c r="AY353" s="261" t="s">
        <v>126</v>
      </c>
    </row>
    <row r="354" s="2" customFormat="1" ht="24.15" customHeight="1">
      <c r="A354" s="39"/>
      <c r="B354" s="40"/>
      <c r="C354" s="201" t="s">
        <v>517</v>
      </c>
      <c r="D354" s="201" t="s">
        <v>129</v>
      </c>
      <c r="E354" s="202" t="s">
        <v>518</v>
      </c>
      <c r="F354" s="203" t="s">
        <v>519</v>
      </c>
      <c r="G354" s="204" t="s">
        <v>322</v>
      </c>
      <c r="H354" s="262"/>
      <c r="I354" s="206"/>
      <c r="J354" s="207">
        <f>ROUND(I354*H354,2)</f>
        <v>0</v>
      </c>
      <c r="K354" s="203" t="s">
        <v>133</v>
      </c>
      <c r="L354" s="45"/>
      <c r="M354" s="208" t="s">
        <v>19</v>
      </c>
      <c r="N354" s="209" t="s">
        <v>46</v>
      </c>
      <c r="O354" s="85"/>
      <c r="P354" s="210">
        <f>O354*H354</f>
        <v>0</v>
      </c>
      <c r="Q354" s="210">
        <v>0</v>
      </c>
      <c r="R354" s="210">
        <f>Q354*H354</f>
        <v>0</v>
      </c>
      <c r="S354" s="210">
        <v>0</v>
      </c>
      <c r="T354" s="21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2" t="s">
        <v>228</v>
      </c>
      <c r="AT354" s="212" t="s">
        <v>129</v>
      </c>
      <c r="AU354" s="212" t="s">
        <v>85</v>
      </c>
      <c r="AY354" s="18" t="s">
        <v>126</v>
      </c>
      <c r="BE354" s="213">
        <f>IF(N354="základní",J354,0)</f>
        <v>0</v>
      </c>
      <c r="BF354" s="213">
        <f>IF(N354="snížená",J354,0)</f>
        <v>0</v>
      </c>
      <c r="BG354" s="213">
        <f>IF(N354="zákl. přenesená",J354,0)</f>
        <v>0</v>
      </c>
      <c r="BH354" s="213">
        <f>IF(N354="sníž. přenesená",J354,0)</f>
        <v>0</v>
      </c>
      <c r="BI354" s="213">
        <f>IF(N354="nulová",J354,0)</f>
        <v>0</v>
      </c>
      <c r="BJ354" s="18" t="s">
        <v>83</v>
      </c>
      <c r="BK354" s="213">
        <f>ROUND(I354*H354,2)</f>
        <v>0</v>
      </c>
      <c r="BL354" s="18" t="s">
        <v>228</v>
      </c>
      <c r="BM354" s="212" t="s">
        <v>520</v>
      </c>
    </row>
    <row r="355" s="2" customFormat="1">
      <c r="A355" s="39"/>
      <c r="B355" s="40"/>
      <c r="C355" s="41"/>
      <c r="D355" s="214" t="s">
        <v>136</v>
      </c>
      <c r="E355" s="41"/>
      <c r="F355" s="215" t="s">
        <v>521</v>
      </c>
      <c r="G355" s="41"/>
      <c r="H355" s="41"/>
      <c r="I355" s="216"/>
      <c r="J355" s="41"/>
      <c r="K355" s="41"/>
      <c r="L355" s="45"/>
      <c r="M355" s="217"/>
      <c r="N355" s="218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136</v>
      </c>
      <c r="AU355" s="18" t="s">
        <v>85</v>
      </c>
    </row>
    <row r="356" s="12" customFormat="1" ht="22.8" customHeight="1">
      <c r="A356" s="12"/>
      <c r="B356" s="185"/>
      <c r="C356" s="186"/>
      <c r="D356" s="187" t="s">
        <v>74</v>
      </c>
      <c r="E356" s="199" t="s">
        <v>522</v>
      </c>
      <c r="F356" s="199" t="s">
        <v>523</v>
      </c>
      <c r="G356" s="186"/>
      <c r="H356" s="186"/>
      <c r="I356" s="189"/>
      <c r="J356" s="200">
        <f>BK356</f>
        <v>0</v>
      </c>
      <c r="K356" s="186"/>
      <c r="L356" s="191"/>
      <c r="M356" s="192"/>
      <c r="N356" s="193"/>
      <c r="O356" s="193"/>
      <c r="P356" s="194">
        <f>SUM(P357:P361)</f>
        <v>0</v>
      </c>
      <c r="Q356" s="193"/>
      <c r="R356" s="194">
        <f>SUM(R357:R361)</f>
        <v>3.57E-05</v>
      </c>
      <c r="S356" s="193"/>
      <c r="T356" s="195">
        <f>SUM(T357:T361)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96" t="s">
        <v>85</v>
      </c>
      <c r="AT356" s="197" t="s">
        <v>74</v>
      </c>
      <c r="AU356" s="197" t="s">
        <v>83</v>
      </c>
      <c r="AY356" s="196" t="s">
        <v>126</v>
      </c>
      <c r="BK356" s="198">
        <f>SUM(BK357:BK361)</f>
        <v>0</v>
      </c>
    </row>
    <row r="357" s="2" customFormat="1" ht="16.5" customHeight="1">
      <c r="A357" s="39"/>
      <c r="B357" s="40"/>
      <c r="C357" s="201" t="s">
        <v>524</v>
      </c>
      <c r="D357" s="201" t="s">
        <v>129</v>
      </c>
      <c r="E357" s="202" t="s">
        <v>525</v>
      </c>
      <c r="F357" s="203" t="s">
        <v>526</v>
      </c>
      <c r="G357" s="204" t="s">
        <v>132</v>
      </c>
      <c r="H357" s="205">
        <v>0.255</v>
      </c>
      <c r="I357" s="206"/>
      <c r="J357" s="207">
        <f>ROUND(I357*H357,2)</f>
        <v>0</v>
      </c>
      <c r="K357" s="203" t="s">
        <v>133</v>
      </c>
      <c r="L357" s="45"/>
      <c r="M357" s="208" t="s">
        <v>19</v>
      </c>
      <c r="N357" s="209" t="s">
        <v>46</v>
      </c>
      <c r="O357" s="85"/>
      <c r="P357" s="210">
        <f>O357*H357</f>
        <v>0</v>
      </c>
      <c r="Q357" s="210">
        <v>0.00013999999999999999</v>
      </c>
      <c r="R357" s="210">
        <f>Q357*H357</f>
        <v>3.57E-05</v>
      </c>
      <c r="S357" s="210">
        <v>0</v>
      </c>
      <c r="T357" s="21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2" t="s">
        <v>228</v>
      </c>
      <c r="AT357" s="212" t="s">
        <v>129</v>
      </c>
      <c r="AU357" s="212" t="s">
        <v>85</v>
      </c>
      <c r="AY357" s="18" t="s">
        <v>126</v>
      </c>
      <c r="BE357" s="213">
        <f>IF(N357="základní",J357,0)</f>
        <v>0</v>
      </c>
      <c r="BF357" s="213">
        <f>IF(N357="snížená",J357,0)</f>
        <v>0</v>
      </c>
      <c r="BG357" s="213">
        <f>IF(N357="zákl. přenesená",J357,0)</f>
        <v>0</v>
      </c>
      <c r="BH357" s="213">
        <f>IF(N357="sníž. přenesená",J357,0)</f>
        <v>0</v>
      </c>
      <c r="BI357" s="213">
        <f>IF(N357="nulová",J357,0)</f>
        <v>0</v>
      </c>
      <c r="BJ357" s="18" t="s">
        <v>83</v>
      </c>
      <c r="BK357" s="213">
        <f>ROUND(I357*H357,2)</f>
        <v>0</v>
      </c>
      <c r="BL357" s="18" t="s">
        <v>228</v>
      </c>
      <c r="BM357" s="212" t="s">
        <v>527</v>
      </c>
    </row>
    <row r="358" s="2" customFormat="1">
      <c r="A358" s="39"/>
      <c r="B358" s="40"/>
      <c r="C358" s="41"/>
      <c r="D358" s="214" t="s">
        <v>136</v>
      </c>
      <c r="E358" s="41"/>
      <c r="F358" s="215" t="s">
        <v>528</v>
      </c>
      <c r="G358" s="41"/>
      <c r="H358" s="41"/>
      <c r="I358" s="216"/>
      <c r="J358" s="41"/>
      <c r="K358" s="41"/>
      <c r="L358" s="45"/>
      <c r="M358" s="217"/>
      <c r="N358" s="218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136</v>
      </c>
      <c r="AU358" s="18" t="s">
        <v>85</v>
      </c>
    </row>
    <row r="359" s="13" customFormat="1">
      <c r="A359" s="13"/>
      <c r="B359" s="219"/>
      <c r="C359" s="220"/>
      <c r="D359" s="221" t="s">
        <v>138</v>
      </c>
      <c r="E359" s="222" t="s">
        <v>19</v>
      </c>
      <c r="F359" s="223" t="s">
        <v>155</v>
      </c>
      <c r="G359" s="220"/>
      <c r="H359" s="222" t="s">
        <v>19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138</v>
      </c>
      <c r="AU359" s="229" t="s">
        <v>85</v>
      </c>
      <c r="AV359" s="13" t="s">
        <v>83</v>
      </c>
      <c r="AW359" s="13" t="s">
        <v>37</v>
      </c>
      <c r="AX359" s="13" t="s">
        <v>75</v>
      </c>
      <c r="AY359" s="229" t="s">
        <v>126</v>
      </c>
    </row>
    <row r="360" s="13" customFormat="1">
      <c r="A360" s="13"/>
      <c r="B360" s="219"/>
      <c r="C360" s="220"/>
      <c r="D360" s="221" t="s">
        <v>138</v>
      </c>
      <c r="E360" s="222" t="s">
        <v>19</v>
      </c>
      <c r="F360" s="223" t="s">
        <v>529</v>
      </c>
      <c r="G360" s="220"/>
      <c r="H360" s="222" t="s">
        <v>19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9" t="s">
        <v>138</v>
      </c>
      <c r="AU360" s="229" t="s">
        <v>85</v>
      </c>
      <c r="AV360" s="13" t="s">
        <v>83</v>
      </c>
      <c r="AW360" s="13" t="s">
        <v>37</v>
      </c>
      <c r="AX360" s="13" t="s">
        <v>75</v>
      </c>
      <c r="AY360" s="229" t="s">
        <v>126</v>
      </c>
    </row>
    <row r="361" s="14" customFormat="1">
      <c r="A361" s="14"/>
      <c r="B361" s="230"/>
      <c r="C361" s="231"/>
      <c r="D361" s="221" t="s">
        <v>138</v>
      </c>
      <c r="E361" s="232" t="s">
        <v>19</v>
      </c>
      <c r="F361" s="233" t="s">
        <v>530</v>
      </c>
      <c r="G361" s="231"/>
      <c r="H361" s="234">
        <v>0.255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0" t="s">
        <v>138</v>
      </c>
      <c r="AU361" s="240" t="s">
        <v>85</v>
      </c>
      <c r="AV361" s="14" t="s">
        <v>85</v>
      </c>
      <c r="AW361" s="14" t="s">
        <v>37</v>
      </c>
      <c r="AX361" s="14" t="s">
        <v>83</v>
      </c>
      <c r="AY361" s="240" t="s">
        <v>126</v>
      </c>
    </row>
    <row r="362" s="12" customFormat="1" ht="25.92" customHeight="1">
      <c r="A362" s="12"/>
      <c r="B362" s="185"/>
      <c r="C362" s="186"/>
      <c r="D362" s="187" t="s">
        <v>74</v>
      </c>
      <c r="E362" s="188" t="s">
        <v>531</v>
      </c>
      <c r="F362" s="188" t="s">
        <v>532</v>
      </c>
      <c r="G362" s="186"/>
      <c r="H362" s="186"/>
      <c r="I362" s="189"/>
      <c r="J362" s="190">
        <f>BK362</f>
        <v>0</v>
      </c>
      <c r="K362" s="186"/>
      <c r="L362" s="191"/>
      <c r="M362" s="192"/>
      <c r="N362" s="193"/>
      <c r="O362" s="193"/>
      <c r="P362" s="194">
        <f>SUM(P363:P368)</f>
        <v>0</v>
      </c>
      <c r="Q362" s="193"/>
      <c r="R362" s="194">
        <f>SUM(R363:R368)</f>
        <v>0</v>
      </c>
      <c r="S362" s="193"/>
      <c r="T362" s="195">
        <f>SUM(T363:T368)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96" t="s">
        <v>134</v>
      </c>
      <c r="AT362" s="197" t="s">
        <v>74</v>
      </c>
      <c r="AU362" s="197" t="s">
        <v>75</v>
      </c>
      <c r="AY362" s="196" t="s">
        <v>126</v>
      </c>
      <c r="BK362" s="198">
        <f>SUM(BK363:BK368)</f>
        <v>0</v>
      </c>
    </row>
    <row r="363" s="2" customFormat="1" ht="16.5" customHeight="1">
      <c r="A363" s="39"/>
      <c r="B363" s="40"/>
      <c r="C363" s="201" t="s">
        <v>533</v>
      </c>
      <c r="D363" s="201" t="s">
        <v>129</v>
      </c>
      <c r="E363" s="202" t="s">
        <v>534</v>
      </c>
      <c r="F363" s="203" t="s">
        <v>535</v>
      </c>
      <c r="G363" s="204" t="s">
        <v>152</v>
      </c>
      <c r="H363" s="205">
        <v>24.800000000000001</v>
      </c>
      <c r="I363" s="206"/>
      <c r="J363" s="207">
        <f>ROUND(I363*H363,2)</f>
        <v>0</v>
      </c>
      <c r="K363" s="203" t="s">
        <v>19</v>
      </c>
      <c r="L363" s="45"/>
      <c r="M363" s="208" t="s">
        <v>19</v>
      </c>
      <c r="N363" s="209" t="s">
        <v>46</v>
      </c>
      <c r="O363" s="85"/>
      <c r="P363" s="210">
        <f>O363*H363</f>
        <v>0</v>
      </c>
      <c r="Q363" s="210">
        <v>0</v>
      </c>
      <c r="R363" s="210">
        <f>Q363*H363</f>
        <v>0</v>
      </c>
      <c r="S363" s="210">
        <v>0</v>
      </c>
      <c r="T363" s="21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2" t="s">
        <v>134</v>
      </c>
      <c r="AT363" s="212" t="s">
        <v>129</v>
      </c>
      <c r="AU363" s="212" t="s">
        <v>83</v>
      </c>
      <c r="AY363" s="18" t="s">
        <v>126</v>
      </c>
      <c r="BE363" s="213">
        <f>IF(N363="základní",J363,0)</f>
        <v>0</v>
      </c>
      <c r="BF363" s="213">
        <f>IF(N363="snížená",J363,0)</f>
        <v>0</v>
      </c>
      <c r="BG363" s="213">
        <f>IF(N363="zákl. přenesená",J363,0)</f>
        <v>0</v>
      </c>
      <c r="BH363" s="213">
        <f>IF(N363="sníž. přenesená",J363,0)</f>
        <v>0</v>
      </c>
      <c r="BI363" s="213">
        <f>IF(N363="nulová",J363,0)</f>
        <v>0</v>
      </c>
      <c r="BJ363" s="18" t="s">
        <v>83</v>
      </c>
      <c r="BK363" s="213">
        <f>ROUND(I363*H363,2)</f>
        <v>0</v>
      </c>
      <c r="BL363" s="18" t="s">
        <v>134</v>
      </c>
      <c r="BM363" s="212" t="s">
        <v>536</v>
      </c>
    </row>
    <row r="364" s="13" customFormat="1">
      <c r="A364" s="13"/>
      <c r="B364" s="219"/>
      <c r="C364" s="220"/>
      <c r="D364" s="221" t="s">
        <v>138</v>
      </c>
      <c r="E364" s="222" t="s">
        <v>19</v>
      </c>
      <c r="F364" s="223" t="s">
        <v>385</v>
      </c>
      <c r="G364" s="220"/>
      <c r="H364" s="222" t="s">
        <v>19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9" t="s">
        <v>138</v>
      </c>
      <c r="AU364" s="229" t="s">
        <v>83</v>
      </c>
      <c r="AV364" s="13" t="s">
        <v>83</v>
      </c>
      <c r="AW364" s="13" t="s">
        <v>37</v>
      </c>
      <c r="AX364" s="13" t="s">
        <v>75</v>
      </c>
      <c r="AY364" s="229" t="s">
        <v>126</v>
      </c>
    </row>
    <row r="365" s="14" customFormat="1">
      <c r="A365" s="14"/>
      <c r="B365" s="230"/>
      <c r="C365" s="231"/>
      <c r="D365" s="221" t="s">
        <v>138</v>
      </c>
      <c r="E365" s="232" t="s">
        <v>19</v>
      </c>
      <c r="F365" s="233" t="s">
        <v>537</v>
      </c>
      <c r="G365" s="231"/>
      <c r="H365" s="234">
        <v>12.800000000000001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0" t="s">
        <v>138</v>
      </c>
      <c r="AU365" s="240" t="s">
        <v>83</v>
      </c>
      <c r="AV365" s="14" t="s">
        <v>85</v>
      </c>
      <c r="AW365" s="14" t="s">
        <v>37</v>
      </c>
      <c r="AX365" s="14" t="s">
        <v>75</v>
      </c>
      <c r="AY365" s="240" t="s">
        <v>126</v>
      </c>
    </row>
    <row r="366" s="13" customFormat="1">
      <c r="A366" s="13"/>
      <c r="B366" s="219"/>
      <c r="C366" s="220"/>
      <c r="D366" s="221" t="s">
        <v>138</v>
      </c>
      <c r="E366" s="222" t="s">
        <v>19</v>
      </c>
      <c r="F366" s="223" t="s">
        <v>386</v>
      </c>
      <c r="G366" s="220"/>
      <c r="H366" s="222" t="s">
        <v>19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9" t="s">
        <v>138</v>
      </c>
      <c r="AU366" s="229" t="s">
        <v>83</v>
      </c>
      <c r="AV366" s="13" t="s">
        <v>83</v>
      </c>
      <c r="AW366" s="13" t="s">
        <v>37</v>
      </c>
      <c r="AX366" s="13" t="s">
        <v>75</v>
      </c>
      <c r="AY366" s="229" t="s">
        <v>126</v>
      </c>
    </row>
    <row r="367" s="14" customFormat="1">
      <c r="A367" s="14"/>
      <c r="B367" s="230"/>
      <c r="C367" s="231"/>
      <c r="D367" s="221" t="s">
        <v>138</v>
      </c>
      <c r="E367" s="232" t="s">
        <v>19</v>
      </c>
      <c r="F367" s="233" t="s">
        <v>538</v>
      </c>
      <c r="G367" s="231"/>
      <c r="H367" s="234">
        <v>12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0" t="s">
        <v>138</v>
      </c>
      <c r="AU367" s="240" t="s">
        <v>83</v>
      </c>
      <c r="AV367" s="14" t="s">
        <v>85</v>
      </c>
      <c r="AW367" s="14" t="s">
        <v>37</v>
      </c>
      <c r="AX367" s="14" t="s">
        <v>75</v>
      </c>
      <c r="AY367" s="240" t="s">
        <v>126</v>
      </c>
    </row>
    <row r="368" s="15" customFormat="1">
      <c r="A368" s="15"/>
      <c r="B368" s="251"/>
      <c r="C368" s="252"/>
      <c r="D368" s="221" t="s">
        <v>138</v>
      </c>
      <c r="E368" s="253" t="s">
        <v>19</v>
      </c>
      <c r="F368" s="254" t="s">
        <v>188</v>
      </c>
      <c r="G368" s="252"/>
      <c r="H368" s="255">
        <v>24.800000000000001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1" t="s">
        <v>138</v>
      </c>
      <c r="AU368" s="261" t="s">
        <v>83</v>
      </c>
      <c r="AV368" s="15" t="s">
        <v>134</v>
      </c>
      <c r="AW368" s="15" t="s">
        <v>37</v>
      </c>
      <c r="AX368" s="15" t="s">
        <v>83</v>
      </c>
      <c r="AY368" s="261" t="s">
        <v>126</v>
      </c>
    </row>
    <row r="369" s="12" customFormat="1" ht="25.92" customHeight="1">
      <c r="A369" s="12"/>
      <c r="B369" s="185"/>
      <c r="C369" s="186"/>
      <c r="D369" s="187" t="s">
        <v>74</v>
      </c>
      <c r="E369" s="188" t="s">
        <v>539</v>
      </c>
      <c r="F369" s="188" t="s">
        <v>540</v>
      </c>
      <c r="G369" s="186"/>
      <c r="H369" s="186"/>
      <c r="I369" s="189"/>
      <c r="J369" s="190">
        <f>BK369</f>
        <v>0</v>
      </c>
      <c r="K369" s="186"/>
      <c r="L369" s="191"/>
      <c r="M369" s="192"/>
      <c r="N369" s="193"/>
      <c r="O369" s="193"/>
      <c r="P369" s="194">
        <f>P370+P373+P376</f>
        <v>0</v>
      </c>
      <c r="Q369" s="193"/>
      <c r="R369" s="194">
        <f>R370+R373+R376</f>
        <v>0</v>
      </c>
      <c r="S369" s="193"/>
      <c r="T369" s="195">
        <f>T370+T373+T376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96" t="s">
        <v>157</v>
      </c>
      <c r="AT369" s="197" t="s">
        <v>74</v>
      </c>
      <c r="AU369" s="197" t="s">
        <v>75</v>
      </c>
      <c r="AY369" s="196" t="s">
        <v>126</v>
      </c>
      <c r="BK369" s="198">
        <f>BK370+BK373+BK376</f>
        <v>0</v>
      </c>
    </row>
    <row r="370" s="12" customFormat="1" ht="22.8" customHeight="1">
      <c r="A370" s="12"/>
      <c r="B370" s="185"/>
      <c r="C370" s="186"/>
      <c r="D370" s="187" t="s">
        <v>74</v>
      </c>
      <c r="E370" s="199" t="s">
        <v>541</v>
      </c>
      <c r="F370" s="199" t="s">
        <v>542</v>
      </c>
      <c r="G370" s="186"/>
      <c r="H370" s="186"/>
      <c r="I370" s="189"/>
      <c r="J370" s="200">
        <f>BK370</f>
        <v>0</v>
      </c>
      <c r="K370" s="186"/>
      <c r="L370" s="191"/>
      <c r="M370" s="192"/>
      <c r="N370" s="193"/>
      <c r="O370" s="193"/>
      <c r="P370" s="194">
        <f>SUM(P371:P372)</f>
        <v>0</v>
      </c>
      <c r="Q370" s="193"/>
      <c r="R370" s="194">
        <f>SUM(R371:R372)</f>
        <v>0</v>
      </c>
      <c r="S370" s="193"/>
      <c r="T370" s="195">
        <f>SUM(T371:T372)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196" t="s">
        <v>157</v>
      </c>
      <c r="AT370" s="197" t="s">
        <v>74</v>
      </c>
      <c r="AU370" s="197" t="s">
        <v>83</v>
      </c>
      <c r="AY370" s="196" t="s">
        <v>126</v>
      </c>
      <c r="BK370" s="198">
        <f>SUM(BK371:BK372)</f>
        <v>0</v>
      </c>
    </row>
    <row r="371" s="2" customFormat="1" ht="16.5" customHeight="1">
      <c r="A371" s="39"/>
      <c r="B371" s="40"/>
      <c r="C371" s="201" t="s">
        <v>543</v>
      </c>
      <c r="D371" s="201" t="s">
        <v>129</v>
      </c>
      <c r="E371" s="202" t="s">
        <v>544</v>
      </c>
      <c r="F371" s="203" t="s">
        <v>542</v>
      </c>
      <c r="G371" s="204" t="s">
        <v>545</v>
      </c>
      <c r="H371" s="205">
        <v>1</v>
      </c>
      <c r="I371" s="206"/>
      <c r="J371" s="207">
        <f>ROUND(I371*H371,2)</f>
        <v>0</v>
      </c>
      <c r="K371" s="203" t="s">
        <v>133</v>
      </c>
      <c r="L371" s="45"/>
      <c r="M371" s="208" t="s">
        <v>19</v>
      </c>
      <c r="N371" s="209" t="s">
        <v>46</v>
      </c>
      <c r="O371" s="85"/>
      <c r="P371" s="210">
        <f>O371*H371</f>
        <v>0</v>
      </c>
      <c r="Q371" s="210">
        <v>0</v>
      </c>
      <c r="R371" s="210">
        <f>Q371*H371</f>
        <v>0</v>
      </c>
      <c r="S371" s="210">
        <v>0</v>
      </c>
      <c r="T371" s="21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2" t="s">
        <v>546</v>
      </c>
      <c r="AT371" s="212" t="s">
        <v>129</v>
      </c>
      <c r="AU371" s="212" t="s">
        <v>85</v>
      </c>
      <c r="AY371" s="18" t="s">
        <v>126</v>
      </c>
      <c r="BE371" s="213">
        <f>IF(N371="základní",J371,0)</f>
        <v>0</v>
      </c>
      <c r="BF371" s="213">
        <f>IF(N371="snížená",J371,0)</f>
        <v>0</v>
      </c>
      <c r="BG371" s="213">
        <f>IF(N371="zákl. přenesená",J371,0)</f>
        <v>0</v>
      </c>
      <c r="BH371" s="213">
        <f>IF(N371="sníž. přenesená",J371,0)</f>
        <v>0</v>
      </c>
      <c r="BI371" s="213">
        <f>IF(N371="nulová",J371,0)</f>
        <v>0</v>
      </c>
      <c r="BJ371" s="18" t="s">
        <v>83</v>
      </c>
      <c r="BK371" s="213">
        <f>ROUND(I371*H371,2)</f>
        <v>0</v>
      </c>
      <c r="BL371" s="18" t="s">
        <v>546</v>
      </c>
      <c r="BM371" s="212" t="s">
        <v>547</v>
      </c>
    </row>
    <row r="372" s="2" customFormat="1">
      <c r="A372" s="39"/>
      <c r="B372" s="40"/>
      <c r="C372" s="41"/>
      <c r="D372" s="214" t="s">
        <v>136</v>
      </c>
      <c r="E372" s="41"/>
      <c r="F372" s="215" t="s">
        <v>548</v>
      </c>
      <c r="G372" s="41"/>
      <c r="H372" s="41"/>
      <c r="I372" s="216"/>
      <c r="J372" s="41"/>
      <c r="K372" s="41"/>
      <c r="L372" s="45"/>
      <c r="M372" s="217"/>
      <c r="N372" s="218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136</v>
      </c>
      <c r="AU372" s="18" t="s">
        <v>85</v>
      </c>
    </row>
    <row r="373" s="12" customFormat="1" ht="22.8" customHeight="1">
      <c r="A373" s="12"/>
      <c r="B373" s="185"/>
      <c r="C373" s="186"/>
      <c r="D373" s="187" t="s">
        <v>74</v>
      </c>
      <c r="E373" s="199" t="s">
        <v>549</v>
      </c>
      <c r="F373" s="199" t="s">
        <v>550</v>
      </c>
      <c r="G373" s="186"/>
      <c r="H373" s="186"/>
      <c r="I373" s="189"/>
      <c r="J373" s="200">
        <f>BK373</f>
        <v>0</v>
      </c>
      <c r="K373" s="186"/>
      <c r="L373" s="191"/>
      <c r="M373" s="192"/>
      <c r="N373" s="193"/>
      <c r="O373" s="193"/>
      <c r="P373" s="194">
        <f>SUM(P374:P375)</f>
        <v>0</v>
      </c>
      <c r="Q373" s="193"/>
      <c r="R373" s="194">
        <f>SUM(R374:R375)</f>
        <v>0</v>
      </c>
      <c r="S373" s="193"/>
      <c r="T373" s="195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96" t="s">
        <v>157</v>
      </c>
      <c r="AT373" s="197" t="s">
        <v>74</v>
      </c>
      <c r="AU373" s="197" t="s">
        <v>83</v>
      </c>
      <c r="AY373" s="196" t="s">
        <v>126</v>
      </c>
      <c r="BK373" s="198">
        <f>SUM(BK374:BK375)</f>
        <v>0</v>
      </c>
    </row>
    <row r="374" s="2" customFormat="1" ht="16.5" customHeight="1">
      <c r="A374" s="39"/>
      <c r="B374" s="40"/>
      <c r="C374" s="201" t="s">
        <v>551</v>
      </c>
      <c r="D374" s="201" t="s">
        <v>129</v>
      </c>
      <c r="E374" s="202" t="s">
        <v>552</v>
      </c>
      <c r="F374" s="203" t="s">
        <v>553</v>
      </c>
      <c r="G374" s="204" t="s">
        <v>545</v>
      </c>
      <c r="H374" s="205">
        <v>1</v>
      </c>
      <c r="I374" s="206"/>
      <c r="J374" s="207">
        <f>ROUND(I374*H374,2)</f>
        <v>0</v>
      </c>
      <c r="K374" s="203" t="s">
        <v>133</v>
      </c>
      <c r="L374" s="45"/>
      <c r="M374" s="208" t="s">
        <v>19</v>
      </c>
      <c r="N374" s="209" t="s">
        <v>46</v>
      </c>
      <c r="O374" s="85"/>
      <c r="P374" s="210">
        <f>O374*H374</f>
        <v>0</v>
      </c>
      <c r="Q374" s="210">
        <v>0</v>
      </c>
      <c r="R374" s="210">
        <f>Q374*H374</f>
        <v>0</v>
      </c>
      <c r="S374" s="210">
        <v>0</v>
      </c>
      <c r="T374" s="21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2" t="s">
        <v>546</v>
      </c>
      <c r="AT374" s="212" t="s">
        <v>129</v>
      </c>
      <c r="AU374" s="212" t="s">
        <v>85</v>
      </c>
      <c r="AY374" s="18" t="s">
        <v>126</v>
      </c>
      <c r="BE374" s="213">
        <f>IF(N374="základní",J374,0)</f>
        <v>0</v>
      </c>
      <c r="BF374" s="213">
        <f>IF(N374="snížená",J374,0)</f>
        <v>0</v>
      </c>
      <c r="BG374" s="213">
        <f>IF(N374="zákl. přenesená",J374,0)</f>
        <v>0</v>
      </c>
      <c r="BH374" s="213">
        <f>IF(N374="sníž. přenesená",J374,0)</f>
        <v>0</v>
      </c>
      <c r="BI374" s="213">
        <f>IF(N374="nulová",J374,0)</f>
        <v>0</v>
      </c>
      <c r="BJ374" s="18" t="s">
        <v>83</v>
      </c>
      <c r="BK374" s="213">
        <f>ROUND(I374*H374,2)</f>
        <v>0</v>
      </c>
      <c r="BL374" s="18" t="s">
        <v>546</v>
      </c>
      <c r="BM374" s="212" t="s">
        <v>554</v>
      </c>
    </row>
    <row r="375" s="2" customFormat="1">
      <c r="A375" s="39"/>
      <c r="B375" s="40"/>
      <c r="C375" s="41"/>
      <c r="D375" s="214" t="s">
        <v>136</v>
      </c>
      <c r="E375" s="41"/>
      <c r="F375" s="215" t="s">
        <v>555</v>
      </c>
      <c r="G375" s="41"/>
      <c r="H375" s="41"/>
      <c r="I375" s="216"/>
      <c r="J375" s="41"/>
      <c r="K375" s="41"/>
      <c r="L375" s="45"/>
      <c r="M375" s="217"/>
      <c r="N375" s="218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136</v>
      </c>
      <c r="AU375" s="18" t="s">
        <v>85</v>
      </c>
    </row>
    <row r="376" s="12" customFormat="1" ht="22.8" customHeight="1">
      <c r="A376" s="12"/>
      <c r="B376" s="185"/>
      <c r="C376" s="186"/>
      <c r="D376" s="187" t="s">
        <v>74</v>
      </c>
      <c r="E376" s="199" t="s">
        <v>556</v>
      </c>
      <c r="F376" s="199" t="s">
        <v>557</v>
      </c>
      <c r="G376" s="186"/>
      <c r="H376" s="186"/>
      <c r="I376" s="189"/>
      <c r="J376" s="200">
        <f>BK376</f>
        <v>0</v>
      </c>
      <c r="K376" s="186"/>
      <c r="L376" s="191"/>
      <c r="M376" s="192"/>
      <c r="N376" s="193"/>
      <c r="O376" s="193"/>
      <c r="P376" s="194">
        <f>SUM(P377:P381)</f>
        <v>0</v>
      </c>
      <c r="Q376" s="193"/>
      <c r="R376" s="194">
        <f>SUM(R377:R381)</f>
        <v>0</v>
      </c>
      <c r="S376" s="193"/>
      <c r="T376" s="195">
        <f>SUM(T377:T381)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96" t="s">
        <v>157</v>
      </c>
      <c r="AT376" s="197" t="s">
        <v>74</v>
      </c>
      <c r="AU376" s="197" t="s">
        <v>83</v>
      </c>
      <c r="AY376" s="196" t="s">
        <v>126</v>
      </c>
      <c r="BK376" s="198">
        <f>SUM(BK377:BK381)</f>
        <v>0</v>
      </c>
    </row>
    <row r="377" s="2" customFormat="1" ht="16.5" customHeight="1">
      <c r="A377" s="39"/>
      <c r="B377" s="40"/>
      <c r="C377" s="201" t="s">
        <v>558</v>
      </c>
      <c r="D377" s="201" t="s">
        <v>129</v>
      </c>
      <c r="E377" s="202" t="s">
        <v>559</v>
      </c>
      <c r="F377" s="203" t="s">
        <v>560</v>
      </c>
      <c r="G377" s="204" t="s">
        <v>545</v>
      </c>
      <c r="H377" s="205">
        <v>1</v>
      </c>
      <c r="I377" s="206"/>
      <c r="J377" s="207">
        <f>ROUND(I377*H377,2)</f>
        <v>0</v>
      </c>
      <c r="K377" s="203" t="s">
        <v>133</v>
      </c>
      <c r="L377" s="45"/>
      <c r="M377" s="208" t="s">
        <v>19</v>
      </c>
      <c r="N377" s="209" t="s">
        <v>46</v>
      </c>
      <c r="O377" s="85"/>
      <c r="P377" s="210">
        <f>O377*H377</f>
        <v>0</v>
      </c>
      <c r="Q377" s="210">
        <v>0</v>
      </c>
      <c r="R377" s="210">
        <f>Q377*H377</f>
        <v>0</v>
      </c>
      <c r="S377" s="210">
        <v>0</v>
      </c>
      <c r="T377" s="21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2" t="s">
        <v>546</v>
      </c>
      <c r="AT377" s="212" t="s">
        <v>129</v>
      </c>
      <c r="AU377" s="212" t="s">
        <v>85</v>
      </c>
      <c r="AY377" s="18" t="s">
        <v>126</v>
      </c>
      <c r="BE377" s="213">
        <f>IF(N377="základní",J377,0)</f>
        <v>0</v>
      </c>
      <c r="BF377" s="213">
        <f>IF(N377="snížená",J377,0)</f>
        <v>0</v>
      </c>
      <c r="BG377" s="213">
        <f>IF(N377="zákl. přenesená",J377,0)</f>
        <v>0</v>
      </c>
      <c r="BH377" s="213">
        <f>IF(N377="sníž. přenesená",J377,0)</f>
        <v>0</v>
      </c>
      <c r="BI377" s="213">
        <f>IF(N377="nulová",J377,0)</f>
        <v>0</v>
      </c>
      <c r="BJ377" s="18" t="s">
        <v>83</v>
      </c>
      <c r="BK377" s="213">
        <f>ROUND(I377*H377,2)</f>
        <v>0</v>
      </c>
      <c r="BL377" s="18" t="s">
        <v>546</v>
      </c>
      <c r="BM377" s="212" t="s">
        <v>561</v>
      </c>
    </row>
    <row r="378" s="2" customFormat="1">
      <c r="A378" s="39"/>
      <c r="B378" s="40"/>
      <c r="C378" s="41"/>
      <c r="D378" s="214" t="s">
        <v>136</v>
      </c>
      <c r="E378" s="41"/>
      <c r="F378" s="215" t="s">
        <v>562</v>
      </c>
      <c r="G378" s="41"/>
      <c r="H378" s="41"/>
      <c r="I378" s="216"/>
      <c r="J378" s="41"/>
      <c r="K378" s="41"/>
      <c r="L378" s="45"/>
      <c r="M378" s="217"/>
      <c r="N378" s="218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136</v>
      </c>
      <c r="AU378" s="18" t="s">
        <v>85</v>
      </c>
    </row>
    <row r="379" s="2" customFormat="1">
      <c r="A379" s="39"/>
      <c r="B379" s="40"/>
      <c r="C379" s="41"/>
      <c r="D379" s="221" t="s">
        <v>382</v>
      </c>
      <c r="E379" s="41"/>
      <c r="F379" s="263" t="s">
        <v>563</v>
      </c>
      <c r="G379" s="41"/>
      <c r="H379" s="41"/>
      <c r="I379" s="216"/>
      <c r="J379" s="41"/>
      <c r="K379" s="41"/>
      <c r="L379" s="45"/>
      <c r="M379" s="217"/>
      <c r="N379" s="218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382</v>
      </c>
      <c r="AU379" s="18" t="s">
        <v>85</v>
      </c>
    </row>
    <row r="380" s="2" customFormat="1" ht="16.5" customHeight="1">
      <c r="A380" s="39"/>
      <c r="B380" s="40"/>
      <c r="C380" s="201" t="s">
        <v>564</v>
      </c>
      <c r="D380" s="201" t="s">
        <v>129</v>
      </c>
      <c r="E380" s="202" t="s">
        <v>565</v>
      </c>
      <c r="F380" s="203" t="s">
        <v>566</v>
      </c>
      <c r="G380" s="204" t="s">
        <v>545</v>
      </c>
      <c r="H380" s="205">
        <v>1</v>
      </c>
      <c r="I380" s="206"/>
      <c r="J380" s="207">
        <f>ROUND(I380*H380,2)</f>
        <v>0</v>
      </c>
      <c r="K380" s="203" t="s">
        <v>133</v>
      </c>
      <c r="L380" s="45"/>
      <c r="M380" s="208" t="s">
        <v>19</v>
      </c>
      <c r="N380" s="209" t="s">
        <v>46</v>
      </c>
      <c r="O380" s="85"/>
      <c r="P380" s="210">
        <f>O380*H380</f>
        <v>0</v>
      </c>
      <c r="Q380" s="210">
        <v>0</v>
      </c>
      <c r="R380" s="210">
        <f>Q380*H380</f>
        <v>0</v>
      </c>
      <c r="S380" s="210">
        <v>0</v>
      </c>
      <c r="T380" s="21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2" t="s">
        <v>546</v>
      </c>
      <c r="AT380" s="212" t="s">
        <v>129</v>
      </c>
      <c r="AU380" s="212" t="s">
        <v>85</v>
      </c>
      <c r="AY380" s="18" t="s">
        <v>126</v>
      </c>
      <c r="BE380" s="213">
        <f>IF(N380="základní",J380,0)</f>
        <v>0</v>
      </c>
      <c r="BF380" s="213">
        <f>IF(N380="snížená",J380,0)</f>
        <v>0</v>
      </c>
      <c r="BG380" s="213">
        <f>IF(N380="zákl. přenesená",J380,0)</f>
        <v>0</v>
      </c>
      <c r="BH380" s="213">
        <f>IF(N380="sníž. přenesená",J380,0)</f>
        <v>0</v>
      </c>
      <c r="BI380" s="213">
        <f>IF(N380="nulová",J380,0)</f>
        <v>0</v>
      </c>
      <c r="BJ380" s="18" t="s">
        <v>83</v>
      </c>
      <c r="BK380" s="213">
        <f>ROUND(I380*H380,2)</f>
        <v>0</v>
      </c>
      <c r="BL380" s="18" t="s">
        <v>546</v>
      </c>
      <c r="BM380" s="212" t="s">
        <v>567</v>
      </c>
    </row>
    <row r="381" s="2" customFormat="1">
      <c r="A381" s="39"/>
      <c r="B381" s="40"/>
      <c r="C381" s="41"/>
      <c r="D381" s="214" t="s">
        <v>136</v>
      </c>
      <c r="E381" s="41"/>
      <c r="F381" s="215" t="s">
        <v>568</v>
      </c>
      <c r="G381" s="41"/>
      <c r="H381" s="41"/>
      <c r="I381" s="216"/>
      <c r="J381" s="41"/>
      <c r="K381" s="41"/>
      <c r="L381" s="45"/>
      <c r="M381" s="264"/>
      <c r="N381" s="265"/>
      <c r="O381" s="266"/>
      <c r="P381" s="266"/>
      <c r="Q381" s="266"/>
      <c r="R381" s="266"/>
      <c r="S381" s="266"/>
      <c r="T381" s="267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136</v>
      </c>
      <c r="AU381" s="18" t="s">
        <v>85</v>
      </c>
    </row>
    <row r="382" s="2" customFormat="1" ht="6.96" customHeight="1">
      <c r="A382" s="39"/>
      <c r="B382" s="60"/>
      <c r="C382" s="61"/>
      <c r="D382" s="61"/>
      <c r="E382" s="61"/>
      <c r="F382" s="61"/>
      <c r="G382" s="61"/>
      <c r="H382" s="61"/>
      <c r="I382" s="61"/>
      <c r="J382" s="61"/>
      <c r="K382" s="61"/>
      <c r="L382" s="45"/>
      <c r="M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</sheetData>
  <sheetProtection sheet="1" autoFilter="0" formatColumns="0" formatRows="0" objects="1" scenarios="1" spinCount="100000" saltValue="tqUxobzeRdGp7/ECeQ0NcEy9/lZiTJzRKL9Vtl9sIx+Nd6Iy8asjj1f7WtzFLL5qeZOBI76ZpBC/eJj6GwXf2g==" hashValue="1BOY7p6+rYia6ij85TFWl6hjKERfcjFIQKVxCn+RX9w3OjLGqkEzVhRGXRQcauOPZtDkezwZUa75oF6Sc1EfUA==" algorithmName="SHA-512" password="CC35"/>
  <autoFilter ref="C96:K38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1_02/621142001"/>
    <hyperlink ref="F105" r:id="rId2" display="https://podminky.urs.cz/item/CS_URS_2021_02/621151001"/>
    <hyperlink ref="F109" r:id="rId3" display="https://podminky.urs.cz/item/CS_URS_2021_02/621531022"/>
    <hyperlink ref="F113" r:id="rId4" display="https://podminky.urs.cz/item/CS_URS_2021_02/622252002"/>
    <hyperlink ref="F117" r:id="rId5" display="https://podminky.urs.cz/item/CS_URS_2021_02/59051510"/>
    <hyperlink ref="F120" r:id="rId6" display="https://podminky.urs.cz/item/CS_URS_2021_02/622252002"/>
    <hyperlink ref="F124" r:id="rId7" display="https://podminky.urs.cz/item/CS_URS_2021_02/59051512"/>
    <hyperlink ref="F127" r:id="rId8" display="https://podminky.urs.cz/item/CS_URS_2021_02/632450121"/>
    <hyperlink ref="F133" r:id="rId9" display="https://podminky.urs.cz/item/CS_URS_2021_02/952902501"/>
    <hyperlink ref="F140" r:id="rId10" display="https://podminky.urs.cz/item/CS_URS_2021_02/978015391"/>
    <hyperlink ref="F144" r:id="rId11" display="https://podminky.urs.cz/item/CS_URS_2021_02/949101112"/>
    <hyperlink ref="F149" r:id="rId12" display="https://podminky.urs.cz/item/CS_URS_2021_02/997013211"/>
    <hyperlink ref="F151" r:id="rId13" display="https://podminky.urs.cz/item/CS_URS_2021_02/997013509"/>
    <hyperlink ref="F154" r:id="rId14" display="https://podminky.urs.cz/item/CS_URS_2021_02/997013511"/>
    <hyperlink ref="F156" r:id="rId15" display="https://podminky.urs.cz/item/CS_URS_2021_02/997013631"/>
    <hyperlink ref="F159" r:id="rId16" display="https://podminky.urs.cz/item/CS_URS_2021_02/998018001"/>
    <hyperlink ref="F163" r:id="rId17" display="https://podminky.urs.cz/item/CS_URS_2021_02/712340832"/>
    <hyperlink ref="F167" r:id="rId18" display="https://podminky.urs.cz/item/CS_URS_2021_02/712311101"/>
    <hyperlink ref="F171" r:id="rId19" display="https://podminky.urs.cz/item/CS_URS_2021_02/11163153"/>
    <hyperlink ref="F174" r:id="rId20" display="https://podminky.urs.cz/item/CS_URS_2021_02/712341559"/>
    <hyperlink ref="F178" r:id="rId21" display="https://podminky.urs.cz/item/CS_URS_2021_02/62853004"/>
    <hyperlink ref="F181" r:id="rId22" display="https://podminky.urs.cz/item/CS_URS_2021_02/712331111"/>
    <hyperlink ref="F185" r:id="rId23" display="https://podminky.urs.cz/item/CS_URS_2021_02/62866281"/>
    <hyperlink ref="F188" r:id="rId24" display="https://podminky.urs.cz/item/CS_URS_2021_02/712341559"/>
    <hyperlink ref="F192" r:id="rId25" display="https://podminky.urs.cz/item/CS_URS_2021_02/62855019"/>
    <hyperlink ref="F195" r:id="rId26" display="https://podminky.urs.cz/item/CS_URS_2021_02/712811101"/>
    <hyperlink ref="F199" r:id="rId27" display="https://podminky.urs.cz/item/CS_URS_2021_02/11163153"/>
    <hyperlink ref="F202" r:id="rId28" display="https://podminky.urs.cz/item/CS_URS_2021_02/712831101"/>
    <hyperlink ref="F209" r:id="rId29" display="https://podminky.urs.cz/item/CS_URS_2021_02/62866281"/>
    <hyperlink ref="F212" r:id="rId30" display="https://podminky.urs.cz/item/CS_URS_2021_02/712841559"/>
    <hyperlink ref="F219" r:id="rId31" display="https://podminky.urs.cz/item/CS_URS_2021_02/62855019"/>
    <hyperlink ref="F222" r:id="rId32" display="https://podminky.urs.cz/item/CS_URS_2021_02/712363354"/>
    <hyperlink ref="F226" r:id="rId33" display="https://podminky.urs.cz/item/CS_URS_2021_02/998712202"/>
    <hyperlink ref="F229" r:id="rId34" display="https://podminky.urs.cz/item/CS_URS_2021_02/713140861"/>
    <hyperlink ref="F233" r:id="rId35" display="https://podminky.urs.cz/item/CS_URS_2021_02/713141212"/>
    <hyperlink ref="F240" r:id="rId36" display="https://podminky.urs.cz/item/CS_URS_2021_02/63152005"/>
    <hyperlink ref="F243" r:id="rId37" display="https://podminky.urs.cz/item/CS_URS_2021_02/713141336"/>
    <hyperlink ref="F247" r:id="rId38" display="https://podminky.urs.cz/item/CS_URS_2021_02/28376141"/>
    <hyperlink ref="F250" r:id="rId39" display="https://podminky.urs.cz/item/CS_URS_2021_02/713141396"/>
    <hyperlink ref="F254" r:id="rId40" display="https://podminky.urs.cz/item/CS_URS_2021_02/28376422"/>
    <hyperlink ref="F257" r:id="rId41" display="https://podminky.urs.cz/item/CS_URS_2021_02/998713202"/>
    <hyperlink ref="F260" r:id="rId42" display="https://podminky.urs.cz/item/CS_URS_2021_02/721910941"/>
    <hyperlink ref="F269" r:id="rId43" display="https://podminky.urs.cz/item/CS_URS_2021_02/998721202"/>
    <hyperlink ref="F272" r:id="rId44" display="https://podminky.urs.cz/item/CS_URS_2021_02/751514763"/>
    <hyperlink ref="F277" r:id="rId45" display="https://podminky.urs.cz/item/CS_URS_2021_02/42974009"/>
    <hyperlink ref="F280" r:id="rId46" display="https://podminky.urs.cz/item/CS_URS_2021_02/998751201"/>
    <hyperlink ref="F283" r:id="rId47" display="https://podminky.urs.cz/item/CS_URS_2021_02/762341811"/>
    <hyperlink ref="F287" r:id="rId48" display="https://podminky.urs.cz/item/CS_URS_2021_02/762361810"/>
    <hyperlink ref="F291" r:id="rId49" display="https://podminky.urs.cz/item/CS_URS_2021_02/762341670"/>
    <hyperlink ref="F296" r:id="rId50" display="https://podminky.urs.cz/item/CS_URS_2021_02/60621153"/>
    <hyperlink ref="F299" r:id="rId51" display="https://podminky.urs.cz/item/CS_URS_2021_02/60621154"/>
    <hyperlink ref="F302" r:id="rId52" display="https://podminky.urs.cz/item/CS_URS_2021_02/762395000"/>
    <hyperlink ref="F307" r:id="rId53" display="https://podminky.urs.cz/item/CS_URS_2021_02/998762202"/>
    <hyperlink ref="F310" r:id="rId54" display="https://podminky.urs.cz/item/CS_URS_2021_02/764002841"/>
    <hyperlink ref="F314" r:id="rId55" display="https://podminky.urs.cz/item/CS_URS_2021_02/764004801"/>
    <hyperlink ref="F318" r:id="rId56" display="https://podminky.urs.cz/item/CS_URS_2021_02/764004861"/>
    <hyperlink ref="F322" r:id="rId57" display="https://podminky.urs.cz/item/CS_URS_2021_02/764214604"/>
    <hyperlink ref="F327" r:id="rId58" display="https://podminky.urs.cz/item/CS_URS_2021_02/764511602"/>
    <hyperlink ref="F331" r:id="rId59" display="https://podminky.urs.cz/item/CS_URS_2021_02/764511642"/>
    <hyperlink ref="F333" r:id="rId60" display="https://podminky.urs.cz/item/CS_URS_2021_02/764518622"/>
    <hyperlink ref="F335" r:id="rId61" display="https://podminky.urs.cz/item/CS_URS_2021_02/764212432"/>
    <hyperlink ref="F349" r:id="rId62" display="https://podminky.urs.cz/item/CS_URS_2021_02/764111671"/>
    <hyperlink ref="F355" r:id="rId63" display="https://podminky.urs.cz/item/CS_URS_2021_02/998764202"/>
    <hyperlink ref="F358" r:id="rId64" display="https://podminky.urs.cz/item/CS_URS_2021_02/783417103"/>
    <hyperlink ref="F372" r:id="rId65" display="https://podminky.urs.cz/item/CS_URS_2021_02/030001000"/>
    <hyperlink ref="F375" r:id="rId66" display="https://podminky.urs.cz/item/CS_URS_2021_02/041103000"/>
    <hyperlink ref="F378" r:id="rId67" display="https://podminky.urs.cz/item/CS_URS_2021_02/061002000"/>
    <hyperlink ref="F381" r:id="rId68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569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570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571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572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573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574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575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576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577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578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579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82</v>
      </c>
      <c r="F18" s="279" t="s">
        <v>580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581</v>
      </c>
      <c r="F19" s="279" t="s">
        <v>582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583</v>
      </c>
      <c r="F20" s="279" t="s">
        <v>584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585</v>
      </c>
      <c r="F21" s="279" t="s">
        <v>586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531</v>
      </c>
      <c r="F22" s="279" t="s">
        <v>532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587</v>
      </c>
      <c r="F23" s="279" t="s">
        <v>588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589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590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591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592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593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594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595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596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597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112</v>
      </c>
      <c r="F36" s="279"/>
      <c r="G36" s="279" t="s">
        <v>598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599</v>
      </c>
      <c r="F37" s="279"/>
      <c r="G37" s="279" t="s">
        <v>600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56</v>
      </c>
      <c r="F38" s="279"/>
      <c r="G38" s="279" t="s">
        <v>601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57</v>
      </c>
      <c r="F39" s="279"/>
      <c r="G39" s="279" t="s">
        <v>602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113</v>
      </c>
      <c r="F40" s="279"/>
      <c r="G40" s="279" t="s">
        <v>603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114</v>
      </c>
      <c r="F41" s="279"/>
      <c r="G41" s="279" t="s">
        <v>604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605</v>
      </c>
      <c r="F42" s="279"/>
      <c r="G42" s="279" t="s">
        <v>606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607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608</v>
      </c>
      <c r="F44" s="279"/>
      <c r="G44" s="279" t="s">
        <v>609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116</v>
      </c>
      <c r="F45" s="279"/>
      <c r="G45" s="279" t="s">
        <v>610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611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612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613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614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615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616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617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618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619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620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621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622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623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624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625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626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627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628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629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630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631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632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633</v>
      </c>
      <c r="D76" s="297"/>
      <c r="E76" s="297"/>
      <c r="F76" s="297" t="s">
        <v>634</v>
      </c>
      <c r="G76" s="298"/>
      <c r="H76" s="297" t="s">
        <v>57</v>
      </c>
      <c r="I76" s="297" t="s">
        <v>60</v>
      </c>
      <c r="J76" s="297" t="s">
        <v>635</v>
      </c>
      <c r="K76" s="296"/>
    </row>
    <row r="77" s="1" customFormat="1" ht="17.25" customHeight="1">
      <c r="B77" s="294"/>
      <c r="C77" s="299" t="s">
        <v>636</v>
      </c>
      <c r="D77" s="299"/>
      <c r="E77" s="299"/>
      <c r="F77" s="300" t="s">
        <v>637</v>
      </c>
      <c r="G77" s="301"/>
      <c r="H77" s="299"/>
      <c r="I77" s="299"/>
      <c r="J77" s="299" t="s">
        <v>638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56</v>
      </c>
      <c r="D79" s="304"/>
      <c r="E79" s="304"/>
      <c r="F79" s="305" t="s">
        <v>639</v>
      </c>
      <c r="G79" s="306"/>
      <c r="H79" s="282" t="s">
        <v>640</v>
      </c>
      <c r="I79" s="282" t="s">
        <v>641</v>
      </c>
      <c r="J79" s="282">
        <v>20</v>
      </c>
      <c r="K79" s="296"/>
    </row>
    <row r="80" s="1" customFormat="1" ht="15" customHeight="1">
      <c r="B80" s="294"/>
      <c r="C80" s="282" t="s">
        <v>642</v>
      </c>
      <c r="D80" s="282"/>
      <c r="E80" s="282"/>
      <c r="F80" s="305" t="s">
        <v>639</v>
      </c>
      <c r="G80" s="306"/>
      <c r="H80" s="282" t="s">
        <v>643</v>
      </c>
      <c r="I80" s="282" t="s">
        <v>641</v>
      </c>
      <c r="J80" s="282">
        <v>120</v>
      </c>
      <c r="K80" s="296"/>
    </row>
    <row r="81" s="1" customFormat="1" ht="15" customHeight="1">
      <c r="B81" s="307"/>
      <c r="C81" s="282" t="s">
        <v>644</v>
      </c>
      <c r="D81" s="282"/>
      <c r="E81" s="282"/>
      <c r="F81" s="305" t="s">
        <v>645</v>
      </c>
      <c r="G81" s="306"/>
      <c r="H81" s="282" t="s">
        <v>646</v>
      </c>
      <c r="I81" s="282" t="s">
        <v>641</v>
      </c>
      <c r="J81" s="282">
        <v>50</v>
      </c>
      <c r="K81" s="296"/>
    </row>
    <row r="82" s="1" customFormat="1" ht="15" customHeight="1">
      <c r="B82" s="307"/>
      <c r="C82" s="282" t="s">
        <v>647</v>
      </c>
      <c r="D82" s="282"/>
      <c r="E82" s="282"/>
      <c r="F82" s="305" t="s">
        <v>639</v>
      </c>
      <c r="G82" s="306"/>
      <c r="H82" s="282" t="s">
        <v>648</v>
      </c>
      <c r="I82" s="282" t="s">
        <v>649</v>
      </c>
      <c r="J82" s="282"/>
      <c r="K82" s="296"/>
    </row>
    <row r="83" s="1" customFormat="1" ht="15" customHeight="1">
      <c r="B83" s="307"/>
      <c r="C83" s="308" t="s">
        <v>650</v>
      </c>
      <c r="D83" s="308"/>
      <c r="E83" s="308"/>
      <c r="F83" s="309" t="s">
        <v>645</v>
      </c>
      <c r="G83" s="308"/>
      <c r="H83" s="308" t="s">
        <v>651</v>
      </c>
      <c r="I83" s="308" t="s">
        <v>641</v>
      </c>
      <c r="J83" s="308">
        <v>15</v>
      </c>
      <c r="K83" s="296"/>
    </row>
    <row r="84" s="1" customFormat="1" ht="15" customHeight="1">
      <c r="B84" s="307"/>
      <c r="C84" s="308" t="s">
        <v>652</v>
      </c>
      <c r="D84" s="308"/>
      <c r="E84" s="308"/>
      <c r="F84" s="309" t="s">
        <v>645</v>
      </c>
      <c r="G84" s="308"/>
      <c r="H84" s="308" t="s">
        <v>653</v>
      </c>
      <c r="I84" s="308" t="s">
        <v>641</v>
      </c>
      <c r="J84" s="308">
        <v>15</v>
      </c>
      <c r="K84" s="296"/>
    </row>
    <row r="85" s="1" customFormat="1" ht="15" customHeight="1">
      <c r="B85" s="307"/>
      <c r="C85" s="308" t="s">
        <v>654</v>
      </c>
      <c r="D85" s="308"/>
      <c r="E85" s="308"/>
      <c r="F85" s="309" t="s">
        <v>645</v>
      </c>
      <c r="G85" s="308"/>
      <c r="H85" s="308" t="s">
        <v>655</v>
      </c>
      <c r="I85" s="308" t="s">
        <v>641</v>
      </c>
      <c r="J85" s="308">
        <v>20</v>
      </c>
      <c r="K85" s="296"/>
    </row>
    <row r="86" s="1" customFormat="1" ht="15" customHeight="1">
      <c r="B86" s="307"/>
      <c r="C86" s="308" t="s">
        <v>656</v>
      </c>
      <c r="D86" s="308"/>
      <c r="E86" s="308"/>
      <c r="F86" s="309" t="s">
        <v>645</v>
      </c>
      <c r="G86" s="308"/>
      <c r="H86" s="308" t="s">
        <v>657</v>
      </c>
      <c r="I86" s="308" t="s">
        <v>641</v>
      </c>
      <c r="J86" s="308">
        <v>20</v>
      </c>
      <c r="K86" s="296"/>
    </row>
    <row r="87" s="1" customFormat="1" ht="15" customHeight="1">
      <c r="B87" s="307"/>
      <c r="C87" s="282" t="s">
        <v>658</v>
      </c>
      <c r="D87" s="282"/>
      <c r="E87" s="282"/>
      <c r="F87" s="305" t="s">
        <v>645</v>
      </c>
      <c r="G87" s="306"/>
      <c r="H87" s="282" t="s">
        <v>659</v>
      </c>
      <c r="I87" s="282" t="s">
        <v>641</v>
      </c>
      <c r="J87" s="282">
        <v>50</v>
      </c>
      <c r="K87" s="296"/>
    </row>
    <row r="88" s="1" customFormat="1" ht="15" customHeight="1">
      <c r="B88" s="307"/>
      <c r="C88" s="282" t="s">
        <v>660</v>
      </c>
      <c r="D88" s="282"/>
      <c r="E88" s="282"/>
      <c r="F88" s="305" t="s">
        <v>645</v>
      </c>
      <c r="G88" s="306"/>
      <c r="H88" s="282" t="s">
        <v>661</v>
      </c>
      <c r="I88" s="282" t="s">
        <v>641</v>
      </c>
      <c r="J88" s="282">
        <v>20</v>
      </c>
      <c r="K88" s="296"/>
    </row>
    <row r="89" s="1" customFormat="1" ht="15" customHeight="1">
      <c r="B89" s="307"/>
      <c r="C89" s="282" t="s">
        <v>662</v>
      </c>
      <c r="D89" s="282"/>
      <c r="E89" s="282"/>
      <c r="F89" s="305" t="s">
        <v>645</v>
      </c>
      <c r="G89" s="306"/>
      <c r="H89" s="282" t="s">
        <v>663</v>
      </c>
      <c r="I89" s="282" t="s">
        <v>641</v>
      </c>
      <c r="J89" s="282">
        <v>20</v>
      </c>
      <c r="K89" s="296"/>
    </row>
    <row r="90" s="1" customFormat="1" ht="15" customHeight="1">
      <c r="B90" s="307"/>
      <c r="C90" s="282" t="s">
        <v>664</v>
      </c>
      <c r="D90" s="282"/>
      <c r="E90" s="282"/>
      <c r="F90" s="305" t="s">
        <v>645</v>
      </c>
      <c r="G90" s="306"/>
      <c r="H90" s="282" t="s">
        <v>665</v>
      </c>
      <c r="I90" s="282" t="s">
        <v>641</v>
      </c>
      <c r="J90" s="282">
        <v>50</v>
      </c>
      <c r="K90" s="296"/>
    </row>
    <row r="91" s="1" customFormat="1" ht="15" customHeight="1">
      <c r="B91" s="307"/>
      <c r="C91" s="282" t="s">
        <v>666</v>
      </c>
      <c r="D91" s="282"/>
      <c r="E91" s="282"/>
      <c r="F91" s="305" t="s">
        <v>645</v>
      </c>
      <c r="G91" s="306"/>
      <c r="H91" s="282" t="s">
        <v>666</v>
      </c>
      <c r="I91" s="282" t="s">
        <v>641</v>
      </c>
      <c r="J91" s="282">
        <v>50</v>
      </c>
      <c r="K91" s="296"/>
    </row>
    <row r="92" s="1" customFormat="1" ht="15" customHeight="1">
      <c r="B92" s="307"/>
      <c r="C92" s="282" t="s">
        <v>667</v>
      </c>
      <c r="D92" s="282"/>
      <c r="E92" s="282"/>
      <c r="F92" s="305" t="s">
        <v>645</v>
      </c>
      <c r="G92" s="306"/>
      <c r="H92" s="282" t="s">
        <v>668</v>
      </c>
      <c r="I92" s="282" t="s">
        <v>641</v>
      </c>
      <c r="J92" s="282">
        <v>255</v>
      </c>
      <c r="K92" s="296"/>
    </row>
    <row r="93" s="1" customFormat="1" ht="15" customHeight="1">
      <c r="B93" s="307"/>
      <c r="C93" s="282" t="s">
        <v>669</v>
      </c>
      <c r="D93" s="282"/>
      <c r="E93" s="282"/>
      <c r="F93" s="305" t="s">
        <v>639</v>
      </c>
      <c r="G93" s="306"/>
      <c r="H93" s="282" t="s">
        <v>670</v>
      </c>
      <c r="I93" s="282" t="s">
        <v>671</v>
      </c>
      <c r="J93" s="282"/>
      <c r="K93" s="296"/>
    </row>
    <row r="94" s="1" customFormat="1" ht="15" customHeight="1">
      <c r="B94" s="307"/>
      <c r="C94" s="282" t="s">
        <v>672</v>
      </c>
      <c r="D94" s="282"/>
      <c r="E94" s="282"/>
      <c r="F94" s="305" t="s">
        <v>639</v>
      </c>
      <c r="G94" s="306"/>
      <c r="H94" s="282" t="s">
        <v>673</v>
      </c>
      <c r="I94" s="282" t="s">
        <v>674</v>
      </c>
      <c r="J94" s="282"/>
      <c r="K94" s="296"/>
    </row>
    <row r="95" s="1" customFormat="1" ht="15" customHeight="1">
      <c r="B95" s="307"/>
      <c r="C95" s="282" t="s">
        <v>675</v>
      </c>
      <c r="D95" s="282"/>
      <c r="E95" s="282"/>
      <c r="F95" s="305" t="s">
        <v>639</v>
      </c>
      <c r="G95" s="306"/>
      <c r="H95" s="282" t="s">
        <v>675</v>
      </c>
      <c r="I95" s="282" t="s">
        <v>674</v>
      </c>
      <c r="J95" s="282"/>
      <c r="K95" s="296"/>
    </row>
    <row r="96" s="1" customFormat="1" ht="15" customHeight="1">
      <c r="B96" s="307"/>
      <c r="C96" s="282" t="s">
        <v>41</v>
      </c>
      <c r="D96" s="282"/>
      <c r="E96" s="282"/>
      <c r="F96" s="305" t="s">
        <v>639</v>
      </c>
      <c r="G96" s="306"/>
      <c r="H96" s="282" t="s">
        <v>676</v>
      </c>
      <c r="I96" s="282" t="s">
        <v>674</v>
      </c>
      <c r="J96" s="282"/>
      <c r="K96" s="296"/>
    </row>
    <row r="97" s="1" customFormat="1" ht="15" customHeight="1">
      <c r="B97" s="307"/>
      <c r="C97" s="282" t="s">
        <v>51</v>
      </c>
      <c r="D97" s="282"/>
      <c r="E97" s="282"/>
      <c r="F97" s="305" t="s">
        <v>639</v>
      </c>
      <c r="G97" s="306"/>
      <c r="H97" s="282" t="s">
        <v>677</v>
      </c>
      <c r="I97" s="282" t="s">
        <v>674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678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633</v>
      </c>
      <c r="D103" s="297"/>
      <c r="E103" s="297"/>
      <c r="F103" s="297" t="s">
        <v>634</v>
      </c>
      <c r="G103" s="298"/>
      <c r="H103" s="297" t="s">
        <v>57</v>
      </c>
      <c r="I103" s="297" t="s">
        <v>60</v>
      </c>
      <c r="J103" s="297" t="s">
        <v>635</v>
      </c>
      <c r="K103" s="296"/>
    </row>
    <row r="104" s="1" customFormat="1" ht="17.25" customHeight="1">
      <c r="B104" s="294"/>
      <c r="C104" s="299" t="s">
        <v>636</v>
      </c>
      <c r="D104" s="299"/>
      <c r="E104" s="299"/>
      <c r="F104" s="300" t="s">
        <v>637</v>
      </c>
      <c r="G104" s="301"/>
      <c r="H104" s="299"/>
      <c r="I104" s="299"/>
      <c r="J104" s="299" t="s">
        <v>638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56</v>
      </c>
      <c r="D106" s="304"/>
      <c r="E106" s="304"/>
      <c r="F106" s="305" t="s">
        <v>639</v>
      </c>
      <c r="G106" s="282"/>
      <c r="H106" s="282" t="s">
        <v>679</v>
      </c>
      <c r="I106" s="282" t="s">
        <v>641</v>
      </c>
      <c r="J106" s="282">
        <v>20</v>
      </c>
      <c r="K106" s="296"/>
    </row>
    <row r="107" s="1" customFormat="1" ht="15" customHeight="1">
      <c r="B107" s="294"/>
      <c r="C107" s="282" t="s">
        <v>642</v>
      </c>
      <c r="D107" s="282"/>
      <c r="E107" s="282"/>
      <c r="F107" s="305" t="s">
        <v>639</v>
      </c>
      <c r="G107" s="282"/>
      <c r="H107" s="282" t="s">
        <v>679</v>
      </c>
      <c r="I107" s="282" t="s">
        <v>641</v>
      </c>
      <c r="J107" s="282">
        <v>120</v>
      </c>
      <c r="K107" s="296"/>
    </row>
    <row r="108" s="1" customFormat="1" ht="15" customHeight="1">
      <c r="B108" s="307"/>
      <c r="C108" s="282" t="s">
        <v>644</v>
      </c>
      <c r="D108" s="282"/>
      <c r="E108" s="282"/>
      <c r="F108" s="305" t="s">
        <v>645</v>
      </c>
      <c r="G108" s="282"/>
      <c r="H108" s="282" t="s">
        <v>679</v>
      </c>
      <c r="I108" s="282" t="s">
        <v>641</v>
      </c>
      <c r="J108" s="282">
        <v>50</v>
      </c>
      <c r="K108" s="296"/>
    </row>
    <row r="109" s="1" customFormat="1" ht="15" customHeight="1">
      <c r="B109" s="307"/>
      <c r="C109" s="282" t="s">
        <v>647</v>
      </c>
      <c r="D109" s="282"/>
      <c r="E109" s="282"/>
      <c r="F109" s="305" t="s">
        <v>639</v>
      </c>
      <c r="G109" s="282"/>
      <c r="H109" s="282" t="s">
        <v>679</v>
      </c>
      <c r="I109" s="282" t="s">
        <v>649</v>
      </c>
      <c r="J109" s="282"/>
      <c r="K109" s="296"/>
    </row>
    <row r="110" s="1" customFormat="1" ht="15" customHeight="1">
      <c r="B110" s="307"/>
      <c r="C110" s="282" t="s">
        <v>658</v>
      </c>
      <c r="D110" s="282"/>
      <c r="E110" s="282"/>
      <c r="F110" s="305" t="s">
        <v>645</v>
      </c>
      <c r="G110" s="282"/>
      <c r="H110" s="282" t="s">
        <v>679</v>
      </c>
      <c r="I110" s="282" t="s">
        <v>641</v>
      </c>
      <c r="J110" s="282">
        <v>50</v>
      </c>
      <c r="K110" s="296"/>
    </row>
    <row r="111" s="1" customFormat="1" ht="15" customHeight="1">
      <c r="B111" s="307"/>
      <c r="C111" s="282" t="s">
        <v>666</v>
      </c>
      <c r="D111" s="282"/>
      <c r="E111" s="282"/>
      <c r="F111" s="305" t="s">
        <v>645</v>
      </c>
      <c r="G111" s="282"/>
      <c r="H111" s="282" t="s">
        <v>679</v>
      </c>
      <c r="I111" s="282" t="s">
        <v>641</v>
      </c>
      <c r="J111" s="282">
        <v>50</v>
      </c>
      <c r="K111" s="296"/>
    </row>
    <row r="112" s="1" customFormat="1" ht="15" customHeight="1">
      <c r="B112" s="307"/>
      <c r="C112" s="282" t="s">
        <v>664</v>
      </c>
      <c r="D112" s="282"/>
      <c r="E112" s="282"/>
      <c r="F112" s="305" t="s">
        <v>645</v>
      </c>
      <c r="G112" s="282"/>
      <c r="H112" s="282" t="s">
        <v>679</v>
      </c>
      <c r="I112" s="282" t="s">
        <v>641</v>
      </c>
      <c r="J112" s="282">
        <v>50</v>
      </c>
      <c r="K112" s="296"/>
    </row>
    <row r="113" s="1" customFormat="1" ht="15" customHeight="1">
      <c r="B113" s="307"/>
      <c r="C113" s="282" t="s">
        <v>56</v>
      </c>
      <c r="D113" s="282"/>
      <c r="E113" s="282"/>
      <c r="F113" s="305" t="s">
        <v>639</v>
      </c>
      <c r="G113" s="282"/>
      <c r="H113" s="282" t="s">
        <v>680</v>
      </c>
      <c r="I113" s="282" t="s">
        <v>641</v>
      </c>
      <c r="J113" s="282">
        <v>20</v>
      </c>
      <c r="K113" s="296"/>
    </row>
    <row r="114" s="1" customFormat="1" ht="15" customHeight="1">
      <c r="B114" s="307"/>
      <c r="C114" s="282" t="s">
        <v>681</v>
      </c>
      <c r="D114" s="282"/>
      <c r="E114" s="282"/>
      <c r="F114" s="305" t="s">
        <v>639</v>
      </c>
      <c r="G114" s="282"/>
      <c r="H114" s="282" t="s">
        <v>682</v>
      </c>
      <c r="I114" s="282" t="s">
        <v>641</v>
      </c>
      <c r="J114" s="282">
        <v>120</v>
      </c>
      <c r="K114" s="296"/>
    </row>
    <row r="115" s="1" customFormat="1" ht="15" customHeight="1">
      <c r="B115" s="307"/>
      <c r="C115" s="282" t="s">
        <v>41</v>
      </c>
      <c r="D115" s="282"/>
      <c r="E115" s="282"/>
      <c r="F115" s="305" t="s">
        <v>639</v>
      </c>
      <c r="G115" s="282"/>
      <c r="H115" s="282" t="s">
        <v>683</v>
      </c>
      <c r="I115" s="282" t="s">
        <v>674</v>
      </c>
      <c r="J115" s="282"/>
      <c r="K115" s="296"/>
    </row>
    <row r="116" s="1" customFormat="1" ht="15" customHeight="1">
      <c r="B116" s="307"/>
      <c r="C116" s="282" t="s">
        <v>51</v>
      </c>
      <c r="D116" s="282"/>
      <c r="E116" s="282"/>
      <c r="F116" s="305" t="s">
        <v>639</v>
      </c>
      <c r="G116" s="282"/>
      <c r="H116" s="282" t="s">
        <v>684</v>
      </c>
      <c r="I116" s="282" t="s">
        <v>674</v>
      </c>
      <c r="J116" s="282"/>
      <c r="K116" s="296"/>
    </row>
    <row r="117" s="1" customFormat="1" ht="15" customHeight="1">
      <c r="B117" s="307"/>
      <c r="C117" s="282" t="s">
        <v>60</v>
      </c>
      <c r="D117" s="282"/>
      <c r="E117" s="282"/>
      <c r="F117" s="305" t="s">
        <v>639</v>
      </c>
      <c r="G117" s="282"/>
      <c r="H117" s="282" t="s">
        <v>685</v>
      </c>
      <c r="I117" s="282" t="s">
        <v>686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687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633</v>
      </c>
      <c r="D123" s="297"/>
      <c r="E123" s="297"/>
      <c r="F123" s="297" t="s">
        <v>634</v>
      </c>
      <c r="G123" s="298"/>
      <c r="H123" s="297" t="s">
        <v>57</v>
      </c>
      <c r="I123" s="297" t="s">
        <v>60</v>
      </c>
      <c r="J123" s="297" t="s">
        <v>635</v>
      </c>
      <c r="K123" s="326"/>
    </row>
    <row r="124" s="1" customFormat="1" ht="17.25" customHeight="1">
      <c r="B124" s="325"/>
      <c r="C124" s="299" t="s">
        <v>636</v>
      </c>
      <c r="D124" s="299"/>
      <c r="E124" s="299"/>
      <c r="F124" s="300" t="s">
        <v>637</v>
      </c>
      <c r="G124" s="301"/>
      <c r="H124" s="299"/>
      <c r="I124" s="299"/>
      <c r="J124" s="299" t="s">
        <v>638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642</v>
      </c>
      <c r="D126" s="304"/>
      <c r="E126" s="304"/>
      <c r="F126" s="305" t="s">
        <v>639</v>
      </c>
      <c r="G126" s="282"/>
      <c r="H126" s="282" t="s">
        <v>679</v>
      </c>
      <c r="I126" s="282" t="s">
        <v>641</v>
      </c>
      <c r="J126" s="282">
        <v>120</v>
      </c>
      <c r="K126" s="330"/>
    </row>
    <row r="127" s="1" customFormat="1" ht="15" customHeight="1">
      <c r="B127" s="327"/>
      <c r="C127" s="282" t="s">
        <v>688</v>
      </c>
      <c r="D127" s="282"/>
      <c r="E127" s="282"/>
      <c r="F127" s="305" t="s">
        <v>639</v>
      </c>
      <c r="G127" s="282"/>
      <c r="H127" s="282" t="s">
        <v>689</v>
      </c>
      <c r="I127" s="282" t="s">
        <v>641</v>
      </c>
      <c r="J127" s="282" t="s">
        <v>690</v>
      </c>
      <c r="K127" s="330"/>
    </row>
    <row r="128" s="1" customFormat="1" ht="15" customHeight="1">
      <c r="B128" s="327"/>
      <c r="C128" s="282" t="s">
        <v>587</v>
      </c>
      <c r="D128" s="282"/>
      <c r="E128" s="282"/>
      <c r="F128" s="305" t="s">
        <v>639</v>
      </c>
      <c r="G128" s="282"/>
      <c r="H128" s="282" t="s">
        <v>691</v>
      </c>
      <c r="I128" s="282" t="s">
        <v>641</v>
      </c>
      <c r="J128" s="282" t="s">
        <v>690</v>
      </c>
      <c r="K128" s="330"/>
    </row>
    <row r="129" s="1" customFormat="1" ht="15" customHeight="1">
      <c r="B129" s="327"/>
      <c r="C129" s="282" t="s">
        <v>650</v>
      </c>
      <c r="D129" s="282"/>
      <c r="E129" s="282"/>
      <c r="F129" s="305" t="s">
        <v>645</v>
      </c>
      <c r="G129" s="282"/>
      <c r="H129" s="282" t="s">
        <v>651</v>
      </c>
      <c r="I129" s="282" t="s">
        <v>641</v>
      </c>
      <c r="J129" s="282">
        <v>15</v>
      </c>
      <c r="K129" s="330"/>
    </row>
    <row r="130" s="1" customFormat="1" ht="15" customHeight="1">
      <c r="B130" s="327"/>
      <c r="C130" s="308" t="s">
        <v>652</v>
      </c>
      <c r="D130" s="308"/>
      <c r="E130" s="308"/>
      <c r="F130" s="309" t="s">
        <v>645</v>
      </c>
      <c r="G130" s="308"/>
      <c r="H130" s="308" t="s">
        <v>653</v>
      </c>
      <c r="I130" s="308" t="s">
        <v>641</v>
      </c>
      <c r="J130" s="308">
        <v>15</v>
      </c>
      <c r="K130" s="330"/>
    </row>
    <row r="131" s="1" customFormat="1" ht="15" customHeight="1">
      <c r="B131" s="327"/>
      <c r="C131" s="308" t="s">
        <v>654</v>
      </c>
      <c r="D131" s="308"/>
      <c r="E131" s="308"/>
      <c r="F131" s="309" t="s">
        <v>645</v>
      </c>
      <c r="G131" s="308"/>
      <c r="H131" s="308" t="s">
        <v>655</v>
      </c>
      <c r="I131" s="308" t="s">
        <v>641</v>
      </c>
      <c r="J131" s="308">
        <v>20</v>
      </c>
      <c r="K131" s="330"/>
    </row>
    <row r="132" s="1" customFormat="1" ht="15" customHeight="1">
      <c r="B132" s="327"/>
      <c r="C132" s="308" t="s">
        <v>656</v>
      </c>
      <c r="D132" s="308"/>
      <c r="E132" s="308"/>
      <c r="F132" s="309" t="s">
        <v>645</v>
      </c>
      <c r="G132" s="308"/>
      <c r="H132" s="308" t="s">
        <v>657</v>
      </c>
      <c r="I132" s="308" t="s">
        <v>641</v>
      </c>
      <c r="J132" s="308">
        <v>20</v>
      </c>
      <c r="K132" s="330"/>
    </row>
    <row r="133" s="1" customFormat="1" ht="15" customHeight="1">
      <c r="B133" s="327"/>
      <c r="C133" s="282" t="s">
        <v>644</v>
      </c>
      <c r="D133" s="282"/>
      <c r="E133" s="282"/>
      <c r="F133" s="305" t="s">
        <v>645</v>
      </c>
      <c r="G133" s="282"/>
      <c r="H133" s="282" t="s">
        <v>679</v>
      </c>
      <c r="I133" s="282" t="s">
        <v>641</v>
      </c>
      <c r="J133" s="282">
        <v>50</v>
      </c>
      <c r="K133" s="330"/>
    </row>
    <row r="134" s="1" customFormat="1" ht="15" customHeight="1">
      <c r="B134" s="327"/>
      <c r="C134" s="282" t="s">
        <v>658</v>
      </c>
      <c r="D134" s="282"/>
      <c r="E134" s="282"/>
      <c r="F134" s="305" t="s">
        <v>645</v>
      </c>
      <c r="G134" s="282"/>
      <c r="H134" s="282" t="s">
        <v>679</v>
      </c>
      <c r="I134" s="282" t="s">
        <v>641</v>
      </c>
      <c r="J134" s="282">
        <v>50</v>
      </c>
      <c r="K134" s="330"/>
    </row>
    <row r="135" s="1" customFormat="1" ht="15" customHeight="1">
      <c r="B135" s="327"/>
      <c r="C135" s="282" t="s">
        <v>664</v>
      </c>
      <c r="D135" s="282"/>
      <c r="E135" s="282"/>
      <c r="F135" s="305" t="s">
        <v>645</v>
      </c>
      <c r="G135" s="282"/>
      <c r="H135" s="282" t="s">
        <v>679</v>
      </c>
      <c r="I135" s="282" t="s">
        <v>641</v>
      </c>
      <c r="J135" s="282">
        <v>50</v>
      </c>
      <c r="K135" s="330"/>
    </row>
    <row r="136" s="1" customFormat="1" ht="15" customHeight="1">
      <c r="B136" s="327"/>
      <c r="C136" s="282" t="s">
        <v>666</v>
      </c>
      <c r="D136" s="282"/>
      <c r="E136" s="282"/>
      <c r="F136" s="305" t="s">
        <v>645</v>
      </c>
      <c r="G136" s="282"/>
      <c r="H136" s="282" t="s">
        <v>679</v>
      </c>
      <c r="I136" s="282" t="s">
        <v>641</v>
      </c>
      <c r="J136" s="282">
        <v>50</v>
      </c>
      <c r="K136" s="330"/>
    </row>
    <row r="137" s="1" customFormat="1" ht="15" customHeight="1">
      <c r="B137" s="327"/>
      <c r="C137" s="282" t="s">
        <v>667</v>
      </c>
      <c r="D137" s="282"/>
      <c r="E137" s="282"/>
      <c r="F137" s="305" t="s">
        <v>645</v>
      </c>
      <c r="G137" s="282"/>
      <c r="H137" s="282" t="s">
        <v>692</v>
      </c>
      <c r="I137" s="282" t="s">
        <v>641</v>
      </c>
      <c r="J137" s="282">
        <v>255</v>
      </c>
      <c r="K137" s="330"/>
    </row>
    <row r="138" s="1" customFormat="1" ht="15" customHeight="1">
      <c r="B138" s="327"/>
      <c r="C138" s="282" t="s">
        <v>669</v>
      </c>
      <c r="D138" s="282"/>
      <c r="E138" s="282"/>
      <c r="F138" s="305" t="s">
        <v>639</v>
      </c>
      <c r="G138" s="282"/>
      <c r="H138" s="282" t="s">
        <v>693</v>
      </c>
      <c r="I138" s="282" t="s">
        <v>671</v>
      </c>
      <c r="J138" s="282"/>
      <c r="K138" s="330"/>
    </row>
    <row r="139" s="1" customFormat="1" ht="15" customHeight="1">
      <c r="B139" s="327"/>
      <c r="C139" s="282" t="s">
        <v>672</v>
      </c>
      <c r="D139" s="282"/>
      <c r="E139" s="282"/>
      <c r="F139" s="305" t="s">
        <v>639</v>
      </c>
      <c r="G139" s="282"/>
      <c r="H139" s="282" t="s">
        <v>694</v>
      </c>
      <c r="I139" s="282" t="s">
        <v>674</v>
      </c>
      <c r="J139" s="282"/>
      <c r="K139" s="330"/>
    </row>
    <row r="140" s="1" customFormat="1" ht="15" customHeight="1">
      <c r="B140" s="327"/>
      <c r="C140" s="282" t="s">
        <v>675</v>
      </c>
      <c r="D140" s="282"/>
      <c r="E140" s="282"/>
      <c r="F140" s="305" t="s">
        <v>639</v>
      </c>
      <c r="G140" s="282"/>
      <c r="H140" s="282" t="s">
        <v>675</v>
      </c>
      <c r="I140" s="282" t="s">
        <v>674</v>
      </c>
      <c r="J140" s="282"/>
      <c r="K140" s="330"/>
    </row>
    <row r="141" s="1" customFormat="1" ht="15" customHeight="1">
      <c r="B141" s="327"/>
      <c r="C141" s="282" t="s">
        <v>41</v>
      </c>
      <c r="D141" s="282"/>
      <c r="E141" s="282"/>
      <c r="F141" s="305" t="s">
        <v>639</v>
      </c>
      <c r="G141" s="282"/>
      <c r="H141" s="282" t="s">
        <v>695</v>
      </c>
      <c r="I141" s="282" t="s">
        <v>674</v>
      </c>
      <c r="J141" s="282"/>
      <c r="K141" s="330"/>
    </row>
    <row r="142" s="1" customFormat="1" ht="15" customHeight="1">
      <c r="B142" s="327"/>
      <c r="C142" s="282" t="s">
        <v>696</v>
      </c>
      <c r="D142" s="282"/>
      <c r="E142" s="282"/>
      <c r="F142" s="305" t="s">
        <v>639</v>
      </c>
      <c r="G142" s="282"/>
      <c r="H142" s="282" t="s">
        <v>697</v>
      </c>
      <c r="I142" s="282" t="s">
        <v>674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698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633</v>
      </c>
      <c r="D148" s="297"/>
      <c r="E148" s="297"/>
      <c r="F148" s="297" t="s">
        <v>634</v>
      </c>
      <c r="G148" s="298"/>
      <c r="H148" s="297" t="s">
        <v>57</v>
      </c>
      <c r="I148" s="297" t="s">
        <v>60</v>
      </c>
      <c r="J148" s="297" t="s">
        <v>635</v>
      </c>
      <c r="K148" s="296"/>
    </row>
    <row r="149" s="1" customFormat="1" ht="17.25" customHeight="1">
      <c r="B149" s="294"/>
      <c r="C149" s="299" t="s">
        <v>636</v>
      </c>
      <c r="D149" s="299"/>
      <c r="E149" s="299"/>
      <c r="F149" s="300" t="s">
        <v>637</v>
      </c>
      <c r="G149" s="301"/>
      <c r="H149" s="299"/>
      <c r="I149" s="299"/>
      <c r="J149" s="299" t="s">
        <v>638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642</v>
      </c>
      <c r="D151" s="282"/>
      <c r="E151" s="282"/>
      <c r="F151" s="335" t="s">
        <v>639</v>
      </c>
      <c r="G151" s="282"/>
      <c r="H151" s="334" t="s">
        <v>679</v>
      </c>
      <c r="I151" s="334" t="s">
        <v>641</v>
      </c>
      <c r="J151" s="334">
        <v>120</v>
      </c>
      <c r="K151" s="330"/>
    </row>
    <row r="152" s="1" customFormat="1" ht="15" customHeight="1">
      <c r="B152" s="307"/>
      <c r="C152" s="334" t="s">
        <v>688</v>
      </c>
      <c r="D152" s="282"/>
      <c r="E152" s="282"/>
      <c r="F152" s="335" t="s">
        <v>639</v>
      </c>
      <c r="G152" s="282"/>
      <c r="H152" s="334" t="s">
        <v>699</v>
      </c>
      <c r="I152" s="334" t="s">
        <v>641</v>
      </c>
      <c r="J152" s="334" t="s">
        <v>690</v>
      </c>
      <c r="K152" s="330"/>
    </row>
    <row r="153" s="1" customFormat="1" ht="15" customHeight="1">
      <c r="B153" s="307"/>
      <c r="C153" s="334" t="s">
        <v>587</v>
      </c>
      <c r="D153" s="282"/>
      <c r="E153" s="282"/>
      <c r="F153" s="335" t="s">
        <v>639</v>
      </c>
      <c r="G153" s="282"/>
      <c r="H153" s="334" t="s">
        <v>700</v>
      </c>
      <c r="I153" s="334" t="s">
        <v>641</v>
      </c>
      <c r="J153" s="334" t="s">
        <v>690</v>
      </c>
      <c r="K153" s="330"/>
    </row>
    <row r="154" s="1" customFormat="1" ht="15" customHeight="1">
      <c r="B154" s="307"/>
      <c r="C154" s="334" t="s">
        <v>644</v>
      </c>
      <c r="D154" s="282"/>
      <c r="E154" s="282"/>
      <c r="F154" s="335" t="s">
        <v>645</v>
      </c>
      <c r="G154" s="282"/>
      <c r="H154" s="334" t="s">
        <v>679</v>
      </c>
      <c r="I154" s="334" t="s">
        <v>641</v>
      </c>
      <c r="J154" s="334">
        <v>50</v>
      </c>
      <c r="K154" s="330"/>
    </row>
    <row r="155" s="1" customFormat="1" ht="15" customHeight="1">
      <c r="B155" s="307"/>
      <c r="C155" s="334" t="s">
        <v>647</v>
      </c>
      <c r="D155" s="282"/>
      <c r="E155" s="282"/>
      <c r="F155" s="335" t="s">
        <v>639</v>
      </c>
      <c r="G155" s="282"/>
      <c r="H155" s="334" t="s">
        <v>679</v>
      </c>
      <c r="I155" s="334" t="s">
        <v>649</v>
      </c>
      <c r="J155" s="334"/>
      <c r="K155" s="330"/>
    </row>
    <row r="156" s="1" customFormat="1" ht="15" customHeight="1">
      <c r="B156" s="307"/>
      <c r="C156" s="334" t="s">
        <v>658</v>
      </c>
      <c r="D156" s="282"/>
      <c r="E156" s="282"/>
      <c r="F156" s="335" t="s">
        <v>645</v>
      </c>
      <c r="G156" s="282"/>
      <c r="H156" s="334" t="s">
        <v>679</v>
      </c>
      <c r="I156" s="334" t="s">
        <v>641</v>
      </c>
      <c r="J156" s="334">
        <v>50</v>
      </c>
      <c r="K156" s="330"/>
    </row>
    <row r="157" s="1" customFormat="1" ht="15" customHeight="1">
      <c r="B157" s="307"/>
      <c r="C157" s="334" t="s">
        <v>666</v>
      </c>
      <c r="D157" s="282"/>
      <c r="E157" s="282"/>
      <c r="F157" s="335" t="s">
        <v>645</v>
      </c>
      <c r="G157" s="282"/>
      <c r="H157" s="334" t="s">
        <v>679</v>
      </c>
      <c r="I157" s="334" t="s">
        <v>641</v>
      </c>
      <c r="J157" s="334">
        <v>50</v>
      </c>
      <c r="K157" s="330"/>
    </row>
    <row r="158" s="1" customFormat="1" ht="15" customHeight="1">
      <c r="B158" s="307"/>
      <c r="C158" s="334" t="s">
        <v>664</v>
      </c>
      <c r="D158" s="282"/>
      <c r="E158" s="282"/>
      <c r="F158" s="335" t="s">
        <v>645</v>
      </c>
      <c r="G158" s="282"/>
      <c r="H158" s="334" t="s">
        <v>679</v>
      </c>
      <c r="I158" s="334" t="s">
        <v>641</v>
      </c>
      <c r="J158" s="334">
        <v>50</v>
      </c>
      <c r="K158" s="330"/>
    </row>
    <row r="159" s="1" customFormat="1" ht="15" customHeight="1">
      <c r="B159" s="307"/>
      <c r="C159" s="334" t="s">
        <v>90</v>
      </c>
      <c r="D159" s="282"/>
      <c r="E159" s="282"/>
      <c r="F159" s="335" t="s">
        <v>639</v>
      </c>
      <c r="G159" s="282"/>
      <c r="H159" s="334" t="s">
        <v>701</v>
      </c>
      <c r="I159" s="334" t="s">
        <v>641</v>
      </c>
      <c r="J159" s="334" t="s">
        <v>702</v>
      </c>
      <c r="K159" s="330"/>
    </row>
    <row r="160" s="1" customFormat="1" ht="15" customHeight="1">
      <c r="B160" s="307"/>
      <c r="C160" s="334" t="s">
        <v>703</v>
      </c>
      <c r="D160" s="282"/>
      <c r="E160" s="282"/>
      <c r="F160" s="335" t="s">
        <v>639</v>
      </c>
      <c r="G160" s="282"/>
      <c r="H160" s="334" t="s">
        <v>704</v>
      </c>
      <c r="I160" s="334" t="s">
        <v>674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705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633</v>
      </c>
      <c r="D166" s="297"/>
      <c r="E166" s="297"/>
      <c r="F166" s="297" t="s">
        <v>634</v>
      </c>
      <c r="G166" s="339"/>
      <c r="H166" s="340" t="s">
        <v>57</v>
      </c>
      <c r="I166" s="340" t="s">
        <v>60</v>
      </c>
      <c r="J166" s="297" t="s">
        <v>635</v>
      </c>
      <c r="K166" s="274"/>
    </row>
    <row r="167" s="1" customFormat="1" ht="17.25" customHeight="1">
      <c r="B167" s="275"/>
      <c r="C167" s="299" t="s">
        <v>636</v>
      </c>
      <c r="D167" s="299"/>
      <c r="E167" s="299"/>
      <c r="F167" s="300" t="s">
        <v>637</v>
      </c>
      <c r="G167" s="341"/>
      <c r="H167" s="342"/>
      <c r="I167" s="342"/>
      <c r="J167" s="299" t="s">
        <v>638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642</v>
      </c>
      <c r="D169" s="282"/>
      <c r="E169" s="282"/>
      <c r="F169" s="305" t="s">
        <v>639</v>
      </c>
      <c r="G169" s="282"/>
      <c r="H169" s="282" t="s">
        <v>679</v>
      </c>
      <c r="I169" s="282" t="s">
        <v>641</v>
      </c>
      <c r="J169" s="282">
        <v>120</v>
      </c>
      <c r="K169" s="330"/>
    </row>
    <row r="170" s="1" customFormat="1" ht="15" customHeight="1">
      <c r="B170" s="307"/>
      <c r="C170" s="282" t="s">
        <v>688</v>
      </c>
      <c r="D170" s="282"/>
      <c r="E170" s="282"/>
      <c r="F170" s="305" t="s">
        <v>639</v>
      </c>
      <c r="G170" s="282"/>
      <c r="H170" s="282" t="s">
        <v>689</v>
      </c>
      <c r="I170" s="282" t="s">
        <v>641</v>
      </c>
      <c r="J170" s="282" t="s">
        <v>690</v>
      </c>
      <c r="K170" s="330"/>
    </row>
    <row r="171" s="1" customFormat="1" ht="15" customHeight="1">
      <c r="B171" s="307"/>
      <c r="C171" s="282" t="s">
        <v>587</v>
      </c>
      <c r="D171" s="282"/>
      <c r="E171" s="282"/>
      <c r="F171" s="305" t="s">
        <v>639</v>
      </c>
      <c r="G171" s="282"/>
      <c r="H171" s="282" t="s">
        <v>706</v>
      </c>
      <c r="I171" s="282" t="s">
        <v>641</v>
      </c>
      <c r="J171" s="282" t="s">
        <v>690</v>
      </c>
      <c r="K171" s="330"/>
    </row>
    <row r="172" s="1" customFormat="1" ht="15" customHeight="1">
      <c r="B172" s="307"/>
      <c r="C172" s="282" t="s">
        <v>644</v>
      </c>
      <c r="D172" s="282"/>
      <c r="E172" s="282"/>
      <c r="F172" s="305" t="s">
        <v>645</v>
      </c>
      <c r="G172" s="282"/>
      <c r="H172" s="282" t="s">
        <v>706</v>
      </c>
      <c r="I172" s="282" t="s">
        <v>641</v>
      </c>
      <c r="J172" s="282">
        <v>50</v>
      </c>
      <c r="K172" s="330"/>
    </row>
    <row r="173" s="1" customFormat="1" ht="15" customHeight="1">
      <c r="B173" s="307"/>
      <c r="C173" s="282" t="s">
        <v>647</v>
      </c>
      <c r="D173" s="282"/>
      <c r="E173" s="282"/>
      <c r="F173" s="305" t="s">
        <v>639</v>
      </c>
      <c r="G173" s="282"/>
      <c r="H173" s="282" t="s">
        <v>706</v>
      </c>
      <c r="I173" s="282" t="s">
        <v>649</v>
      </c>
      <c r="J173" s="282"/>
      <c r="K173" s="330"/>
    </row>
    <row r="174" s="1" customFormat="1" ht="15" customHeight="1">
      <c r="B174" s="307"/>
      <c r="C174" s="282" t="s">
        <v>658</v>
      </c>
      <c r="D174" s="282"/>
      <c r="E174" s="282"/>
      <c r="F174" s="305" t="s">
        <v>645</v>
      </c>
      <c r="G174" s="282"/>
      <c r="H174" s="282" t="s">
        <v>706</v>
      </c>
      <c r="I174" s="282" t="s">
        <v>641</v>
      </c>
      <c r="J174" s="282">
        <v>50</v>
      </c>
      <c r="K174" s="330"/>
    </row>
    <row r="175" s="1" customFormat="1" ht="15" customHeight="1">
      <c r="B175" s="307"/>
      <c r="C175" s="282" t="s">
        <v>666</v>
      </c>
      <c r="D175" s="282"/>
      <c r="E175" s="282"/>
      <c r="F175" s="305" t="s">
        <v>645</v>
      </c>
      <c r="G175" s="282"/>
      <c r="H175" s="282" t="s">
        <v>706</v>
      </c>
      <c r="I175" s="282" t="s">
        <v>641</v>
      </c>
      <c r="J175" s="282">
        <v>50</v>
      </c>
      <c r="K175" s="330"/>
    </row>
    <row r="176" s="1" customFormat="1" ht="15" customHeight="1">
      <c r="B176" s="307"/>
      <c r="C176" s="282" t="s">
        <v>664</v>
      </c>
      <c r="D176" s="282"/>
      <c r="E176" s="282"/>
      <c r="F176" s="305" t="s">
        <v>645</v>
      </c>
      <c r="G176" s="282"/>
      <c r="H176" s="282" t="s">
        <v>706</v>
      </c>
      <c r="I176" s="282" t="s">
        <v>641</v>
      </c>
      <c r="J176" s="282">
        <v>50</v>
      </c>
      <c r="K176" s="330"/>
    </row>
    <row r="177" s="1" customFormat="1" ht="15" customHeight="1">
      <c r="B177" s="307"/>
      <c r="C177" s="282" t="s">
        <v>112</v>
      </c>
      <c r="D177" s="282"/>
      <c r="E177" s="282"/>
      <c r="F177" s="305" t="s">
        <v>639</v>
      </c>
      <c r="G177" s="282"/>
      <c r="H177" s="282" t="s">
        <v>707</v>
      </c>
      <c r="I177" s="282" t="s">
        <v>708</v>
      </c>
      <c r="J177" s="282"/>
      <c r="K177" s="330"/>
    </row>
    <row r="178" s="1" customFormat="1" ht="15" customHeight="1">
      <c r="B178" s="307"/>
      <c r="C178" s="282" t="s">
        <v>60</v>
      </c>
      <c r="D178" s="282"/>
      <c r="E178" s="282"/>
      <c r="F178" s="305" t="s">
        <v>639</v>
      </c>
      <c r="G178" s="282"/>
      <c r="H178" s="282" t="s">
        <v>709</v>
      </c>
      <c r="I178" s="282" t="s">
        <v>710</v>
      </c>
      <c r="J178" s="282">
        <v>1</v>
      </c>
      <c r="K178" s="330"/>
    </row>
    <row r="179" s="1" customFormat="1" ht="15" customHeight="1">
      <c r="B179" s="307"/>
      <c r="C179" s="282" t="s">
        <v>56</v>
      </c>
      <c r="D179" s="282"/>
      <c r="E179" s="282"/>
      <c r="F179" s="305" t="s">
        <v>639</v>
      </c>
      <c r="G179" s="282"/>
      <c r="H179" s="282" t="s">
        <v>711</v>
      </c>
      <c r="I179" s="282" t="s">
        <v>641</v>
      </c>
      <c r="J179" s="282">
        <v>20</v>
      </c>
      <c r="K179" s="330"/>
    </row>
    <row r="180" s="1" customFormat="1" ht="15" customHeight="1">
      <c r="B180" s="307"/>
      <c r="C180" s="282" t="s">
        <v>57</v>
      </c>
      <c r="D180" s="282"/>
      <c r="E180" s="282"/>
      <c r="F180" s="305" t="s">
        <v>639</v>
      </c>
      <c r="G180" s="282"/>
      <c r="H180" s="282" t="s">
        <v>712</v>
      </c>
      <c r="I180" s="282" t="s">
        <v>641</v>
      </c>
      <c r="J180" s="282">
        <v>255</v>
      </c>
      <c r="K180" s="330"/>
    </row>
    <row r="181" s="1" customFormat="1" ht="15" customHeight="1">
      <c r="B181" s="307"/>
      <c r="C181" s="282" t="s">
        <v>113</v>
      </c>
      <c r="D181" s="282"/>
      <c r="E181" s="282"/>
      <c r="F181" s="305" t="s">
        <v>639</v>
      </c>
      <c r="G181" s="282"/>
      <c r="H181" s="282" t="s">
        <v>603</v>
      </c>
      <c r="I181" s="282" t="s">
        <v>641</v>
      </c>
      <c r="J181" s="282">
        <v>10</v>
      </c>
      <c r="K181" s="330"/>
    </row>
    <row r="182" s="1" customFormat="1" ht="15" customHeight="1">
      <c r="B182" s="307"/>
      <c r="C182" s="282" t="s">
        <v>114</v>
      </c>
      <c r="D182" s="282"/>
      <c r="E182" s="282"/>
      <c r="F182" s="305" t="s">
        <v>639</v>
      </c>
      <c r="G182" s="282"/>
      <c r="H182" s="282" t="s">
        <v>713</v>
      </c>
      <c r="I182" s="282" t="s">
        <v>674</v>
      </c>
      <c r="J182" s="282"/>
      <c r="K182" s="330"/>
    </row>
    <row r="183" s="1" customFormat="1" ht="15" customHeight="1">
      <c r="B183" s="307"/>
      <c r="C183" s="282" t="s">
        <v>714</v>
      </c>
      <c r="D183" s="282"/>
      <c r="E183" s="282"/>
      <c r="F183" s="305" t="s">
        <v>639</v>
      </c>
      <c r="G183" s="282"/>
      <c r="H183" s="282" t="s">
        <v>715</v>
      </c>
      <c r="I183" s="282" t="s">
        <v>674</v>
      </c>
      <c r="J183" s="282"/>
      <c r="K183" s="330"/>
    </row>
    <row r="184" s="1" customFormat="1" ht="15" customHeight="1">
      <c r="B184" s="307"/>
      <c r="C184" s="282" t="s">
        <v>703</v>
      </c>
      <c r="D184" s="282"/>
      <c r="E184" s="282"/>
      <c r="F184" s="305" t="s">
        <v>639</v>
      </c>
      <c r="G184" s="282"/>
      <c r="H184" s="282" t="s">
        <v>716</v>
      </c>
      <c r="I184" s="282" t="s">
        <v>674</v>
      </c>
      <c r="J184" s="282"/>
      <c r="K184" s="330"/>
    </row>
    <row r="185" s="1" customFormat="1" ht="15" customHeight="1">
      <c r="B185" s="307"/>
      <c r="C185" s="282" t="s">
        <v>116</v>
      </c>
      <c r="D185" s="282"/>
      <c r="E185" s="282"/>
      <c r="F185" s="305" t="s">
        <v>645</v>
      </c>
      <c r="G185" s="282"/>
      <c r="H185" s="282" t="s">
        <v>717</v>
      </c>
      <c r="I185" s="282" t="s">
        <v>641</v>
      </c>
      <c r="J185" s="282">
        <v>50</v>
      </c>
      <c r="K185" s="330"/>
    </row>
    <row r="186" s="1" customFormat="1" ht="15" customHeight="1">
      <c r="B186" s="307"/>
      <c r="C186" s="282" t="s">
        <v>718</v>
      </c>
      <c r="D186" s="282"/>
      <c r="E186" s="282"/>
      <c r="F186" s="305" t="s">
        <v>645</v>
      </c>
      <c r="G186" s="282"/>
      <c r="H186" s="282" t="s">
        <v>719</v>
      </c>
      <c r="I186" s="282" t="s">
        <v>720</v>
      </c>
      <c r="J186" s="282"/>
      <c r="K186" s="330"/>
    </row>
    <row r="187" s="1" customFormat="1" ht="15" customHeight="1">
      <c r="B187" s="307"/>
      <c r="C187" s="282" t="s">
        <v>721</v>
      </c>
      <c r="D187" s="282"/>
      <c r="E187" s="282"/>
      <c r="F187" s="305" t="s">
        <v>645</v>
      </c>
      <c r="G187" s="282"/>
      <c r="H187" s="282" t="s">
        <v>722</v>
      </c>
      <c r="I187" s="282" t="s">
        <v>720</v>
      </c>
      <c r="J187" s="282"/>
      <c r="K187" s="330"/>
    </row>
    <row r="188" s="1" customFormat="1" ht="15" customHeight="1">
      <c r="B188" s="307"/>
      <c r="C188" s="282" t="s">
        <v>723</v>
      </c>
      <c r="D188" s="282"/>
      <c r="E188" s="282"/>
      <c r="F188" s="305" t="s">
        <v>645</v>
      </c>
      <c r="G188" s="282"/>
      <c r="H188" s="282" t="s">
        <v>724</v>
      </c>
      <c r="I188" s="282" t="s">
        <v>720</v>
      </c>
      <c r="J188" s="282"/>
      <c r="K188" s="330"/>
    </row>
    <row r="189" s="1" customFormat="1" ht="15" customHeight="1">
      <c r="B189" s="307"/>
      <c r="C189" s="343" t="s">
        <v>725</v>
      </c>
      <c r="D189" s="282"/>
      <c r="E189" s="282"/>
      <c r="F189" s="305" t="s">
        <v>645</v>
      </c>
      <c r="G189" s="282"/>
      <c r="H189" s="282" t="s">
        <v>726</v>
      </c>
      <c r="I189" s="282" t="s">
        <v>727</v>
      </c>
      <c r="J189" s="344" t="s">
        <v>728</v>
      </c>
      <c r="K189" s="330"/>
    </row>
    <row r="190" s="1" customFormat="1" ht="15" customHeight="1">
      <c r="B190" s="307"/>
      <c r="C190" s="343" t="s">
        <v>45</v>
      </c>
      <c r="D190" s="282"/>
      <c r="E190" s="282"/>
      <c r="F190" s="305" t="s">
        <v>639</v>
      </c>
      <c r="G190" s="282"/>
      <c r="H190" s="279" t="s">
        <v>729</v>
      </c>
      <c r="I190" s="282" t="s">
        <v>730</v>
      </c>
      <c r="J190" s="282"/>
      <c r="K190" s="330"/>
    </row>
    <row r="191" s="1" customFormat="1" ht="15" customHeight="1">
      <c r="B191" s="307"/>
      <c r="C191" s="343" t="s">
        <v>731</v>
      </c>
      <c r="D191" s="282"/>
      <c r="E191" s="282"/>
      <c r="F191" s="305" t="s">
        <v>639</v>
      </c>
      <c r="G191" s="282"/>
      <c r="H191" s="282" t="s">
        <v>732</v>
      </c>
      <c r="I191" s="282" t="s">
        <v>674</v>
      </c>
      <c r="J191" s="282"/>
      <c r="K191" s="330"/>
    </row>
    <row r="192" s="1" customFormat="1" ht="15" customHeight="1">
      <c r="B192" s="307"/>
      <c r="C192" s="343" t="s">
        <v>733</v>
      </c>
      <c r="D192" s="282"/>
      <c r="E192" s="282"/>
      <c r="F192" s="305" t="s">
        <v>639</v>
      </c>
      <c r="G192" s="282"/>
      <c r="H192" s="282" t="s">
        <v>734</v>
      </c>
      <c r="I192" s="282" t="s">
        <v>674</v>
      </c>
      <c r="J192" s="282"/>
      <c r="K192" s="330"/>
    </row>
    <row r="193" s="1" customFormat="1" ht="15" customHeight="1">
      <c r="B193" s="307"/>
      <c r="C193" s="343" t="s">
        <v>735</v>
      </c>
      <c r="D193" s="282"/>
      <c r="E193" s="282"/>
      <c r="F193" s="305" t="s">
        <v>645</v>
      </c>
      <c r="G193" s="282"/>
      <c r="H193" s="282" t="s">
        <v>736</v>
      </c>
      <c r="I193" s="282" t="s">
        <v>674</v>
      </c>
      <c r="J193" s="282"/>
      <c r="K193" s="330"/>
    </row>
    <row r="194" s="1" customFormat="1" ht="15" customHeight="1">
      <c r="B194" s="336"/>
      <c r="C194" s="345"/>
      <c r="D194" s="316"/>
      <c r="E194" s="316"/>
      <c r="F194" s="316"/>
      <c r="G194" s="316"/>
      <c r="H194" s="316"/>
      <c r="I194" s="316"/>
      <c r="J194" s="316"/>
      <c r="K194" s="337"/>
    </row>
    <row r="195" s="1" customFormat="1" ht="18.75" customHeight="1">
      <c r="B195" s="318"/>
      <c r="C195" s="328"/>
      <c r="D195" s="328"/>
      <c r="E195" s="328"/>
      <c r="F195" s="338"/>
      <c r="G195" s="328"/>
      <c r="H195" s="328"/>
      <c r="I195" s="328"/>
      <c r="J195" s="328"/>
      <c r="K195" s="318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737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6" t="s">
        <v>738</v>
      </c>
      <c r="D200" s="346"/>
      <c r="E200" s="346"/>
      <c r="F200" s="346" t="s">
        <v>739</v>
      </c>
      <c r="G200" s="347"/>
      <c r="H200" s="346" t="s">
        <v>740</v>
      </c>
      <c r="I200" s="346"/>
      <c r="J200" s="346"/>
      <c r="K200" s="274"/>
    </row>
    <row r="201" s="1" customFormat="1" ht="5.25" customHeight="1">
      <c r="B201" s="307"/>
      <c r="C201" s="302"/>
      <c r="D201" s="302"/>
      <c r="E201" s="302"/>
      <c r="F201" s="302"/>
      <c r="G201" s="328"/>
      <c r="H201" s="302"/>
      <c r="I201" s="302"/>
      <c r="J201" s="302"/>
      <c r="K201" s="330"/>
    </row>
    <row r="202" s="1" customFormat="1" ht="15" customHeight="1">
      <c r="B202" s="307"/>
      <c r="C202" s="282" t="s">
        <v>730</v>
      </c>
      <c r="D202" s="282"/>
      <c r="E202" s="282"/>
      <c r="F202" s="305" t="s">
        <v>46</v>
      </c>
      <c r="G202" s="282"/>
      <c r="H202" s="282" t="s">
        <v>741</v>
      </c>
      <c r="I202" s="282"/>
      <c r="J202" s="282"/>
      <c r="K202" s="330"/>
    </row>
    <row r="203" s="1" customFormat="1" ht="15" customHeight="1">
      <c r="B203" s="307"/>
      <c r="C203" s="282"/>
      <c r="D203" s="282"/>
      <c r="E203" s="282"/>
      <c r="F203" s="305" t="s">
        <v>47</v>
      </c>
      <c r="G203" s="282"/>
      <c r="H203" s="282" t="s">
        <v>742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50</v>
      </c>
      <c r="G204" s="282"/>
      <c r="H204" s="282" t="s">
        <v>743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48</v>
      </c>
      <c r="G205" s="282"/>
      <c r="H205" s="282" t="s">
        <v>744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49</v>
      </c>
      <c r="G206" s="282"/>
      <c r="H206" s="282" t="s">
        <v>745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/>
      <c r="G207" s="282"/>
      <c r="H207" s="282"/>
      <c r="I207" s="282"/>
      <c r="J207" s="282"/>
      <c r="K207" s="330"/>
    </row>
    <row r="208" s="1" customFormat="1" ht="15" customHeight="1">
      <c r="B208" s="307"/>
      <c r="C208" s="282" t="s">
        <v>686</v>
      </c>
      <c r="D208" s="282"/>
      <c r="E208" s="282"/>
      <c r="F208" s="305" t="s">
        <v>82</v>
      </c>
      <c r="G208" s="282"/>
      <c r="H208" s="282" t="s">
        <v>746</v>
      </c>
      <c r="I208" s="282"/>
      <c r="J208" s="282"/>
      <c r="K208" s="330"/>
    </row>
    <row r="209" s="1" customFormat="1" ht="15" customHeight="1">
      <c r="B209" s="307"/>
      <c r="C209" s="282"/>
      <c r="D209" s="282"/>
      <c r="E209" s="282"/>
      <c r="F209" s="305" t="s">
        <v>583</v>
      </c>
      <c r="G209" s="282"/>
      <c r="H209" s="282" t="s">
        <v>584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581</v>
      </c>
      <c r="G210" s="282"/>
      <c r="H210" s="282" t="s">
        <v>747</v>
      </c>
      <c r="I210" s="282"/>
      <c r="J210" s="282"/>
      <c r="K210" s="330"/>
    </row>
    <row r="211" s="1" customFormat="1" ht="15" customHeight="1">
      <c r="B211" s="348"/>
      <c r="C211" s="282"/>
      <c r="D211" s="282"/>
      <c r="E211" s="282"/>
      <c r="F211" s="305" t="s">
        <v>585</v>
      </c>
      <c r="G211" s="343"/>
      <c r="H211" s="334" t="s">
        <v>586</v>
      </c>
      <c r="I211" s="334"/>
      <c r="J211" s="334"/>
      <c r="K211" s="349"/>
    </row>
    <row r="212" s="1" customFormat="1" ht="15" customHeight="1">
      <c r="B212" s="348"/>
      <c r="C212" s="282"/>
      <c r="D212" s="282"/>
      <c r="E212" s="282"/>
      <c r="F212" s="305" t="s">
        <v>531</v>
      </c>
      <c r="G212" s="343"/>
      <c r="H212" s="334" t="s">
        <v>748</v>
      </c>
      <c r="I212" s="334"/>
      <c r="J212" s="334"/>
      <c r="K212" s="349"/>
    </row>
    <row r="213" s="1" customFormat="1" ht="15" customHeight="1">
      <c r="B213" s="348"/>
      <c r="C213" s="282"/>
      <c r="D213" s="282"/>
      <c r="E213" s="282"/>
      <c r="F213" s="305"/>
      <c r="G213" s="343"/>
      <c r="H213" s="334"/>
      <c r="I213" s="334"/>
      <c r="J213" s="334"/>
      <c r="K213" s="349"/>
    </row>
    <row r="214" s="1" customFormat="1" ht="15" customHeight="1">
      <c r="B214" s="348"/>
      <c r="C214" s="282" t="s">
        <v>710</v>
      </c>
      <c r="D214" s="282"/>
      <c r="E214" s="282"/>
      <c r="F214" s="305">
        <v>1</v>
      </c>
      <c r="G214" s="343"/>
      <c r="H214" s="334" t="s">
        <v>749</v>
      </c>
      <c r="I214" s="334"/>
      <c r="J214" s="334"/>
      <c r="K214" s="349"/>
    </row>
    <row r="215" s="1" customFormat="1" ht="15" customHeight="1">
      <c r="B215" s="348"/>
      <c r="C215" s="282"/>
      <c r="D215" s="282"/>
      <c r="E215" s="282"/>
      <c r="F215" s="305">
        <v>2</v>
      </c>
      <c r="G215" s="343"/>
      <c r="H215" s="334" t="s">
        <v>750</v>
      </c>
      <c r="I215" s="334"/>
      <c r="J215" s="334"/>
      <c r="K215" s="349"/>
    </row>
    <row r="216" s="1" customFormat="1" ht="15" customHeight="1">
      <c r="B216" s="348"/>
      <c r="C216" s="282"/>
      <c r="D216" s="282"/>
      <c r="E216" s="282"/>
      <c r="F216" s="305">
        <v>3</v>
      </c>
      <c r="G216" s="343"/>
      <c r="H216" s="334" t="s">
        <v>751</v>
      </c>
      <c r="I216" s="334"/>
      <c r="J216" s="334"/>
      <c r="K216" s="349"/>
    </row>
    <row r="217" s="1" customFormat="1" ht="15" customHeight="1">
      <c r="B217" s="348"/>
      <c r="C217" s="282"/>
      <c r="D217" s="282"/>
      <c r="E217" s="282"/>
      <c r="F217" s="305">
        <v>4</v>
      </c>
      <c r="G217" s="343"/>
      <c r="H217" s="334" t="s">
        <v>752</v>
      </c>
      <c r="I217" s="334"/>
      <c r="J217" s="334"/>
      <c r="K217" s="349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Procházka</dc:creator>
  <cp:lastModifiedBy>Jan Procházka</cp:lastModifiedBy>
  <dcterms:created xsi:type="dcterms:W3CDTF">2021-09-06T09:35:12Z</dcterms:created>
  <dcterms:modified xsi:type="dcterms:W3CDTF">2021-09-06T09:35:25Z</dcterms:modified>
</cp:coreProperties>
</file>