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"/>
    </mc:Choice>
  </mc:AlternateContent>
  <bookViews>
    <workbookView xWindow="0" yWindow="0" windowWidth="0" windowHeight="0"/>
  </bookViews>
  <sheets>
    <sheet name="Rekapitulace zakázky" sheetId="1" r:id="rId1"/>
    <sheet name="09-02-2022 - Oplocení býv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'09-02-2022 - Oplocení býv...'!$C$123:$K$177</definedName>
    <definedName name="_xlnm.Print_Area" localSheetId="1">'09-02-2022 - Oplocení býv...'!$C$4:$J$76,'09-02-2022 - Oplocení býv...'!$C$113:$J$177</definedName>
    <definedName name="_xlnm.Print_Titles" localSheetId="1">'09-02-2022 - Oplocení býv...'!$123:$123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7"/>
  <c r="BH177"/>
  <c r="BG177"/>
  <c r="BF177"/>
  <c r="T177"/>
  <c r="T176"/>
  <c r="R177"/>
  <c r="R176"/>
  <c r="P177"/>
  <c r="P176"/>
  <c r="BI175"/>
  <c r="BH175"/>
  <c r="BG175"/>
  <c r="BF175"/>
  <c r="T175"/>
  <c r="T174"/>
  <c r="T173"/>
  <c r="R175"/>
  <c r="R174"/>
  <c r="R173"/>
  <c r="P175"/>
  <c r="P174"/>
  <c r="P173"/>
  <c r="BI172"/>
  <c r="BH172"/>
  <c r="BG172"/>
  <c r="BF172"/>
  <c r="T172"/>
  <c r="T171"/>
  <c r="T170"/>
  <c r="R172"/>
  <c r="R171"/>
  <c r="R170"/>
  <c r="P172"/>
  <c r="P171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20"/>
  <c r="F118"/>
  <c r="E116"/>
  <c r="F89"/>
  <c r="F87"/>
  <c r="E85"/>
  <c r="J22"/>
  <c r="E22"/>
  <c r="J121"/>
  <c r="J21"/>
  <c r="J19"/>
  <c r="E19"/>
  <c r="J89"/>
  <c r="J18"/>
  <c r="J16"/>
  <c r="E16"/>
  <c r="F121"/>
  <c r="J15"/>
  <c r="J10"/>
  <c r="J118"/>
  <c i="1" r="L90"/>
  <c r="AM90"/>
  <c r="AM89"/>
  <c r="L89"/>
  <c r="AM87"/>
  <c r="L87"/>
  <c r="L85"/>
  <c r="L84"/>
  <c i="2" r="BK177"/>
  <c r="J169"/>
  <c r="BK163"/>
  <c r="J158"/>
  <c r="BK153"/>
  <c r="J150"/>
  <c r="BK145"/>
  <c r="J139"/>
  <c r="BK128"/>
  <c r="J172"/>
  <c r="BK165"/>
  <c r="BK160"/>
  <c r="BK156"/>
  <c r="J152"/>
  <c r="J149"/>
  <c r="J143"/>
  <c r="BK138"/>
  <c r="J131"/>
  <c r="J146"/>
  <c r="J138"/>
  <c r="J130"/>
  <c r="J175"/>
  <c r="BK166"/>
  <c r="J164"/>
  <c r="J159"/>
  <c r="J154"/>
  <c r="BK149"/>
  <c r="J144"/>
  <c r="J136"/>
  <c i="1" r="AS94"/>
  <c i="2" r="BK168"/>
  <c r="BK161"/>
  <c r="BK159"/>
  <c r="BK154"/>
  <c r="BK146"/>
  <c r="BK136"/>
  <c r="BK130"/>
  <c r="BK147"/>
  <c r="BK142"/>
  <c r="J133"/>
  <c r="J177"/>
  <c r="BK172"/>
  <c r="J165"/>
  <c r="J161"/>
  <c r="J156"/>
  <c r="BK151"/>
  <c r="BK148"/>
  <c r="J141"/>
  <c r="BK133"/>
  <c r="BK127"/>
  <c r="J166"/>
  <c r="J163"/>
  <c r="J157"/>
  <c r="J153"/>
  <c r="BK150"/>
  <c r="BK144"/>
  <c r="BK139"/>
  <c r="J134"/>
  <c r="J127"/>
  <c r="BK143"/>
  <c r="BK140"/>
  <c r="BK134"/>
  <c r="J129"/>
  <c r="BK175"/>
  <c r="J168"/>
  <c r="J160"/>
  <c r="BK157"/>
  <c r="BK152"/>
  <c r="J147"/>
  <c r="J140"/>
  <c r="BK131"/>
  <c r="BK169"/>
  <c r="BK164"/>
  <c r="BK158"/>
  <c r="J151"/>
  <c r="J148"/>
  <c r="J142"/>
  <c r="J132"/>
  <c r="BK129"/>
  <c r="J145"/>
  <c r="BK141"/>
  <c r="BK132"/>
  <c r="J128"/>
  <c l="1" r="T126"/>
  <c r="R137"/>
  <c r="BK126"/>
  <c r="BK137"/>
  <c r="J137"/>
  <c r="J98"/>
  <c r="BK155"/>
  <c r="J155"/>
  <c r="J99"/>
  <c r="R126"/>
  <c r="P137"/>
  <c r="P155"/>
  <c r="T155"/>
  <c r="R162"/>
  <c r="P167"/>
  <c r="P126"/>
  <c r="T137"/>
  <c r="R155"/>
  <c r="BK162"/>
  <c r="J162"/>
  <c r="J100"/>
  <c r="P162"/>
  <c r="T162"/>
  <c r="BK167"/>
  <c r="J167"/>
  <c r="J101"/>
  <c r="R167"/>
  <c r="T167"/>
  <c r="BK135"/>
  <c r="J135"/>
  <c r="J97"/>
  <c r="BK171"/>
  <c r="J171"/>
  <c r="J103"/>
  <c r="BK174"/>
  <c r="J174"/>
  <c r="J105"/>
  <c r="BK176"/>
  <c r="J176"/>
  <c r="J106"/>
  <c r="J90"/>
  <c r="J120"/>
  <c r="BE127"/>
  <c r="BE131"/>
  <c r="BE132"/>
  <c r="BE139"/>
  <c r="BE141"/>
  <c r="BE144"/>
  <c r="BE128"/>
  <c r="BE129"/>
  <c r="BE133"/>
  <c r="BE134"/>
  <c r="BE136"/>
  <c r="BE143"/>
  <c r="BE145"/>
  <c r="BE147"/>
  <c r="BE148"/>
  <c r="BE149"/>
  <c r="BE150"/>
  <c r="BE153"/>
  <c r="BE158"/>
  <c r="BE159"/>
  <c r="BE160"/>
  <c r="BE161"/>
  <c r="BE163"/>
  <c r="BE165"/>
  <c r="BE166"/>
  <c r="BE168"/>
  <c r="BE172"/>
  <c r="J87"/>
  <c r="F90"/>
  <c r="BE130"/>
  <c r="BE138"/>
  <c r="BE140"/>
  <c r="BE142"/>
  <c r="BE146"/>
  <c r="BE151"/>
  <c r="BE152"/>
  <c r="BE154"/>
  <c r="BE156"/>
  <c r="BE157"/>
  <c r="BE164"/>
  <c r="BE169"/>
  <c r="BE175"/>
  <c r="BE177"/>
  <c r="J32"/>
  <c i="1" r="AW95"/>
  <c i="2" r="F32"/>
  <c i="1" r="BA95"/>
  <c r="BA94"/>
  <c r="AW94"/>
  <c r="AK30"/>
  <c i="2" r="F34"/>
  <c i="1" r="BC95"/>
  <c r="BC94"/>
  <c r="W32"/>
  <c i="2" r="F33"/>
  <c i="1" r="BB95"/>
  <c r="BB94"/>
  <c r="W31"/>
  <c i="2" r="F35"/>
  <c i="1" r="BD95"/>
  <c r="BD94"/>
  <c r="W33"/>
  <c i="2" l="1" r="BK125"/>
  <c r="J125"/>
  <c r="J95"/>
  <c r="R125"/>
  <c r="R124"/>
  <c r="P125"/>
  <c r="P124"/>
  <c i="1" r="AU95"/>
  <c i="2" r="T125"/>
  <c r="T124"/>
  <c r="J126"/>
  <c r="J96"/>
  <c r="BK170"/>
  <c r="J170"/>
  <c r="J102"/>
  <c r="BK173"/>
  <c r="J173"/>
  <c r="J104"/>
  <c i="1" r="AY94"/>
  <c r="AX94"/>
  <c r="AU94"/>
  <c r="W30"/>
  <c i="2" r="F31"/>
  <c i="1" r="AZ95"/>
  <c r="AZ94"/>
  <c r="W29"/>
  <c i="2" r="J31"/>
  <c i="1" r="AV95"/>
  <c r="AT95"/>
  <c i="2" l="1" r="BK124"/>
  <c r="J124"/>
  <c r="J28"/>
  <c i="1" r="AG95"/>
  <c r="AG94"/>
  <c r="AK26"/>
  <c r="AV94"/>
  <c r="AK29"/>
  <c i="2" l="1" r="J37"/>
  <c r="J94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<sst xmlns="http://schemas.openxmlformats.org/spreadsheetml/2006/main">
  <si>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</si>
  <si>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</si>
  <si>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</si>
  <si>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</si>
  <si>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</si>
  <si>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{38097574-c443-4046-b0d5-cba905dfeb83}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</si>
  <si>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</si>
  <si>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</si>
  <si>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</si>
  <si>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</si>
  <si>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</si>
  <si>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</si>
  <si>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</si>
  <si>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</si>
  <si>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09-02-2022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</si>
  <si>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</si>
  <si>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</si>
  <si>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Oplocení bývalé školky Za Chlumem</t>
  </si>
  <si>
    <t>KSO:</t>
  </si>
  <si>
    <t>CC-CZ:</t>
  </si>
  <si>
    <t>Místo:</t>
  </si>
  <si>
    <t>sídliště Za Chlumem</t>
  </si>
  <si>
    <t>Datum:</t>
  </si>
  <si>
    <t>19. 2. 2022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</si>
  <si>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</si>
  <si>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</si>
  <si>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</si>
  <si>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</si>
  <si>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</si>
  <si>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</si>
  <si>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</si>
  <si>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</si>
  <si>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</si>
  <si>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</si>
  <si>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</si>
  <si>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</si>
  <si>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</si>
  <si>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</si>
  <si>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</si>
  <si>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</si>
  <si>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</si>
  <si>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</si>
  <si>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</si>
  <si>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</si>
  <si>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</si>
  <si>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</si>
  <si>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</si>
  <si>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</si>
  <si>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</si>
  <si>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</si>
  <si>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</si>
  <si>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</si>
  <si>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</si>
  <si>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</si>
  <si>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</si>
  <si>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</si>
  <si>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</si>
  <si>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</si>
  <si>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</si>
  <si>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</si>
  <si>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</si>
  <si>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</si>
  <si>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</si>
  <si>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</si>
  <si>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</si>
  <si>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</si>
  <si>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</si>
  <si>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</si>
  <si>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</si>
  <si>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</si>
  <si>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</si>
  <si>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</si>
  <si>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</si>
  <si>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</si>
  <si>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</si>
  <si>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</si>
  <si>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</si>
  <si>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</si>
  <si>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</si>
  <si>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</si>
  <si>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</si>
  <si>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</si>
  <si>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</si>
  <si>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</si>
  <si>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</si>
  <si>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</si>
  <si>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</si>
  <si>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</si>
  <si>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</si>
  <si>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</si>
  <si>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</si>
  <si>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</si>
  <si>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</si>
  <si>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</si>
  <si>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</si>
  <si>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</si>
  <si>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</si>
  <si>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</si>
  <si>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</si>
  <si>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</si>
  <si>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</si>
  <si>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</si>
  <si>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</si>
  <si>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</si>
  <si>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</si>
  <si>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</si>
  <si>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</si>
  <si>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</si>
  <si>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</si>
  <si>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</si>
  <si>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</si>
  <si>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</si>
  <si>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</si>
  <si>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</si>
  <si>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</si>
  <si>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</si>
  <si>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</si>
  <si>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</si>
  <si>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</si>
  <si>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</si>
  <si>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</si>
  <si>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111211231</t>
  </si>
  <si>
    <t>Snesení listnatého klestu D do 30 cm ve svahu do 1:3</t>
  </si>
  <si>
    <t>kus</t>
  </si>
  <si>
    <t>4</t>
  </si>
  <si>
    <t>1998128355</t>
  </si>
  <si>
    <t>111212315</t>
  </si>
  <si>
    <t>Odstranění nevhodných dřevin do 500 m2 výšky nad 1 m bez odstranění pařezů v rovině nebo svahu 1:5</t>
  </si>
  <si>
    <t>m2</t>
  </si>
  <si>
    <t>-1470931651</t>
  </si>
  <si>
    <t>3</t>
  </si>
  <si>
    <t>112151011</t>
  </si>
  <si>
    <t>Volné kácení stromů s rozřezáním a odvětvením D kmene do 200 mm</t>
  </si>
  <si>
    <t>236144080</t>
  </si>
  <si>
    <t>112155311</t>
  </si>
  <si>
    <t>Štěpkování s naložením na dopravní prostředek a odvozem do 20 km keřového porostu středně hustého</t>
  </si>
  <si>
    <t>1472374139</t>
  </si>
  <si>
    <t>5</t>
  </si>
  <si>
    <t>112201111</t>
  </si>
  <si>
    <t>Odstranění pařezů D do 0,2 m v rovině a svahu 1:5 s odklizením do 20 m a zasypáním jámy</t>
  </si>
  <si>
    <t>267965944</t>
  </si>
  <si>
    <t>6</t>
  </si>
  <si>
    <t>162251102</t>
  </si>
  <si>
    <t>Vodorovné přemístění do 50 m výkopku/sypaniny z horniny třídy těžitelnosti I, skupiny 1 až 3</t>
  </si>
  <si>
    <t>m3</t>
  </si>
  <si>
    <t>464126696</t>
  </si>
  <si>
    <t>7</t>
  </si>
  <si>
    <t>167111101</t>
  </si>
  <si>
    <t>Nakládání výkopku z hornin třídy těžitelnosti I, skupiny 1 až 3 do 100 m3 ručně</t>
  </si>
  <si>
    <t>951229890</t>
  </si>
  <si>
    <t>8</t>
  </si>
  <si>
    <t>183104314</t>
  </si>
  <si>
    <t xml:space="preserve">Kopání jamek  D 400 mm hl 500 mm  zemina 4</t>
  </si>
  <si>
    <t>-2063790822</t>
  </si>
  <si>
    <t>Zakládání</t>
  </si>
  <si>
    <t>9</t>
  </si>
  <si>
    <t>278311031</t>
  </si>
  <si>
    <t>Zálivka kotevních otvorů z betonu tř. C 12/15 objemu do 0,02 m3</t>
  </si>
  <si>
    <t>-1479877537</t>
  </si>
  <si>
    <t>Svislé a kompletní konstrukce</t>
  </si>
  <si>
    <t>10</t>
  </si>
  <si>
    <t>338171115</t>
  </si>
  <si>
    <t>Osazování sloupků a vzpěr plotových ocelových v do 2,00 m ukotvením k pevnému podkladu</t>
  </si>
  <si>
    <t>1505652780</t>
  </si>
  <si>
    <t>11</t>
  </si>
  <si>
    <t>M</t>
  </si>
  <si>
    <t>553421699</t>
  </si>
  <si>
    <t>patka s plotnou ke sloupku 48 MM ZN</t>
  </si>
  <si>
    <t>-1180438713</t>
  </si>
  <si>
    <t>12</t>
  </si>
  <si>
    <t>338171123</t>
  </si>
  <si>
    <t>Osazování sloupků a vzpěr plotových ocelových v do 2,60 m se zabetonováním</t>
  </si>
  <si>
    <t>220396700</t>
  </si>
  <si>
    <t>13</t>
  </si>
  <si>
    <t>348101220</t>
  </si>
  <si>
    <t>Osazení vrat nebo vrátek jednotlivě k oplocení na ocelové sloupky do 4 m2</t>
  </si>
  <si>
    <t>-1855756297</t>
  </si>
  <si>
    <t>14</t>
  </si>
  <si>
    <t>55342362</t>
  </si>
  <si>
    <t>brána plotová dvoukřídlá Pz s PVC vrstvou 3500x1730mm</t>
  </si>
  <si>
    <t>-1507004710</t>
  </si>
  <si>
    <t>55342271</t>
  </si>
  <si>
    <t>vzpěra plotová Pz 1500/38x1,5mm</t>
  </si>
  <si>
    <t>175051057</t>
  </si>
  <si>
    <t>16</t>
  </si>
  <si>
    <t>55342203</t>
  </si>
  <si>
    <t>objímka pro uchycení vzpěry na sloupek D 60-70mm</t>
  </si>
  <si>
    <t>-1126754723</t>
  </si>
  <si>
    <t>17</t>
  </si>
  <si>
    <t>15615300</t>
  </si>
  <si>
    <t xml:space="preserve">drát kruhový Pz napínací  D 2,80mm</t>
  </si>
  <si>
    <t>m</t>
  </si>
  <si>
    <t>1042071302</t>
  </si>
  <si>
    <t>18</t>
  </si>
  <si>
    <t>55342260</t>
  </si>
  <si>
    <t>sloupek plotový Pz a komaxitový 2000/48x1,5mm</t>
  </si>
  <si>
    <t>-1120610568</t>
  </si>
  <si>
    <t>19</t>
  </si>
  <si>
    <t>55342263</t>
  </si>
  <si>
    <t>sloupek plotový Pz a komaxitový 2500/48x1,5mm</t>
  </si>
  <si>
    <t>1101086240</t>
  </si>
  <si>
    <t>20</t>
  </si>
  <si>
    <t>31327506</t>
  </si>
  <si>
    <t>pletivo drátěné plastifikované se čtvercovými oky 50/3 mm v 1800mm SUPER</t>
  </si>
  <si>
    <t>717563930</t>
  </si>
  <si>
    <t>31324826</t>
  </si>
  <si>
    <t xml:space="preserve">napínák na drát  povrchová úprava PVC</t>
  </si>
  <si>
    <t>-1494082486</t>
  </si>
  <si>
    <t>22</t>
  </si>
  <si>
    <t>DRX.GA000030</t>
  </si>
  <si>
    <t>Opasek na přichycení napínáku PVC 48 mm</t>
  </si>
  <si>
    <t>-334933048</t>
  </si>
  <si>
    <t>23</t>
  </si>
  <si>
    <t>31324827</t>
  </si>
  <si>
    <t>Příchytka z PVC na napínací drát-bal.</t>
  </si>
  <si>
    <t>-2140628865</t>
  </si>
  <si>
    <t>24</t>
  </si>
  <si>
    <t>348401230</t>
  </si>
  <si>
    <t>Montáž oplocení ze strojového pletiva bez napínacích drátů výšky do 2,0 m</t>
  </si>
  <si>
    <t>-1759458994</t>
  </si>
  <si>
    <t>25</t>
  </si>
  <si>
    <t>348401350</t>
  </si>
  <si>
    <t>Rozvinutí, montáž a napnutí napínacího drátu na oplocení</t>
  </si>
  <si>
    <t>-1002201671</t>
  </si>
  <si>
    <t>26</t>
  </si>
  <si>
    <t>348401360</t>
  </si>
  <si>
    <t>Přiháčkování strojového pletiva k napínacímu drátu na oplocení</t>
  </si>
  <si>
    <t>549258701</t>
  </si>
  <si>
    <t>Ostatní konstrukce a práce, bourání</t>
  </si>
  <si>
    <t>27</t>
  </si>
  <si>
    <t>953961111</t>
  </si>
  <si>
    <t>Kotvy chemickým tmelem M 8 hl 80 mm do betonu, ŽB nebo kamene s vyvrtáním otvoru</t>
  </si>
  <si>
    <t>-343643802</t>
  </si>
  <si>
    <t>28</t>
  </si>
  <si>
    <t>966071721</t>
  </si>
  <si>
    <t>Bourání sloupků a vzpěr plotových ocelových do 2,5 m odřezáním</t>
  </si>
  <si>
    <t>1095137058</t>
  </si>
  <si>
    <t>29</t>
  </si>
  <si>
    <t>966071822</t>
  </si>
  <si>
    <t>Rozebrání oplocení z drátěného pletiva se čtvercovými oky výšky do 2,0 m</t>
  </si>
  <si>
    <t>199155521</t>
  </si>
  <si>
    <t>30</t>
  </si>
  <si>
    <t>966071831</t>
  </si>
  <si>
    <t>Rozebrání ostnatého drátu výšky do 2,0 m</t>
  </si>
  <si>
    <t>-1499416112</t>
  </si>
  <si>
    <t>31</t>
  </si>
  <si>
    <t>966072811</t>
  </si>
  <si>
    <t>Rozebrání rámového oplocení na ocelové sloupky výšky do 2m</t>
  </si>
  <si>
    <t>-1087456603</t>
  </si>
  <si>
    <t>32</t>
  </si>
  <si>
    <t>966073810</t>
  </si>
  <si>
    <t>Rozebrání vrat a vrátek k oplocení plochy do 2 m2</t>
  </si>
  <si>
    <t>-1018537899</t>
  </si>
  <si>
    <t>997</t>
  </si>
  <si>
    <t>Přesun sutě</t>
  </si>
  <si>
    <t>33</t>
  </si>
  <si>
    <t>997013211</t>
  </si>
  <si>
    <t>Vnitrostaveništní doprava suti a vybouraných hmot pro budovy v do 6 m ručně</t>
  </si>
  <si>
    <t>t</t>
  </si>
  <si>
    <t>1256036731</t>
  </si>
  <si>
    <t>34</t>
  </si>
  <si>
    <t>997013501</t>
  </si>
  <si>
    <t>Odvoz suti a vybouraných hmot na skládku nebo meziskládku do 1 km se složením</t>
  </si>
  <si>
    <t>1152298997</t>
  </si>
  <si>
    <t>35</t>
  </si>
  <si>
    <t>997013509</t>
  </si>
  <si>
    <t>Příplatek k odvozu suti a vybouraných hmot na skládku ZKD 1 km přes 1 km</t>
  </si>
  <si>
    <t>-359702301</t>
  </si>
  <si>
    <t>36</t>
  </si>
  <si>
    <t>997013631</t>
  </si>
  <si>
    <t>Poplatek za uložení na skládce (skládkovné) stavebního odpadu směsného kód odpadu 17 09 04</t>
  </si>
  <si>
    <t>-697541060</t>
  </si>
  <si>
    <t>998</t>
  </si>
  <si>
    <t>Přesun hmot</t>
  </si>
  <si>
    <t>37</t>
  </si>
  <si>
    <t>998232110</t>
  </si>
  <si>
    <t xml:space="preserve">Přesun hmot pro oplocení  v do 3 m do 50 m</t>
  </si>
  <si>
    <t>1153729740</t>
  </si>
  <si>
    <t>38</t>
  </si>
  <si>
    <t>998232121</t>
  </si>
  <si>
    <t>Příplatek k přesunu hmot pro oplocení za zvětšený přesun do 1000 m</t>
  </si>
  <si>
    <t>-1436863030</t>
  </si>
  <si>
    <t>Práce a dodávky M</t>
  </si>
  <si>
    <t>46-M</t>
  </si>
  <si>
    <t>Zemní práce při extr.mont.pracích</t>
  </si>
  <si>
    <t>39</t>
  </si>
  <si>
    <t>460010025</t>
  </si>
  <si>
    <t>Vytyčení trasy inženýrských sítí v zastavěném prostoru</t>
  </si>
  <si>
    <t>km</t>
  </si>
  <si>
    <t>64</t>
  </si>
  <si>
    <t>645133429</t>
  </si>
  <si>
    <t>VRN</t>
  </si>
  <si>
    <t>Vedlejší rozpočtové náklady</t>
  </si>
  <si>
    <t>VRN1</t>
  </si>
  <si>
    <t>Průzkumné, geodetické a projektové práce</t>
  </si>
  <si>
    <t>40</t>
  </si>
  <si>
    <t>010001000</t>
  </si>
  <si>
    <t>soub</t>
  </si>
  <si>
    <t>1024</t>
  </si>
  <si>
    <t>945732262</t>
  </si>
  <si>
    <t>VRN3</t>
  </si>
  <si>
    <t>Zařízení staveniště</t>
  </si>
  <si>
    <t>41</t>
  </si>
  <si>
    <t>030001000</t>
  </si>
  <si>
    <t>kpl</t>
  </si>
  <si>
    <t>958683302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</si>
</sst>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09-02-2022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Oplocení bývalé školky Za Chlumem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sídliště Za Chlumem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19. 2. 2022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24.7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'09-02-2022 - Oplocení býv...'!J28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'09-02-2022 - Oplocení býv...'!P124</f>
        <v>0</v>
      </c>
      <c r="AV95" s="124">
        <f>'09-02-2022 - Oplocení býv...'!J31</f>
        <v>0</v>
      </c>
      <c r="AW95" s="124">
        <f>'09-02-2022 - Oplocení býv...'!J32</f>
        <v>0</v>
      </c>
      <c r="AX95" s="124">
        <f>'09-02-2022 - Oplocení býv...'!J33</f>
        <v>0</v>
      </c>
      <c r="AY95" s="124">
        <f>'09-02-2022 - Oplocení býv...'!J34</f>
        <v>0</v>
      </c>
      <c r="AZ95" s="124">
        <f>'09-02-2022 - Oplocení býv...'!F31</f>
        <v>0</v>
      </c>
      <c r="BA95" s="124">
        <f>'09-02-2022 - Oplocení býv...'!F32</f>
        <v>0</v>
      </c>
      <c r="BB95" s="124">
        <f>'09-02-2022 - Oplocení býv...'!F33</f>
        <v>0</v>
      </c>
      <c r="BC95" s="124">
        <f>'09-02-2022 - Oplocení býv...'!F34</f>
        <v>0</v>
      </c>
      <c r="BD95" s="126">
        <f>'09-02-2022 - Oplocení býv...'!F35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jrEC+8X6XrS7HZyDO4NA6Z2eYhL+8mmX1Nriuci3Ggic46xtM5k3fSwm1N1kqBCleH9wZiv/TmCIOyqI3zgNTQ==" hashValue="LrJlGils1t7NWDM+ijSz9PlOpzMN8iU0h8AHvFp3DiB7MzDGKGfQD7qUgyzSnT+pFi6rF/2cU3i5t1YpnHmm6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9-02-2022 - Oplocení bý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84</v>
      </c>
    </row>
    <row r="4" s="1" customFormat="1" ht="24.96" customHeight="1">
      <c r="B4" s="17"/>
      <c r="D4" s="130" t="s">
        <v>85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zakázky'!AN8</f>
        <v>19. 2. 2022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30</v>
      </c>
      <c r="E15" s="35"/>
      <c r="F15" s="35"/>
      <c r="G15" s="35"/>
      <c r="H15" s="35"/>
      <c r="I15" s="132" t="s">
        <v>25</v>
      </c>
      <c r="J15" s="30" t="str">
        <f>'Rekapitulace zakázky'!AN13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zakázky'!E14</f>
        <v>Vyplň údaj</v>
      </c>
      <c r="F16" s="134"/>
      <c r="G16" s="134"/>
      <c r="H16" s="134"/>
      <c r="I16" s="132" t="s">
        <v>28</v>
      </c>
      <c r="J16" s="30" t="str">
        <f>'Rekapitulace zakázky'!AN14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32</v>
      </c>
      <c r="E18" s="35"/>
      <c r="F18" s="35"/>
      <c r="G18" s="35"/>
      <c r="H18" s="35"/>
      <c r="I18" s="132" t="s">
        <v>25</v>
      </c>
      <c r="J18" s="134" t="str">
        <f>IF('Rekapitulace zakázky'!AN16="","",'Rekapitulace zakázky'!AN16)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zakázky'!E17="","",'Rekapitulace zakázky'!E17)</f>
        <v xml:space="preserve"> </v>
      </c>
      <c r="F19" s="35"/>
      <c r="G19" s="35"/>
      <c r="H19" s="35"/>
      <c r="I19" s="132" t="s">
        <v>28</v>
      </c>
      <c r="J19" s="134" t="str">
        <f>IF('Rekapitulace zakázky'!AN17="","",'Rekapitulace zakázky'!AN17)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35</v>
      </c>
      <c r="E21" s="35"/>
      <c r="F21" s="35"/>
      <c r="G21" s="35"/>
      <c r="H21" s="35"/>
      <c r="I21" s="132" t="s">
        <v>25</v>
      </c>
      <c r="J21" s="134" t="str">
        <f>IF('Rekapitulace zakázky'!AN19="","",'Rekapitulace zakázky'!AN19)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zakázky'!E20="","",'Rekapitulace zakázky'!E20)</f>
        <v xml:space="preserve"> </v>
      </c>
      <c r="F22" s="35"/>
      <c r="G22" s="35"/>
      <c r="H22" s="35"/>
      <c r="I22" s="132" t="s">
        <v>28</v>
      </c>
      <c r="J22" s="134" t="str">
        <f>IF('Rekapitulace zakázky'!AN20="","",'Rekapitulace zakázky'!AN20)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37</v>
      </c>
      <c r="E28" s="35"/>
      <c r="F28" s="35"/>
      <c r="G28" s="35"/>
      <c r="H28" s="35"/>
      <c r="I28" s="35"/>
      <c r="J28" s="142">
        <f>ROUND(J124,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39</v>
      </c>
      <c r="G30" s="35"/>
      <c r="H30" s="35"/>
      <c r="I30" s="143" t="s">
        <v>38</v>
      </c>
      <c r="J30" s="143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41</v>
      </c>
      <c r="E31" s="132" t="s">
        <v>42</v>
      </c>
      <c r="F31" s="145">
        <f>ROUND((SUM(BE124:BE177)),  2)</f>
        <v>0</v>
      </c>
      <c r="G31" s="35"/>
      <c r="H31" s="35"/>
      <c r="I31" s="146">
        <v>0.20999999999999999</v>
      </c>
      <c r="J31" s="145">
        <f>ROUND(((SUM(BE124:BE177))*I31),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43</v>
      </c>
      <c r="F32" s="145">
        <f>ROUND((SUM(BF124:BF177)),  2)</f>
        <v>0</v>
      </c>
      <c r="G32" s="35"/>
      <c r="H32" s="35"/>
      <c r="I32" s="146">
        <v>0.14999999999999999</v>
      </c>
      <c r="J32" s="145">
        <f>ROUND(((SUM(BF124:BF177))*I32),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44</v>
      </c>
      <c r="F33" s="145">
        <f>ROUND((SUM(BG124:BG177)),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45</v>
      </c>
      <c r="F34" s="145">
        <f>ROUND((SUM(BH124:BH177)),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46</v>
      </c>
      <c r="F35" s="145">
        <f>ROUND((SUM(BI124:BI177)),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47</v>
      </c>
      <c r="E37" s="149"/>
      <c r="F37" s="149"/>
      <c r="G37" s="150" t="s">
        <v>48</v>
      </c>
      <c r="H37" s="151" t="s">
        <v>49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73" t="str">
        <f>E7</f>
        <v>Oplocení bývalé školky Za Chlumem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20</v>
      </c>
      <c r="D87" s="37"/>
      <c r="E87" s="37"/>
      <c r="F87" s="24" t="str">
        <f>F10</f>
        <v>sídliště Za Chlumem</v>
      </c>
      <c r="G87" s="37"/>
      <c r="H87" s="37"/>
      <c r="I87" s="29" t="s">
        <v>22</v>
      </c>
      <c r="J87" s="76" t="str">
        <f>IF(J10="","",J10)</f>
        <v>19. 2. 2022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65" t="s">
        <v>87</v>
      </c>
      <c r="D92" s="166"/>
      <c r="E92" s="166"/>
      <c r="F92" s="166"/>
      <c r="G92" s="166"/>
      <c r="H92" s="166"/>
      <c r="I92" s="166"/>
      <c r="J92" s="167" t="s">
        <v>88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68" t="s">
        <v>89</v>
      </c>
      <c r="D94" s="37"/>
      <c r="E94" s="37"/>
      <c r="F94" s="37"/>
      <c r="G94" s="37"/>
      <c r="H94" s="37"/>
      <c r="I94" s="37"/>
      <c r="J94" s="107">
        <f>J124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hidden="1" s="9" customFormat="1" ht="24.96" customHeight="1">
      <c r="A95" s="9"/>
      <c r="B95" s="169"/>
      <c r="C95" s="170"/>
      <c r="D95" s="171" t="s">
        <v>91</v>
      </c>
      <c r="E95" s="172"/>
      <c r="F95" s="172"/>
      <c r="G95" s="172"/>
      <c r="H95" s="172"/>
      <c r="I95" s="172"/>
      <c r="J95" s="173">
        <f>J125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5"/>
      <c r="C96" s="176"/>
      <c r="D96" s="177" t="s">
        <v>92</v>
      </c>
      <c r="E96" s="178"/>
      <c r="F96" s="178"/>
      <c r="G96" s="178"/>
      <c r="H96" s="178"/>
      <c r="I96" s="178"/>
      <c r="J96" s="179">
        <f>J126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J135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5"/>
      <c r="C98" s="176"/>
      <c r="D98" s="177" t="s">
        <v>94</v>
      </c>
      <c r="E98" s="178"/>
      <c r="F98" s="178"/>
      <c r="G98" s="178"/>
      <c r="H98" s="178"/>
      <c r="I98" s="178"/>
      <c r="J98" s="179">
        <f>J137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5"/>
      <c r="C99" s="176"/>
      <c r="D99" s="177" t="s">
        <v>95</v>
      </c>
      <c r="E99" s="178"/>
      <c r="F99" s="178"/>
      <c r="G99" s="178"/>
      <c r="H99" s="178"/>
      <c r="I99" s="178"/>
      <c r="J99" s="179">
        <f>J155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5"/>
      <c r="C100" s="176"/>
      <c r="D100" s="177" t="s">
        <v>96</v>
      </c>
      <c r="E100" s="178"/>
      <c r="F100" s="178"/>
      <c r="G100" s="178"/>
      <c r="H100" s="178"/>
      <c r="I100" s="178"/>
      <c r="J100" s="179">
        <f>J162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5"/>
      <c r="C101" s="176"/>
      <c r="D101" s="177" t="s">
        <v>97</v>
      </c>
      <c r="E101" s="178"/>
      <c r="F101" s="178"/>
      <c r="G101" s="178"/>
      <c r="H101" s="178"/>
      <c r="I101" s="178"/>
      <c r="J101" s="179">
        <f>J167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69"/>
      <c r="C102" s="170"/>
      <c r="D102" s="171" t="s">
        <v>98</v>
      </c>
      <c r="E102" s="172"/>
      <c r="F102" s="172"/>
      <c r="G102" s="172"/>
      <c r="H102" s="172"/>
      <c r="I102" s="172"/>
      <c r="J102" s="173">
        <f>J170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75"/>
      <c r="C103" s="176"/>
      <c r="D103" s="177" t="s">
        <v>99</v>
      </c>
      <c r="E103" s="178"/>
      <c r="F103" s="178"/>
      <c r="G103" s="178"/>
      <c r="H103" s="178"/>
      <c r="I103" s="178"/>
      <c r="J103" s="179">
        <f>J171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69"/>
      <c r="C104" s="170"/>
      <c r="D104" s="171" t="s">
        <v>100</v>
      </c>
      <c r="E104" s="172"/>
      <c r="F104" s="172"/>
      <c r="G104" s="172"/>
      <c r="H104" s="172"/>
      <c r="I104" s="172"/>
      <c r="J104" s="173">
        <f>J173</f>
        <v>0</v>
      </c>
      <c r="K104" s="170"/>
      <c r="L104" s="17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75"/>
      <c r="C105" s="176"/>
      <c r="D105" s="177" t="s">
        <v>101</v>
      </c>
      <c r="E105" s="178"/>
      <c r="F105" s="178"/>
      <c r="G105" s="178"/>
      <c r="H105" s="178"/>
      <c r="I105" s="178"/>
      <c r="J105" s="179">
        <f>J174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5"/>
      <c r="C106" s="176"/>
      <c r="D106" s="177" t="s">
        <v>102</v>
      </c>
      <c r="E106" s="178"/>
      <c r="F106" s="178"/>
      <c r="G106" s="178"/>
      <c r="H106" s="178"/>
      <c r="I106" s="178"/>
      <c r="J106" s="179">
        <f>J176</f>
        <v>0</v>
      </c>
      <c r="K106" s="176"/>
      <c r="L106" s="18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hidden="1" s="2" customFormat="1" ht="6.96" customHeight="1">
      <c r="A108" s="35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hidden="1"/>
    <row r="110" hidden="1"/>
    <row r="111" hidden="1"/>
    <row r="112" s="2" customFormat="1" ht="6.96" customHeight="1">
      <c r="A112" s="35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103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E7</f>
        <v>Oplocení bývalé školky Za Chlumem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F10</f>
        <v>sídliště Za Chlumem</v>
      </c>
      <c r="G118" s="37"/>
      <c r="H118" s="37"/>
      <c r="I118" s="29" t="s">
        <v>22</v>
      </c>
      <c r="J118" s="76" t="str">
        <f>IF(J10="","",J10)</f>
        <v>19. 2. 2022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E13</f>
        <v>Město Bílina</v>
      </c>
      <c r="G120" s="37"/>
      <c r="H120" s="37"/>
      <c r="I120" s="29" t="s">
        <v>32</v>
      </c>
      <c r="J120" s="33" t="str">
        <f>E19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30</v>
      </c>
      <c r="D121" s="37"/>
      <c r="E121" s="37"/>
      <c r="F121" s="24" t="str">
        <f>IF(E16="","",E16)</f>
        <v>Vyplň údaj</v>
      </c>
      <c r="G121" s="37"/>
      <c r="H121" s="37"/>
      <c r="I121" s="29" t="s">
        <v>35</v>
      </c>
      <c r="J121" s="33" t="str">
        <f>E22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1"/>
      <c r="B123" s="182"/>
      <c r="C123" s="183" t="s">
        <v>104</v>
      </c>
      <c r="D123" s="184" t="s">
        <v>62</v>
      </c>
      <c r="E123" s="184" t="s">
        <v>58</v>
      </c>
      <c r="F123" s="184" t="s">
        <v>59</v>
      </c>
      <c r="G123" s="184" t="s">
        <v>105</v>
      </c>
      <c r="H123" s="184" t="s">
        <v>106</v>
      </c>
      <c r="I123" s="184" t="s">
        <v>107</v>
      </c>
      <c r="J123" s="185" t="s">
        <v>88</v>
      </c>
      <c r="K123" s="186" t="s">
        <v>108</v>
      </c>
      <c r="L123" s="187"/>
      <c r="M123" s="97" t="s">
        <v>1</v>
      </c>
      <c r="N123" s="98" t="s">
        <v>41</v>
      </c>
      <c r="O123" s="98" t="s">
        <v>109</v>
      </c>
      <c r="P123" s="98" t="s">
        <v>110</v>
      </c>
      <c r="Q123" s="98" t="s">
        <v>111</v>
      </c>
      <c r="R123" s="98" t="s">
        <v>112</v>
      </c>
      <c r="S123" s="98" t="s">
        <v>113</v>
      </c>
      <c r="T123" s="99" t="s">
        <v>114</v>
      </c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81"/>
      <c r="AE123" s="181"/>
    </row>
    <row r="124" s="2" customFormat="1" ht="22.8" customHeight="1">
      <c r="A124" s="35"/>
      <c r="B124" s="36"/>
      <c r="C124" s="104" t="s">
        <v>115</v>
      </c>
      <c r="D124" s="37"/>
      <c r="E124" s="37"/>
      <c r="F124" s="37"/>
      <c r="G124" s="37"/>
      <c r="H124" s="37"/>
      <c r="I124" s="37"/>
      <c r="J124" s="188">
        <f>BK124</f>
        <v>0</v>
      </c>
      <c r="K124" s="37"/>
      <c r="L124" s="41"/>
      <c r="M124" s="100"/>
      <c r="N124" s="189"/>
      <c r="O124" s="101"/>
      <c r="P124" s="190">
        <f>P125+P170+P173</f>
        <v>0</v>
      </c>
      <c r="Q124" s="101"/>
      <c r="R124" s="190">
        <f>R125+R170+R173</f>
        <v>6.8025385400000005</v>
      </c>
      <c r="S124" s="101"/>
      <c r="T124" s="191">
        <f>T125+T170+T173</f>
        <v>1.4593175000000001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76</v>
      </c>
      <c r="AU124" s="14" t="s">
        <v>90</v>
      </c>
      <c r="BK124" s="192">
        <f>BK125+BK170+BK173</f>
        <v>0</v>
      </c>
    </row>
    <row r="125" s="12" customFormat="1" ht="25.92" customHeight="1">
      <c r="A125" s="12"/>
      <c r="B125" s="193"/>
      <c r="C125" s="194"/>
      <c r="D125" s="195" t="s">
        <v>76</v>
      </c>
      <c r="E125" s="196" t="s">
        <v>116</v>
      </c>
      <c r="F125" s="196" t="s">
        <v>117</v>
      </c>
      <c r="G125" s="194"/>
      <c r="H125" s="194"/>
      <c r="I125" s="197"/>
      <c r="J125" s="198">
        <f>BK125</f>
        <v>0</v>
      </c>
      <c r="K125" s="194"/>
      <c r="L125" s="199"/>
      <c r="M125" s="200"/>
      <c r="N125" s="201"/>
      <c r="O125" s="201"/>
      <c r="P125" s="202">
        <f>P126+P135+P137+P155+P162+P167</f>
        <v>0</v>
      </c>
      <c r="Q125" s="201"/>
      <c r="R125" s="202">
        <f>R126+R135+R137+R155+R162+R167</f>
        <v>6.8012317400000004</v>
      </c>
      <c r="S125" s="201"/>
      <c r="T125" s="203">
        <f>T126+T135+T137+T155+T162+T167</f>
        <v>1.4593175000000001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4" t="s">
        <v>82</v>
      </c>
      <c r="AT125" s="205" t="s">
        <v>76</v>
      </c>
      <c r="AU125" s="205" t="s">
        <v>77</v>
      </c>
      <c r="AY125" s="204" t="s">
        <v>118</v>
      </c>
      <c r="BK125" s="206">
        <f>BK126+BK135+BK137+BK155+BK162+BK167</f>
        <v>0</v>
      </c>
    </row>
    <row r="126" s="12" customFormat="1" ht="22.8" customHeight="1">
      <c r="A126" s="12"/>
      <c r="B126" s="193"/>
      <c r="C126" s="194"/>
      <c r="D126" s="195" t="s">
        <v>76</v>
      </c>
      <c r="E126" s="207" t="s">
        <v>82</v>
      </c>
      <c r="F126" s="207" t="s">
        <v>119</v>
      </c>
      <c r="G126" s="194"/>
      <c r="H126" s="194"/>
      <c r="I126" s="197"/>
      <c r="J126" s="208">
        <f>BK126</f>
        <v>0</v>
      </c>
      <c r="K126" s="194"/>
      <c r="L126" s="199"/>
      <c r="M126" s="200"/>
      <c r="N126" s="201"/>
      <c r="O126" s="201"/>
      <c r="P126" s="202">
        <f>SUM(P127:P134)</f>
        <v>0</v>
      </c>
      <c r="Q126" s="201"/>
      <c r="R126" s="202">
        <f>SUM(R127:R134)</f>
        <v>0</v>
      </c>
      <c r="S126" s="201"/>
      <c r="T126" s="203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4" t="s">
        <v>82</v>
      </c>
      <c r="AT126" s="205" t="s">
        <v>76</v>
      </c>
      <c r="AU126" s="205" t="s">
        <v>82</v>
      </c>
      <c r="AY126" s="204" t="s">
        <v>118</v>
      </c>
      <c r="BK126" s="206">
        <f>SUM(BK127:BK134)</f>
        <v>0</v>
      </c>
    </row>
    <row r="127" s="2" customFormat="1" ht="21.75" customHeight="1">
      <c r="A127" s="35"/>
      <c r="B127" s="36"/>
      <c r="C127" s="209" t="s">
        <v>82</v>
      </c>
      <c r="D127" s="209" t="s">
        <v>120</v>
      </c>
      <c r="E127" s="210" t="s">
        <v>121</v>
      </c>
      <c r="F127" s="211" t="s">
        <v>122</v>
      </c>
      <c r="G127" s="212" t="s">
        <v>123</v>
      </c>
      <c r="H127" s="213">
        <v>11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42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124</v>
      </c>
      <c r="AT127" s="221" t="s">
        <v>120</v>
      </c>
      <c r="AU127" s="221" t="s">
        <v>84</v>
      </c>
      <c r="AY127" s="14" t="s">
        <v>118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82</v>
      </c>
      <c r="BK127" s="222">
        <f>ROUND(I127*H127,2)</f>
        <v>0</v>
      </c>
      <c r="BL127" s="14" t="s">
        <v>124</v>
      </c>
      <c r="BM127" s="221" t="s">
        <v>125</v>
      </c>
    </row>
    <row r="128" s="2" customFormat="1" ht="33" customHeight="1">
      <c r="A128" s="35"/>
      <c r="B128" s="36"/>
      <c r="C128" s="209" t="s">
        <v>84</v>
      </c>
      <c r="D128" s="209" t="s">
        <v>120</v>
      </c>
      <c r="E128" s="210" t="s">
        <v>126</v>
      </c>
      <c r="F128" s="211" t="s">
        <v>127</v>
      </c>
      <c r="G128" s="212" t="s">
        <v>128</v>
      </c>
      <c r="H128" s="213">
        <v>290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42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124</v>
      </c>
      <c r="AT128" s="221" t="s">
        <v>120</v>
      </c>
      <c r="AU128" s="221" t="s">
        <v>84</v>
      </c>
      <c r="AY128" s="14" t="s">
        <v>118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82</v>
      </c>
      <c r="BK128" s="222">
        <f>ROUND(I128*H128,2)</f>
        <v>0</v>
      </c>
      <c r="BL128" s="14" t="s">
        <v>124</v>
      </c>
      <c r="BM128" s="221" t="s">
        <v>129</v>
      </c>
    </row>
    <row r="129" s="2" customFormat="1" ht="24.15" customHeight="1">
      <c r="A129" s="35"/>
      <c r="B129" s="36"/>
      <c r="C129" s="209" t="s">
        <v>130</v>
      </c>
      <c r="D129" s="209" t="s">
        <v>120</v>
      </c>
      <c r="E129" s="210" t="s">
        <v>131</v>
      </c>
      <c r="F129" s="211" t="s">
        <v>132</v>
      </c>
      <c r="G129" s="212" t="s">
        <v>123</v>
      </c>
      <c r="H129" s="213">
        <v>11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42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124</v>
      </c>
      <c r="AT129" s="221" t="s">
        <v>120</v>
      </c>
      <c r="AU129" s="221" t="s">
        <v>84</v>
      </c>
      <c r="AY129" s="14" t="s">
        <v>118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82</v>
      </c>
      <c r="BK129" s="222">
        <f>ROUND(I129*H129,2)</f>
        <v>0</v>
      </c>
      <c r="BL129" s="14" t="s">
        <v>124</v>
      </c>
      <c r="BM129" s="221" t="s">
        <v>133</v>
      </c>
    </row>
    <row r="130" s="2" customFormat="1" ht="33" customHeight="1">
      <c r="A130" s="35"/>
      <c r="B130" s="36"/>
      <c r="C130" s="209" t="s">
        <v>124</v>
      </c>
      <c r="D130" s="209" t="s">
        <v>120</v>
      </c>
      <c r="E130" s="210" t="s">
        <v>134</v>
      </c>
      <c r="F130" s="211" t="s">
        <v>135</v>
      </c>
      <c r="G130" s="212" t="s">
        <v>128</v>
      </c>
      <c r="H130" s="213">
        <v>290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42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124</v>
      </c>
      <c r="AT130" s="221" t="s">
        <v>120</v>
      </c>
      <c r="AU130" s="221" t="s">
        <v>84</v>
      </c>
      <c r="AY130" s="14" t="s">
        <v>118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82</v>
      </c>
      <c r="BK130" s="222">
        <f>ROUND(I130*H130,2)</f>
        <v>0</v>
      </c>
      <c r="BL130" s="14" t="s">
        <v>124</v>
      </c>
      <c r="BM130" s="221" t="s">
        <v>136</v>
      </c>
    </row>
    <row r="131" s="2" customFormat="1" ht="33" customHeight="1">
      <c r="A131" s="35"/>
      <c r="B131" s="36"/>
      <c r="C131" s="209" t="s">
        <v>137</v>
      </c>
      <c r="D131" s="209" t="s">
        <v>120</v>
      </c>
      <c r="E131" s="210" t="s">
        <v>138</v>
      </c>
      <c r="F131" s="211" t="s">
        <v>139</v>
      </c>
      <c r="G131" s="212" t="s">
        <v>123</v>
      </c>
      <c r="H131" s="213">
        <v>11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42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124</v>
      </c>
      <c r="AT131" s="221" t="s">
        <v>120</v>
      </c>
      <c r="AU131" s="221" t="s">
        <v>84</v>
      </c>
      <c r="AY131" s="14" t="s">
        <v>118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82</v>
      </c>
      <c r="BK131" s="222">
        <f>ROUND(I131*H131,2)</f>
        <v>0</v>
      </c>
      <c r="BL131" s="14" t="s">
        <v>124</v>
      </c>
      <c r="BM131" s="221" t="s">
        <v>140</v>
      </c>
    </row>
    <row r="132" s="2" customFormat="1" ht="24.15" customHeight="1">
      <c r="A132" s="35"/>
      <c r="B132" s="36"/>
      <c r="C132" s="209" t="s">
        <v>141</v>
      </c>
      <c r="D132" s="209" t="s">
        <v>120</v>
      </c>
      <c r="E132" s="210" t="s">
        <v>142</v>
      </c>
      <c r="F132" s="211" t="s">
        <v>143</v>
      </c>
      <c r="G132" s="212" t="s">
        <v>144</v>
      </c>
      <c r="H132" s="213">
        <v>3.2000000000000002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42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124</v>
      </c>
      <c r="AT132" s="221" t="s">
        <v>120</v>
      </c>
      <c r="AU132" s="221" t="s">
        <v>84</v>
      </c>
      <c r="AY132" s="14" t="s">
        <v>118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82</v>
      </c>
      <c r="BK132" s="222">
        <f>ROUND(I132*H132,2)</f>
        <v>0</v>
      </c>
      <c r="BL132" s="14" t="s">
        <v>124</v>
      </c>
      <c r="BM132" s="221" t="s">
        <v>145</v>
      </c>
    </row>
    <row r="133" s="2" customFormat="1" ht="24.15" customHeight="1">
      <c r="A133" s="35"/>
      <c r="B133" s="36"/>
      <c r="C133" s="209" t="s">
        <v>146</v>
      </c>
      <c r="D133" s="209" t="s">
        <v>120</v>
      </c>
      <c r="E133" s="210" t="s">
        <v>147</v>
      </c>
      <c r="F133" s="211" t="s">
        <v>148</v>
      </c>
      <c r="G133" s="212" t="s">
        <v>144</v>
      </c>
      <c r="H133" s="213">
        <v>3.2000000000000002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42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124</v>
      </c>
      <c r="AT133" s="221" t="s">
        <v>120</v>
      </c>
      <c r="AU133" s="221" t="s">
        <v>84</v>
      </c>
      <c r="AY133" s="14" t="s">
        <v>118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82</v>
      </c>
      <c r="BK133" s="222">
        <f>ROUND(I133*H133,2)</f>
        <v>0</v>
      </c>
      <c r="BL133" s="14" t="s">
        <v>124</v>
      </c>
      <c r="BM133" s="221" t="s">
        <v>149</v>
      </c>
    </row>
    <row r="134" s="2" customFormat="1" ht="21.75" customHeight="1">
      <c r="A134" s="35"/>
      <c r="B134" s="36"/>
      <c r="C134" s="209" t="s">
        <v>150</v>
      </c>
      <c r="D134" s="209" t="s">
        <v>120</v>
      </c>
      <c r="E134" s="210" t="s">
        <v>151</v>
      </c>
      <c r="F134" s="211" t="s">
        <v>152</v>
      </c>
      <c r="G134" s="212" t="s">
        <v>123</v>
      </c>
      <c r="H134" s="213">
        <v>36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42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124</v>
      </c>
      <c r="AT134" s="221" t="s">
        <v>120</v>
      </c>
      <c r="AU134" s="221" t="s">
        <v>84</v>
      </c>
      <c r="AY134" s="14" t="s">
        <v>118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82</v>
      </c>
      <c r="BK134" s="222">
        <f>ROUND(I134*H134,2)</f>
        <v>0</v>
      </c>
      <c r="BL134" s="14" t="s">
        <v>124</v>
      </c>
      <c r="BM134" s="221" t="s">
        <v>153</v>
      </c>
    </row>
    <row r="135" s="12" customFormat="1" ht="22.8" customHeight="1">
      <c r="A135" s="12"/>
      <c r="B135" s="193"/>
      <c r="C135" s="194"/>
      <c r="D135" s="195" t="s">
        <v>76</v>
      </c>
      <c r="E135" s="207" t="s">
        <v>84</v>
      </c>
      <c r="F135" s="207" t="s">
        <v>154</v>
      </c>
      <c r="G135" s="194"/>
      <c r="H135" s="194"/>
      <c r="I135" s="197"/>
      <c r="J135" s="208">
        <f>BK135</f>
        <v>0</v>
      </c>
      <c r="K135" s="194"/>
      <c r="L135" s="199"/>
      <c r="M135" s="200"/>
      <c r="N135" s="201"/>
      <c r="O135" s="201"/>
      <c r="P135" s="202">
        <f>P136</f>
        <v>0</v>
      </c>
      <c r="Q135" s="201"/>
      <c r="R135" s="202">
        <f>R136</f>
        <v>0.024819739999999996</v>
      </c>
      <c r="S135" s="201"/>
      <c r="T135" s="203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4" t="s">
        <v>82</v>
      </c>
      <c r="AT135" s="205" t="s">
        <v>76</v>
      </c>
      <c r="AU135" s="205" t="s">
        <v>82</v>
      </c>
      <c r="AY135" s="204" t="s">
        <v>118</v>
      </c>
      <c r="BK135" s="206">
        <f>BK136</f>
        <v>0</v>
      </c>
    </row>
    <row r="136" s="2" customFormat="1" ht="24.15" customHeight="1">
      <c r="A136" s="35"/>
      <c r="B136" s="36"/>
      <c r="C136" s="209" t="s">
        <v>155</v>
      </c>
      <c r="D136" s="209" t="s">
        <v>120</v>
      </c>
      <c r="E136" s="210" t="s">
        <v>156</v>
      </c>
      <c r="F136" s="211" t="s">
        <v>157</v>
      </c>
      <c r="G136" s="212" t="s">
        <v>144</v>
      </c>
      <c r="H136" s="213">
        <v>0.010999999999999999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42</v>
      </c>
      <c r="O136" s="88"/>
      <c r="P136" s="219">
        <f>O136*H136</f>
        <v>0</v>
      </c>
      <c r="Q136" s="219">
        <v>2.2563399999999998</v>
      </c>
      <c r="R136" s="219">
        <f>Q136*H136</f>
        <v>0.024819739999999996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124</v>
      </c>
      <c r="AT136" s="221" t="s">
        <v>120</v>
      </c>
      <c r="AU136" s="221" t="s">
        <v>84</v>
      </c>
      <c r="AY136" s="14" t="s">
        <v>118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82</v>
      </c>
      <c r="BK136" s="222">
        <f>ROUND(I136*H136,2)</f>
        <v>0</v>
      </c>
      <c r="BL136" s="14" t="s">
        <v>124</v>
      </c>
      <c r="BM136" s="221" t="s">
        <v>158</v>
      </c>
    </row>
    <row r="137" s="12" customFormat="1" ht="22.8" customHeight="1">
      <c r="A137" s="12"/>
      <c r="B137" s="193"/>
      <c r="C137" s="194"/>
      <c r="D137" s="195" t="s">
        <v>76</v>
      </c>
      <c r="E137" s="207" t="s">
        <v>130</v>
      </c>
      <c r="F137" s="207" t="s">
        <v>159</v>
      </c>
      <c r="G137" s="194"/>
      <c r="H137" s="194"/>
      <c r="I137" s="197"/>
      <c r="J137" s="208">
        <f>BK137</f>
        <v>0</v>
      </c>
      <c r="K137" s="194"/>
      <c r="L137" s="199"/>
      <c r="M137" s="200"/>
      <c r="N137" s="201"/>
      <c r="O137" s="201"/>
      <c r="P137" s="202">
        <f>SUM(P138:P154)</f>
        <v>0</v>
      </c>
      <c r="Q137" s="201"/>
      <c r="R137" s="202">
        <f>SUM(R138:R154)</f>
        <v>6.7755320000000001</v>
      </c>
      <c r="S137" s="201"/>
      <c r="T137" s="203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4" t="s">
        <v>82</v>
      </c>
      <c r="AT137" s="205" t="s">
        <v>76</v>
      </c>
      <c r="AU137" s="205" t="s">
        <v>82</v>
      </c>
      <c r="AY137" s="204" t="s">
        <v>118</v>
      </c>
      <c r="BK137" s="206">
        <f>SUM(BK138:BK154)</f>
        <v>0</v>
      </c>
    </row>
    <row r="138" s="2" customFormat="1" ht="24.15" customHeight="1">
      <c r="A138" s="35"/>
      <c r="B138" s="36"/>
      <c r="C138" s="209" t="s">
        <v>160</v>
      </c>
      <c r="D138" s="209" t="s">
        <v>120</v>
      </c>
      <c r="E138" s="210" t="s">
        <v>161</v>
      </c>
      <c r="F138" s="211" t="s">
        <v>162</v>
      </c>
      <c r="G138" s="212" t="s">
        <v>123</v>
      </c>
      <c r="H138" s="213">
        <v>26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42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124</v>
      </c>
      <c r="AT138" s="221" t="s">
        <v>120</v>
      </c>
      <c r="AU138" s="221" t="s">
        <v>84</v>
      </c>
      <c r="AY138" s="14" t="s">
        <v>118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82</v>
      </c>
      <c r="BK138" s="222">
        <f>ROUND(I138*H138,2)</f>
        <v>0</v>
      </c>
      <c r="BL138" s="14" t="s">
        <v>124</v>
      </c>
      <c r="BM138" s="221" t="s">
        <v>163</v>
      </c>
    </row>
    <row r="139" s="2" customFormat="1" ht="16.5" customHeight="1">
      <c r="A139" s="35"/>
      <c r="B139" s="36"/>
      <c r="C139" s="223" t="s">
        <v>164</v>
      </c>
      <c r="D139" s="223" t="s">
        <v>165</v>
      </c>
      <c r="E139" s="224" t="s">
        <v>166</v>
      </c>
      <c r="F139" s="225" t="s">
        <v>167</v>
      </c>
      <c r="G139" s="226" t="s">
        <v>123</v>
      </c>
      <c r="H139" s="227">
        <v>26</v>
      </c>
      <c r="I139" s="228"/>
      <c r="J139" s="229">
        <f>ROUND(I139*H139,2)</f>
        <v>0</v>
      </c>
      <c r="K139" s="230"/>
      <c r="L139" s="231"/>
      <c r="M139" s="232" t="s">
        <v>1</v>
      </c>
      <c r="N139" s="233" t="s">
        <v>42</v>
      </c>
      <c r="O139" s="88"/>
      <c r="P139" s="219">
        <f>O139*H139</f>
        <v>0</v>
      </c>
      <c r="Q139" s="219">
        <v>0.00059999999999999995</v>
      </c>
      <c r="R139" s="219">
        <f>Q139*H139</f>
        <v>0.015599999999999999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150</v>
      </c>
      <c r="AT139" s="221" t="s">
        <v>165</v>
      </c>
      <c r="AU139" s="221" t="s">
        <v>84</v>
      </c>
      <c r="AY139" s="14" t="s">
        <v>118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82</v>
      </c>
      <c r="BK139" s="222">
        <f>ROUND(I139*H139,2)</f>
        <v>0</v>
      </c>
      <c r="BL139" s="14" t="s">
        <v>124</v>
      </c>
      <c r="BM139" s="221" t="s">
        <v>168</v>
      </c>
    </row>
    <row r="140" s="2" customFormat="1" ht="24.15" customHeight="1">
      <c r="A140" s="35"/>
      <c r="B140" s="36"/>
      <c r="C140" s="209" t="s">
        <v>169</v>
      </c>
      <c r="D140" s="209" t="s">
        <v>120</v>
      </c>
      <c r="E140" s="210" t="s">
        <v>170</v>
      </c>
      <c r="F140" s="211" t="s">
        <v>171</v>
      </c>
      <c r="G140" s="212" t="s">
        <v>123</v>
      </c>
      <c r="H140" s="213">
        <v>36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42</v>
      </c>
      <c r="O140" s="88"/>
      <c r="P140" s="219">
        <f>O140*H140</f>
        <v>0</v>
      </c>
      <c r="Q140" s="219">
        <v>0.17488999999999999</v>
      </c>
      <c r="R140" s="219">
        <f>Q140*H140</f>
        <v>6.2960399999999996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124</v>
      </c>
      <c r="AT140" s="221" t="s">
        <v>120</v>
      </c>
      <c r="AU140" s="221" t="s">
        <v>84</v>
      </c>
      <c r="AY140" s="14" t="s">
        <v>118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82</v>
      </c>
      <c r="BK140" s="222">
        <f>ROUND(I140*H140,2)</f>
        <v>0</v>
      </c>
      <c r="BL140" s="14" t="s">
        <v>124</v>
      </c>
      <c r="BM140" s="221" t="s">
        <v>172</v>
      </c>
    </row>
    <row r="141" s="2" customFormat="1" ht="24.15" customHeight="1">
      <c r="A141" s="35"/>
      <c r="B141" s="36"/>
      <c r="C141" s="209" t="s">
        <v>173</v>
      </c>
      <c r="D141" s="209" t="s">
        <v>120</v>
      </c>
      <c r="E141" s="210" t="s">
        <v>174</v>
      </c>
      <c r="F141" s="211" t="s">
        <v>175</v>
      </c>
      <c r="G141" s="212" t="s">
        <v>123</v>
      </c>
      <c r="H141" s="213">
        <v>4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42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124</v>
      </c>
      <c r="AT141" s="221" t="s">
        <v>120</v>
      </c>
      <c r="AU141" s="221" t="s">
        <v>84</v>
      </c>
      <c r="AY141" s="14" t="s">
        <v>118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82</v>
      </c>
      <c r="BK141" s="222">
        <f>ROUND(I141*H141,2)</f>
        <v>0</v>
      </c>
      <c r="BL141" s="14" t="s">
        <v>124</v>
      </c>
      <c r="BM141" s="221" t="s">
        <v>176</v>
      </c>
    </row>
    <row r="142" s="2" customFormat="1" ht="24.15" customHeight="1">
      <c r="A142" s="35"/>
      <c r="B142" s="36"/>
      <c r="C142" s="223" t="s">
        <v>177</v>
      </c>
      <c r="D142" s="223" t="s">
        <v>165</v>
      </c>
      <c r="E142" s="224" t="s">
        <v>178</v>
      </c>
      <c r="F142" s="225" t="s">
        <v>179</v>
      </c>
      <c r="G142" s="226" t="s">
        <v>123</v>
      </c>
      <c r="H142" s="227">
        <v>2</v>
      </c>
      <c r="I142" s="228"/>
      <c r="J142" s="229">
        <f>ROUND(I142*H142,2)</f>
        <v>0</v>
      </c>
      <c r="K142" s="230"/>
      <c r="L142" s="231"/>
      <c r="M142" s="232" t="s">
        <v>1</v>
      </c>
      <c r="N142" s="233" t="s">
        <v>42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150</v>
      </c>
      <c r="AT142" s="221" t="s">
        <v>165</v>
      </c>
      <c r="AU142" s="221" t="s">
        <v>84</v>
      </c>
      <c r="AY142" s="14" t="s">
        <v>118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82</v>
      </c>
      <c r="BK142" s="222">
        <f>ROUND(I142*H142,2)</f>
        <v>0</v>
      </c>
      <c r="BL142" s="14" t="s">
        <v>124</v>
      </c>
      <c r="BM142" s="221" t="s">
        <v>180</v>
      </c>
    </row>
    <row r="143" s="2" customFormat="1" ht="16.5" customHeight="1">
      <c r="A143" s="35"/>
      <c r="B143" s="36"/>
      <c r="C143" s="223" t="s">
        <v>8</v>
      </c>
      <c r="D143" s="223" t="s">
        <v>165</v>
      </c>
      <c r="E143" s="224" t="s">
        <v>181</v>
      </c>
      <c r="F143" s="225" t="s">
        <v>182</v>
      </c>
      <c r="G143" s="226" t="s">
        <v>123</v>
      </c>
      <c r="H143" s="227">
        <v>14</v>
      </c>
      <c r="I143" s="228"/>
      <c r="J143" s="229">
        <f>ROUND(I143*H143,2)</f>
        <v>0</v>
      </c>
      <c r="K143" s="230"/>
      <c r="L143" s="231"/>
      <c r="M143" s="232" t="s">
        <v>1</v>
      </c>
      <c r="N143" s="233" t="s">
        <v>42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150</v>
      </c>
      <c r="AT143" s="221" t="s">
        <v>165</v>
      </c>
      <c r="AU143" s="221" t="s">
        <v>84</v>
      </c>
      <c r="AY143" s="14" t="s">
        <v>118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82</v>
      </c>
      <c r="BK143" s="222">
        <f>ROUND(I143*H143,2)</f>
        <v>0</v>
      </c>
      <c r="BL143" s="14" t="s">
        <v>124</v>
      </c>
      <c r="BM143" s="221" t="s">
        <v>183</v>
      </c>
    </row>
    <row r="144" s="2" customFormat="1" ht="21.75" customHeight="1">
      <c r="A144" s="35"/>
      <c r="B144" s="36"/>
      <c r="C144" s="223" t="s">
        <v>184</v>
      </c>
      <c r="D144" s="223" t="s">
        <v>165</v>
      </c>
      <c r="E144" s="224" t="s">
        <v>185</v>
      </c>
      <c r="F144" s="225" t="s">
        <v>186</v>
      </c>
      <c r="G144" s="226" t="s">
        <v>123</v>
      </c>
      <c r="H144" s="227">
        <v>14</v>
      </c>
      <c r="I144" s="228"/>
      <c r="J144" s="229">
        <f>ROUND(I144*H144,2)</f>
        <v>0</v>
      </c>
      <c r="K144" s="230"/>
      <c r="L144" s="231"/>
      <c r="M144" s="232" t="s">
        <v>1</v>
      </c>
      <c r="N144" s="233" t="s">
        <v>42</v>
      </c>
      <c r="O144" s="88"/>
      <c r="P144" s="219">
        <f>O144*H144</f>
        <v>0</v>
      </c>
      <c r="Q144" s="219">
        <v>0.00010000000000000001</v>
      </c>
      <c r="R144" s="219">
        <f>Q144*H144</f>
        <v>0.0014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150</v>
      </c>
      <c r="AT144" s="221" t="s">
        <v>165</v>
      </c>
      <c r="AU144" s="221" t="s">
        <v>84</v>
      </c>
      <c r="AY144" s="14" t="s">
        <v>118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82</v>
      </c>
      <c r="BK144" s="222">
        <f>ROUND(I144*H144,2)</f>
        <v>0</v>
      </c>
      <c r="BL144" s="14" t="s">
        <v>124</v>
      </c>
      <c r="BM144" s="221" t="s">
        <v>187</v>
      </c>
    </row>
    <row r="145" s="2" customFormat="1" ht="16.5" customHeight="1">
      <c r="A145" s="35"/>
      <c r="B145" s="36"/>
      <c r="C145" s="223" t="s">
        <v>188</v>
      </c>
      <c r="D145" s="223" t="s">
        <v>165</v>
      </c>
      <c r="E145" s="224" t="s">
        <v>189</v>
      </c>
      <c r="F145" s="225" t="s">
        <v>190</v>
      </c>
      <c r="G145" s="226" t="s">
        <v>191</v>
      </c>
      <c r="H145" s="227">
        <v>198.44999999999999</v>
      </c>
      <c r="I145" s="228"/>
      <c r="J145" s="229">
        <f>ROUND(I145*H145,2)</f>
        <v>0</v>
      </c>
      <c r="K145" s="230"/>
      <c r="L145" s="231"/>
      <c r="M145" s="232" t="s">
        <v>1</v>
      </c>
      <c r="N145" s="233" t="s">
        <v>42</v>
      </c>
      <c r="O145" s="88"/>
      <c r="P145" s="219">
        <f>O145*H145</f>
        <v>0</v>
      </c>
      <c r="Q145" s="219">
        <v>5.0000000000000002E-05</v>
      </c>
      <c r="R145" s="219">
        <f>Q145*H145</f>
        <v>0.0099225000000000008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150</v>
      </c>
      <c r="AT145" s="221" t="s">
        <v>165</v>
      </c>
      <c r="AU145" s="221" t="s">
        <v>84</v>
      </c>
      <c r="AY145" s="14" t="s">
        <v>118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82</v>
      </c>
      <c r="BK145" s="222">
        <f>ROUND(I145*H145,2)</f>
        <v>0</v>
      </c>
      <c r="BL145" s="14" t="s">
        <v>124</v>
      </c>
      <c r="BM145" s="221" t="s">
        <v>192</v>
      </c>
    </row>
    <row r="146" s="2" customFormat="1" ht="16.5" customHeight="1">
      <c r="A146" s="35"/>
      <c r="B146" s="36"/>
      <c r="C146" s="223" t="s">
        <v>193</v>
      </c>
      <c r="D146" s="223" t="s">
        <v>165</v>
      </c>
      <c r="E146" s="224" t="s">
        <v>194</v>
      </c>
      <c r="F146" s="225" t="s">
        <v>195</v>
      </c>
      <c r="G146" s="226" t="s">
        <v>123</v>
      </c>
      <c r="H146" s="227">
        <v>22</v>
      </c>
      <c r="I146" s="228"/>
      <c r="J146" s="229">
        <f>ROUND(I146*H146,2)</f>
        <v>0</v>
      </c>
      <c r="K146" s="230"/>
      <c r="L146" s="231"/>
      <c r="M146" s="232" t="s">
        <v>1</v>
      </c>
      <c r="N146" s="233" t="s">
        <v>42</v>
      </c>
      <c r="O146" s="88"/>
      <c r="P146" s="219">
        <f>O146*H146</f>
        <v>0</v>
      </c>
      <c r="Q146" s="219">
        <v>0.0033999999999999998</v>
      </c>
      <c r="R146" s="219">
        <f>Q146*H146</f>
        <v>0.074799999999999991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150</v>
      </c>
      <c r="AT146" s="221" t="s">
        <v>165</v>
      </c>
      <c r="AU146" s="221" t="s">
        <v>84</v>
      </c>
      <c r="AY146" s="14" t="s">
        <v>118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82</v>
      </c>
      <c r="BK146" s="222">
        <f>ROUND(I146*H146,2)</f>
        <v>0</v>
      </c>
      <c r="BL146" s="14" t="s">
        <v>124</v>
      </c>
      <c r="BM146" s="221" t="s">
        <v>196</v>
      </c>
    </row>
    <row r="147" s="2" customFormat="1" ht="16.5" customHeight="1">
      <c r="A147" s="35"/>
      <c r="B147" s="36"/>
      <c r="C147" s="223" t="s">
        <v>197</v>
      </c>
      <c r="D147" s="223" t="s">
        <v>165</v>
      </c>
      <c r="E147" s="224" t="s">
        <v>198</v>
      </c>
      <c r="F147" s="225" t="s">
        <v>199</v>
      </c>
      <c r="G147" s="226" t="s">
        <v>123</v>
      </c>
      <c r="H147" s="227">
        <v>26</v>
      </c>
      <c r="I147" s="228"/>
      <c r="J147" s="229">
        <f>ROUND(I147*H147,2)</f>
        <v>0</v>
      </c>
      <c r="K147" s="230"/>
      <c r="L147" s="231"/>
      <c r="M147" s="232" t="s">
        <v>1</v>
      </c>
      <c r="N147" s="233" t="s">
        <v>42</v>
      </c>
      <c r="O147" s="88"/>
      <c r="P147" s="219">
        <f>O147*H147</f>
        <v>0</v>
      </c>
      <c r="Q147" s="219">
        <v>0.0043</v>
      </c>
      <c r="R147" s="219">
        <f>Q147*H147</f>
        <v>0.1118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150</v>
      </c>
      <c r="AT147" s="221" t="s">
        <v>165</v>
      </c>
      <c r="AU147" s="221" t="s">
        <v>84</v>
      </c>
      <c r="AY147" s="14" t="s">
        <v>118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82</v>
      </c>
      <c r="BK147" s="222">
        <f>ROUND(I147*H147,2)</f>
        <v>0</v>
      </c>
      <c r="BL147" s="14" t="s">
        <v>124</v>
      </c>
      <c r="BM147" s="221" t="s">
        <v>200</v>
      </c>
    </row>
    <row r="148" s="2" customFormat="1" ht="24.15" customHeight="1">
      <c r="A148" s="35"/>
      <c r="B148" s="36"/>
      <c r="C148" s="223" t="s">
        <v>201</v>
      </c>
      <c r="D148" s="223" t="s">
        <v>165</v>
      </c>
      <c r="E148" s="224" t="s">
        <v>202</v>
      </c>
      <c r="F148" s="225" t="s">
        <v>203</v>
      </c>
      <c r="G148" s="226" t="s">
        <v>191</v>
      </c>
      <c r="H148" s="227">
        <v>198.44999999999999</v>
      </c>
      <c r="I148" s="228"/>
      <c r="J148" s="229">
        <f>ROUND(I148*H148,2)</f>
        <v>0</v>
      </c>
      <c r="K148" s="230"/>
      <c r="L148" s="231"/>
      <c r="M148" s="232" t="s">
        <v>1</v>
      </c>
      <c r="N148" s="233" t="s">
        <v>42</v>
      </c>
      <c r="O148" s="88"/>
      <c r="P148" s="219">
        <f>O148*H148</f>
        <v>0</v>
      </c>
      <c r="Q148" s="219">
        <v>0.00131</v>
      </c>
      <c r="R148" s="219">
        <f>Q148*H148</f>
        <v>0.25996949999999996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150</v>
      </c>
      <c r="AT148" s="221" t="s">
        <v>165</v>
      </c>
      <c r="AU148" s="221" t="s">
        <v>84</v>
      </c>
      <c r="AY148" s="14" t="s">
        <v>118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82</v>
      </c>
      <c r="BK148" s="222">
        <f>ROUND(I148*H148,2)</f>
        <v>0</v>
      </c>
      <c r="BL148" s="14" t="s">
        <v>124</v>
      </c>
      <c r="BM148" s="221" t="s">
        <v>204</v>
      </c>
    </row>
    <row r="149" s="2" customFormat="1" ht="16.5" customHeight="1">
      <c r="A149" s="35"/>
      <c r="B149" s="36"/>
      <c r="C149" s="223" t="s">
        <v>7</v>
      </c>
      <c r="D149" s="223" t="s">
        <v>165</v>
      </c>
      <c r="E149" s="224" t="s">
        <v>205</v>
      </c>
      <c r="F149" s="225" t="s">
        <v>206</v>
      </c>
      <c r="G149" s="226" t="s">
        <v>123</v>
      </c>
      <c r="H149" s="227">
        <v>26</v>
      </c>
      <c r="I149" s="228"/>
      <c r="J149" s="229">
        <f>ROUND(I149*H149,2)</f>
        <v>0</v>
      </c>
      <c r="K149" s="230"/>
      <c r="L149" s="231"/>
      <c r="M149" s="232" t="s">
        <v>1</v>
      </c>
      <c r="N149" s="233" t="s">
        <v>42</v>
      </c>
      <c r="O149" s="88"/>
      <c r="P149" s="219">
        <f>O149*H149</f>
        <v>0</v>
      </c>
      <c r="Q149" s="219">
        <v>0.00010000000000000001</v>
      </c>
      <c r="R149" s="219">
        <f>Q149*H149</f>
        <v>0.0026000000000000003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150</v>
      </c>
      <c r="AT149" s="221" t="s">
        <v>165</v>
      </c>
      <c r="AU149" s="221" t="s">
        <v>84</v>
      </c>
      <c r="AY149" s="14" t="s">
        <v>118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82</v>
      </c>
      <c r="BK149" s="222">
        <f>ROUND(I149*H149,2)</f>
        <v>0</v>
      </c>
      <c r="BL149" s="14" t="s">
        <v>124</v>
      </c>
      <c r="BM149" s="221" t="s">
        <v>207</v>
      </c>
    </row>
    <row r="150" s="2" customFormat="1" ht="16.5" customHeight="1">
      <c r="A150" s="35"/>
      <c r="B150" s="36"/>
      <c r="C150" s="223" t="s">
        <v>208</v>
      </c>
      <c r="D150" s="223" t="s">
        <v>165</v>
      </c>
      <c r="E150" s="224" t="s">
        <v>209</v>
      </c>
      <c r="F150" s="225" t="s">
        <v>210</v>
      </c>
      <c r="G150" s="226" t="s">
        <v>123</v>
      </c>
      <c r="H150" s="227">
        <v>26</v>
      </c>
      <c r="I150" s="228"/>
      <c r="J150" s="229">
        <f>ROUND(I150*H150,2)</f>
        <v>0</v>
      </c>
      <c r="K150" s="230"/>
      <c r="L150" s="231"/>
      <c r="M150" s="232" t="s">
        <v>1</v>
      </c>
      <c r="N150" s="233" t="s">
        <v>42</v>
      </c>
      <c r="O150" s="88"/>
      <c r="P150" s="219">
        <f>O150*H150</f>
        <v>0</v>
      </c>
      <c r="Q150" s="219">
        <v>0.00010000000000000001</v>
      </c>
      <c r="R150" s="219">
        <f>Q150*H150</f>
        <v>0.0026000000000000003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150</v>
      </c>
      <c r="AT150" s="221" t="s">
        <v>165</v>
      </c>
      <c r="AU150" s="221" t="s">
        <v>84</v>
      </c>
      <c r="AY150" s="14" t="s">
        <v>118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82</v>
      </c>
      <c r="BK150" s="222">
        <f>ROUND(I150*H150,2)</f>
        <v>0</v>
      </c>
      <c r="BL150" s="14" t="s">
        <v>124</v>
      </c>
      <c r="BM150" s="221" t="s">
        <v>211</v>
      </c>
    </row>
    <row r="151" s="2" customFormat="1" ht="16.5" customHeight="1">
      <c r="A151" s="35"/>
      <c r="B151" s="36"/>
      <c r="C151" s="223" t="s">
        <v>212</v>
      </c>
      <c r="D151" s="223" t="s">
        <v>165</v>
      </c>
      <c r="E151" s="224" t="s">
        <v>213</v>
      </c>
      <c r="F151" s="225" t="s">
        <v>214</v>
      </c>
      <c r="G151" s="226" t="s">
        <v>123</v>
      </c>
      <c r="H151" s="227">
        <v>8</v>
      </c>
      <c r="I151" s="228"/>
      <c r="J151" s="229">
        <f>ROUND(I151*H151,2)</f>
        <v>0</v>
      </c>
      <c r="K151" s="230"/>
      <c r="L151" s="231"/>
      <c r="M151" s="232" t="s">
        <v>1</v>
      </c>
      <c r="N151" s="233" t="s">
        <v>42</v>
      </c>
      <c r="O151" s="88"/>
      <c r="P151" s="219">
        <f>O151*H151</f>
        <v>0</v>
      </c>
      <c r="Q151" s="219">
        <v>0.00010000000000000001</v>
      </c>
      <c r="R151" s="219">
        <f>Q151*H151</f>
        <v>0.00080000000000000004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150</v>
      </c>
      <c r="AT151" s="221" t="s">
        <v>165</v>
      </c>
      <c r="AU151" s="221" t="s">
        <v>84</v>
      </c>
      <c r="AY151" s="14" t="s">
        <v>118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82</v>
      </c>
      <c r="BK151" s="222">
        <f>ROUND(I151*H151,2)</f>
        <v>0</v>
      </c>
      <c r="BL151" s="14" t="s">
        <v>124</v>
      </c>
      <c r="BM151" s="221" t="s">
        <v>215</v>
      </c>
    </row>
    <row r="152" s="2" customFormat="1" ht="24.15" customHeight="1">
      <c r="A152" s="35"/>
      <c r="B152" s="36"/>
      <c r="C152" s="209" t="s">
        <v>216</v>
      </c>
      <c r="D152" s="209" t="s">
        <v>120</v>
      </c>
      <c r="E152" s="210" t="s">
        <v>217</v>
      </c>
      <c r="F152" s="211" t="s">
        <v>218</v>
      </c>
      <c r="G152" s="212" t="s">
        <v>191</v>
      </c>
      <c r="H152" s="213">
        <v>198.44999999999999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42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124</v>
      </c>
      <c r="AT152" s="221" t="s">
        <v>120</v>
      </c>
      <c r="AU152" s="221" t="s">
        <v>84</v>
      </c>
      <c r="AY152" s="14" t="s">
        <v>118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82</v>
      </c>
      <c r="BK152" s="222">
        <f>ROUND(I152*H152,2)</f>
        <v>0</v>
      </c>
      <c r="BL152" s="14" t="s">
        <v>124</v>
      </c>
      <c r="BM152" s="221" t="s">
        <v>219</v>
      </c>
    </row>
    <row r="153" s="2" customFormat="1" ht="24.15" customHeight="1">
      <c r="A153" s="35"/>
      <c r="B153" s="36"/>
      <c r="C153" s="209" t="s">
        <v>220</v>
      </c>
      <c r="D153" s="209" t="s">
        <v>120</v>
      </c>
      <c r="E153" s="210" t="s">
        <v>221</v>
      </c>
      <c r="F153" s="211" t="s">
        <v>222</v>
      </c>
      <c r="G153" s="212" t="s">
        <v>191</v>
      </c>
      <c r="H153" s="213">
        <v>198.44999999999999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42</v>
      </c>
      <c r="O153" s="88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124</v>
      </c>
      <c r="AT153" s="221" t="s">
        <v>120</v>
      </c>
      <c r="AU153" s="221" t="s">
        <v>84</v>
      </c>
      <c r="AY153" s="14" t="s">
        <v>118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82</v>
      </c>
      <c r="BK153" s="222">
        <f>ROUND(I153*H153,2)</f>
        <v>0</v>
      </c>
      <c r="BL153" s="14" t="s">
        <v>124</v>
      </c>
      <c r="BM153" s="221" t="s">
        <v>223</v>
      </c>
    </row>
    <row r="154" s="2" customFormat="1" ht="24.15" customHeight="1">
      <c r="A154" s="35"/>
      <c r="B154" s="36"/>
      <c r="C154" s="209" t="s">
        <v>224</v>
      </c>
      <c r="D154" s="209" t="s">
        <v>120</v>
      </c>
      <c r="E154" s="210" t="s">
        <v>225</v>
      </c>
      <c r="F154" s="211" t="s">
        <v>226</v>
      </c>
      <c r="G154" s="212" t="s">
        <v>191</v>
      </c>
      <c r="H154" s="213">
        <v>198.44999999999999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42</v>
      </c>
      <c r="O154" s="88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124</v>
      </c>
      <c r="AT154" s="221" t="s">
        <v>120</v>
      </c>
      <c r="AU154" s="221" t="s">
        <v>84</v>
      </c>
      <c r="AY154" s="14" t="s">
        <v>118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82</v>
      </c>
      <c r="BK154" s="222">
        <f>ROUND(I154*H154,2)</f>
        <v>0</v>
      </c>
      <c r="BL154" s="14" t="s">
        <v>124</v>
      </c>
      <c r="BM154" s="221" t="s">
        <v>227</v>
      </c>
    </row>
    <row r="155" s="12" customFormat="1" ht="22.8" customHeight="1">
      <c r="A155" s="12"/>
      <c r="B155" s="193"/>
      <c r="C155" s="194"/>
      <c r="D155" s="195" t="s">
        <v>76</v>
      </c>
      <c r="E155" s="207" t="s">
        <v>155</v>
      </c>
      <c r="F155" s="207" t="s">
        <v>228</v>
      </c>
      <c r="G155" s="194"/>
      <c r="H155" s="194"/>
      <c r="I155" s="197"/>
      <c r="J155" s="208">
        <f>BK155</f>
        <v>0</v>
      </c>
      <c r="K155" s="194"/>
      <c r="L155" s="199"/>
      <c r="M155" s="200"/>
      <c r="N155" s="201"/>
      <c r="O155" s="201"/>
      <c r="P155" s="202">
        <f>SUM(P156:P161)</f>
        <v>0</v>
      </c>
      <c r="Q155" s="201"/>
      <c r="R155" s="202">
        <f>SUM(R156:R161)</f>
        <v>0.00088000000000000003</v>
      </c>
      <c r="S155" s="201"/>
      <c r="T155" s="203">
        <f>SUM(T156:T161)</f>
        <v>1.4593175000000001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4" t="s">
        <v>82</v>
      </c>
      <c r="AT155" s="205" t="s">
        <v>76</v>
      </c>
      <c r="AU155" s="205" t="s">
        <v>82</v>
      </c>
      <c r="AY155" s="204" t="s">
        <v>118</v>
      </c>
      <c r="BK155" s="206">
        <f>SUM(BK156:BK161)</f>
        <v>0</v>
      </c>
    </row>
    <row r="156" s="2" customFormat="1" ht="24.15" customHeight="1">
      <c r="A156" s="35"/>
      <c r="B156" s="36"/>
      <c r="C156" s="209" t="s">
        <v>229</v>
      </c>
      <c r="D156" s="209" t="s">
        <v>120</v>
      </c>
      <c r="E156" s="210" t="s">
        <v>230</v>
      </c>
      <c r="F156" s="211" t="s">
        <v>231</v>
      </c>
      <c r="G156" s="212" t="s">
        <v>123</v>
      </c>
      <c r="H156" s="213">
        <v>88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42</v>
      </c>
      <c r="O156" s="88"/>
      <c r="P156" s="219">
        <f>O156*H156</f>
        <v>0</v>
      </c>
      <c r="Q156" s="219">
        <v>1.0000000000000001E-05</v>
      </c>
      <c r="R156" s="219">
        <f>Q156*H156</f>
        <v>0.00088000000000000003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124</v>
      </c>
      <c r="AT156" s="221" t="s">
        <v>120</v>
      </c>
      <c r="AU156" s="221" t="s">
        <v>84</v>
      </c>
      <c r="AY156" s="14" t="s">
        <v>118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82</v>
      </c>
      <c r="BK156" s="222">
        <f>ROUND(I156*H156,2)</f>
        <v>0</v>
      </c>
      <c r="BL156" s="14" t="s">
        <v>124</v>
      </c>
      <c r="BM156" s="221" t="s">
        <v>232</v>
      </c>
    </row>
    <row r="157" s="2" customFormat="1" ht="24.15" customHeight="1">
      <c r="A157" s="35"/>
      <c r="B157" s="36"/>
      <c r="C157" s="209" t="s">
        <v>233</v>
      </c>
      <c r="D157" s="209" t="s">
        <v>120</v>
      </c>
      <c r="E157" s="210" t="s">
        <v>234</v>
      </c>
      <c r="F157" s="211" t="s">
        <v>235</v>
      </c>
      <c r="G157" s="212" t="s">
        <v>123</v>
      </c>
      <c r="H157" s="213">
        <v>31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42</v>
      </c>
      <c r="O157" s="88"/>
      <c r="P157" s="219">
        <f>O157*H157</f>
        <v>0</v>
      </c>
      <c r="Q157" s="219">
        <v>0</v>
      </c>
      <c r="R157" s="219">
        <f>Q157*H157</f>
        <v>0</v>
      </c>
      <c r="S157" s="219">
        <v>0.0080000000000000002</v>
      </c>
      <c r="T157" s="220">
        <f>S157*H157</f>
        <v>0.248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124</v>
      </c>
      <c r="AT157" s="221" t="s">
        <v>120</v>
      </c>
      <c r="AU157" s="221" t="s">
        <v>84</v>
      </c>
      <c r="AY157" s="14" t="s">
        <v>118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82</v>
      </c>
      <c r="BK157" s="222">
        <f>ROUND(I157*H157,2)</f>
        <v>0</v>
      </c>
      <c r="BL157" s="14" t="s">
        <v>124</v>
      </c>
      <c r="BM157" s="221" t="s">
        <v>236</v>
      </c>
    </row>
    <row r="158" s="2" customFormat="1" ht="24.15" customHeight="1">
      <c r="A158" s="35"/>
      <c r="B158" s="36"/>
      <c r="C158" s="209" t="s">
        <v>237</v>
      </c>
      <c r="D158" s="209" t="s">
        <v>120</v>
      </c>
      <c r="E158" s="210" t="s">
        <v>238</v>
      </c>
      <c r="F158" s="211" t="s">
        <v>239</v>
      </c>
      <c r="G158" s="212" t="s">
        <v>191</v>
      </c>
      <c r="H158" s="213">
        <v>83.5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42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0.00248</v>
      </c>
      <c r="T158" s="220">
        <f>S158*H158</f>
        <v>0.20707999999999999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124</v>
      </c>
      <c r="AT158" s="221" t="s">
        <v>120</v>
      </c>
      <c r="AU158" s="221" t="s">
        <v>84</v>
      </c>
      <c r="AY158" s="14" t="s">
        <v>118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82</v>
      </c>
      <c r="BK158" s="222">
        <f>ROUND(I158*H158,2)</f>
        <v>0</v>
      </c>
      <c r="BL158" s="14" t="s">
        <v>124</v>
      </c>
      <c r="BM158" s="221" t="s">
        <v>240</v>
      </c>
    </row>
    <row r="159" s="2" customFormat="1" ht="16.5" customHeight="1">
      <c r="A159" s="35"/>
      <c r="B159" s="36"/>
      <c r="C159" s="209" t="s">
        <v>241</v>
      </c>
      <c r="D159" s="209" t="s">
        <v>120</v>
      </c>
      <c r="E159" s="210" t="s">
        <v>242</v>
      </c>
      <c r="F159" s="211" t="s">
        <v>243</v>
      </c>
      <c r="G159" s="212" t="s">
        <v>191</v>
      </c>
      <c r="H159" s="213">
        <v>83.5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42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0.00010000000000000001</v>
      </c>
      <c r="T159" s="220">
        <f>S159*H159</f>
        <v>0.0083499999999999998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124</v>
      </c>
      <c r="AT159" s="221" t="s">
        <v>120</v>
      </c>
      <c r="AU159" s="221" t="s">
        <v>84</v>
      </c>
      <c r="AY159" s="14" t="s">
        <v>118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82</v>
      </c>
      <c r="BK159" s="222">
        <f>ROUND(I159*H159,2)</f>
        <v>0</v>
      </c>
      <c r="BL159" s="14" t="s">
        <v>124</v>
      </c>
      <c r="BM159" s="221" t="s">
        <v>244</v>
      </c>
    </row>
    <row r="160" s="2" customFormat="1" ht="24.15" customHeight="1">
      <c r="A160" s="35"/>
      <c r="B160" s="36"/>
      <c r="C160" s="209" t="s">
        <v>245</v>
      </c>
      <c r="D160" s="209" t="s">
        <v>120</v>
      </c>
      <c r="E160" s="210" t="s">
        <v>246</v>
      </c>
      <c r="F160" s="211" t="s">
        <v>247</v>
      </c>
      <c r="G160" s="212" t="s">
        <v>191</v>
      </c>
      <c r="H160" s="213">
        <v>66.150000000000006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42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0.0092499999999999995</v>
      </c>
      <c r="T160" s="220">
        <f>S160*H160</f>
        <v>0.61188750000000003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124</v>
      </c>
      <c r="AT160" s="221" t="s">
        <v>120</v>
      </c>
      <c r="AU160" s="221" t="s">
        <v>84</v>
      </c>
      <c r="AY160" s="14" t="s">
        <v>118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82</v>
      </c>
      <c r="BK160" s="222">
        <f>ROUND(I160*H160,2)</f>
        <v>0</v>
      </c>
      <c r="BL160" s="14" t="s">
        <v>124</v>
      </c>
      <c r="BM160" s="221" t="s">
        <v>248</v>
      </c>
    </row>
    <row r="161" s="2" customFormat="1" ht="21.75" customHeight="1">
      <c r="A161" s="35"/>
      <c r="B161" s="36"/>
      <c r="C161" s="209" t="s">
        <v>249</v>
      </c>
      <c r="D161" s="209" t="s">
        <v>120</v>
      </c>
      <c r="E161" s="210" t="s">
        <v>250</v>
      </c>
      <c r="F161" s="211" t="s">
        <v>251</v>
      </c>
      <c r="G161" s="212" t="s">
        <v>123</v>
      </c>
      <c r="H161" s="213">
        <v>2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42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0.192</v>
      </c>
      <c r="T161" s="220">
        <f>S161*H161</f>
        <v>0.38400000000000001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124</v>
      </c>
      <c r="AT161" s="221" t="s">
        <v>120</v>
      </c>
      <c r="AU161" s="221" t="s">
        <v>84</v>
      </c>
      <c r="AY161" s="14" t="s">
        <v>118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82</v>
      </c>
      <c r="BK161" s="222">
        <f>ROUND(I161*H161,2)</f>
        <v>0</v>
      </c>
      <c r="BL161" s="14" t="s">
        <v>124</v>
      </c>
      <c r="BM161" s="221" t="s">
        <v>252</v>
      </c>
    </row>
    <row r="162" s="12" customFormat="1" ht="22.8" customHeight="1">
      <c r="A162" s="12"/>
      <c r="B162" s="193"/>
      <c r="C162" s="194"/>
      <c r="D162" s="195" t="s">
        <v>76</v>
      </c>
      <c r="E162" s="207" t="s">
        <v>253</v>
      </c>
      <c r="F162" s="207" t="s">
        <v>254</v>
      </c>
      <c r="G162" s="194"/>
      <c r="H162" s="194"/>
      <c r="I162" s="197"/>
      <c r="J162" s="208">
        <f>BK162</f>
        <v>0</v>
      </c>
      <c r="K162" s="194"/>
      <c r="L162" s="199"/>
      <c r="M162" s="200"/>
      <c r="N162" s="201"/>
      <c r="O162" s="201"/>
      <c r="P162" s="202">
        <f>SUM(P163:P166)</f>
        <v>0</v>
      </c>
      <c r="Q162" s="201"/>
      <c r="R162" s="202">
        <f>SUM(R163:R166)</f>
        <v>0</v>
      </c>
      <c r="S162" s="201"/>
      <c r="T162" s="203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4" t="s">
        <v>82</v>
      </c>
      <c r="AT162" s="205" t="s">
        <v>76</v>
      </c>
      <c r="AU162" s="205" t="s">
        <v>82</v>
      </c>
      <c r="AY162" s="204" t="s">
        <v>118</v>
      </c>
      <c r="BK162" s="206">
        <f>SUM(BK163:BK166)</f>
        <v>0</v>
      </c>
    </row>
    <row r="163" s="2" customFormat="1" ht="24.15" customHeight="1">
      <c r="A163" s="35"/>
      <c r="B163" s="36"/>
      <c r="C163" s="209" t="s">
        <v>255</v>
      </c>
      <c r="D163" s="209" t="s">
        <v>120</v>
      </c>
      <c r="E163" s="210" t="s">
        <v>256</v>
      </c>
      <c r="F163" s="211" t="s">
        <v>257</v>
      </c>
      <c r="G163" s="212" t="s">
        <v>258</v>
      </c>
      <c r="H163" s="213">
        <v>3.4590000000000001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42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124</v>
      </c>
      <c r="AT163" s="221" t="s">
        <v>120</v>
      </c>
      <c r="AU163" s="221" t="s">
        <v>84</v>
      </c>
      <c r="AY163" s="14" t="s">
        <v>118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82</v>
      </c>
      <c r="BK163" s="222">
        <f>ROUND(I163*H163,2)</f>
        <v>0</v>
      </c>
      <c r="BL163" s="14" t="s">
        <v>124</v>
      </c>
      <c r="BM163" s="221" t="s">
        <v>259</v>
      </c>
    </row>
    <row r="164" s="2" customFormat="1" ht="24.15" customHeight="1">
      <c r="A164" s="35"/>
      <c r="B164" s="36"/>
      <c r="C164" s="209" t="s">
        <v>260</v>
      </c>
      <c r="D164" s="209" t="s">
        <v>120</v>
      </c>
      <c r="E164" s="210" t="s">
        <v>261</v>
      </c>
      <c r="F164" s="211" t="s">
        <v>262</v>
      </c>
      <c r="G164" s="212" t="s">
        <v>258</v>
      </c>
      <c r="H164" s="213">
        <v>3.4590000000000001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42</v>
      </c>
      <c r="O164" s="88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124</v>
      </c>
      <c r="AT164" s="221" t="s">
        <v>120</v>
      </c>
      <c r="AU164" s="221" t="s">
        <v>84</v>
      </c>
      <c r="AY164" s="14" t="s">
        <v>118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82</v>
      </c>
      <c r="BK164" s="222">
        <f>ROUND(I164*H164,2)</f>
        <v>0</v>
      </c>
      <c r="BL164" s="14" t="s">
        <v>124</v>
      </c>
      <c r="BM164" s="221" t="s">
        <v>263</v>
      </c>
    </row>
    <row r="165" s="2" customFormat="1" ht="24.15" customHeight="1">
      <c r="A165" s="35"/>
      <c r="B165" s="36"/>
      <c r="C165" s="209" t="s">
        <v>264</v>
      </c>
      <c r="D165" s="209" t="s">
        <v>120</v>
      </c>
      <c r="E165" s="210" t="s">
        <v>265</v>
      </c>
      <c r="F165" s="211" t="s">
        <v>266</v>
      </c>
      <c r="G165" s="212" t="s">
        <v>258</v>
      </c>
      <c r="H165" s="213">
        <v>51.884999999999998</v>
      </c>
      <c r="I165" s="214"/>
      <c r="J165" s="215">
        <f>ROUND(I165*H165,2)</f>
        <v>0</v>
      </c>
      <c r="K165" s="216"/>
      <c r="L165" s="41"/>
      <c r="M165" s="217" t="s">
        <v>1</v>
      </c>
      <c r="N165" s="218" t="s">
        <v>42</v>
      </c>
      <c r="O165" s="88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124</v>
      </c>
      <c r="AT165" s="221" t="s">
        <v>120</v>
      </c>
      <c r="AU165" s="221" t="s">
        <v>84</v>
      </c>
      <c r="AY165" s="14" t="s">
        <v>118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82</v>
      </c>
      <c r="BK165" s="222">
        <f>ROUND(I165*H165,2)</f>
        <v>0</v>
      </c>
      <c r="BL165" s="14" t="s">
        <v>124</v>
      </c>
      <c r="BM165" s="221" t="s">
        <v>267</v>
      </c>
    </row>
    <row r="166" s="2" customFormat="1" ht="33" customHeight="1">
      <c r="A166" s="35"/>
      <c r="B166" s="36"/>
      <c r="C166" s="209" t="s">
        <v>268</v>
      </c>
      <c r="D166" s="209" t="s">
        <v>120</v>
      </c>
      <c r="E166" s="210" t="s">
        <v>269</v>
      </c>
      <c r="F166" s="211" t="s">
        <v>270</v>
      </c>
      <c r="G166" s="212" t="s">
        <v>258</v>
      </c>
      <c r="H166" s="213">
        <v>3.4590000000000001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42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124</v>
      </c>
      <c r="AT166" s="221" t="s">
        <v>120</v>
      </c>
      <c r="AU166" s="221" t="s">
        <v>84</v>
      </c>
      <c r="AY166" s="14" t="s">
        <v>118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82</v>
      </c>
      <c r="BK166" s="222">
        <f>ROUND(I166*H166,2)</f>
        <v>0</v>
      </c>
      <c r="BL166" s="14" t="s">
        <v>124</v>
      </c>
      <c r="BM166" s="221" t="s">
        <v>271</v>
      </c>
    </row>
    <row r="167" s="12" customFormat="1" ht="22.8" customHeight="1">
      <c r="A167" s="12"/>
      <c r="B167" s="193"/>
      <c r="C167" s="194"/>
      <c r="D167" s="195" t="s">
        <v>76</v>
      </c>
      <c r="E167" s="207" t="s">
        <v>272</v>
      </c>
      <c r="F167" s="207" t="s">
        <v>273</v>
      </c>
      <c r="G167" s="194"/>
      <c r="H167" s="194"/>
      <c r="I167" s="197"/>
      <c r="J167" s="208">
        <f>BK167</f>
        <v>0</v>
      </c>
      <c r="K167" s="194"/>
      <c r="L167" s="199"/>
      <c r="M167" s="200"/>
      <c r="N167" s="201"/>
      <c r="O167" s="201"/>
      <c r="P167" s="202">
        <f>SUM(P168:P169)</f>
        <v>0</v>
      </c>
      <c r="Q167" s="201"/>
      <c r="R167" s="202">
        <f>SUM(R168:R169)</f>
        <v>0</v>
      </c>
      <c r="S167" s="201"/>
      <c r="T167" s="203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4" t="s">
        <v>82</v>
      </c>
      <c r="AT167" s="205" t="s">
        <v>76</v>
      </c>
      <c r="AU167" s="205" t="s">
        <v>82</v>
      </c>
      <c r="AY167" s="204" t="s">
        <v>118</v>
      </c>
      <c r="BK167" s="206">
        <f>SUM(BK168:BK169)</f>
        <v>0</v>
      </c>
    </row>
    <row r="168" s="2" customFormat="1" ht="21.75" customHeight="1">
      <c r="A168" s="35"/>
      <c r="B168" s="36"/>
      <c r="C168" s="209" t="s">
        <v>274</v>
      </c>
      <c r="D168" s="209" t="s">
        <v>120</v>
      </c>
      <c r="E168" s="210" t="s">
        <v>275</v>
      </c>
      <c r="F168" s="211" t="s">
        <v>276</v>
      </c>
      <c r="G168" s="212" t="s">
        <v>258</v>
      </c>
      <c r="H168" s="213">
        <v>6.8010000000000002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42</v>
      </c>
      <c r="O168" s="88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124</v>
      </c>
      <c r="AT168" s="221" t="s">
        <v>120</v>
      </c>
      <c r="AU168" s="221" t="s">
        <v>84</v>
      </c>
      <c r="AY168" s="14" t="s">
        <v>118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82</v>
      </c>
      <c r="BK168" s="222">
        <f>ROUND(I168*H168,2)</f>
        <v>0</v>
      </c>
      <c r="BL168" s="14" t="s">
        <v>124</v>
      </c>
      <c r="BM168" s="221" t="s">
        <v>277</v>
      </c>
    </row>
    <row r="169" s="2" customFormat="1" ht="24.15" customHeight="1">
      <c r="A169" s="35"/>
      <c r="B169" s="36"/>
      <c r="C169" s="209" t="s">
        <v>278</v>
      </c>
      <c r="D169" s="209" t="s">
        <v>120</v>
      </c>
      <c r="E169" s="210" t="s">
        <v>279</v>
      </c>
      <c r="F169" s="211" t="s">
        <v>280</v>
      </c>
      <c r="G169" s="212" t="s">
        <v>258</v>
      </c>
      <c r="H169" s="213">
        <v>6.8010000000000002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42</v>
      </c>
      <c r="O169" s="88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124</v>
      </c>
      <c r="AT169" s="221" t="s">
        <v>120</v>
      </c>
      <c r="AU169" s="221" t="s">
        <v>84</v>
      </c>
      <c r="AY169" s="14" t="s">
        <v>118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82</v>
      </c>
      <c r="BK169" s="222">
        <f>ROUND(I169*H169,2)</f>
        <v>0</v>
      </c>
      <c r="BL169" s="14" t="s">
        <v>124</v>
      </c>
      <c r="BM169" s="221" t="s">
        <v>281</v>
      </c>
    </row>
    <row r="170" s="12" customFormat="1" ht="25.92" customHeight="1">
      <c r="A170" s="12"/>
      <c r="B170" s="193"/>
      <c r="C170" s="194"/>
      <c r="D170" s="195" t="s">
        <v>76</v>
      </c>
      <c r="E170" s="196" t="s">
        <v>165</v>
      </c>
      <c r="F170" s="196" t="s">
        <v>282</v>
      </c>
      <c r="G170" s="194"/>
      <c r="H170" s="194"/>
      <c r="I170" s="197"/>
      <c r="J170" s="198">
        <f>BK170</f>
        <v>0</v>
      </c>
      <c r="K170" s="194"/>
      <c r="L170" s="199"/>
      <c r="M170" s="200"/>
      <c r="N170" s="201"/>
      <c r="O170" s="201"/>
      <c r="P170" s="202">
        <f>P171</f>
        <v>0</v>
      </c>
      <c r="Q170" s="201"/>
      <c r="R170" s="202">
        <f>R171</f>
        <v>0.0013068000000000001</v>
      </c>
      <c r="S170" s="201"/>
      <c r="T170" s="203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4" t="s">
        <v>130</v>
      </c>
      <c r="AT170" s="205" t="s">
        <v>76</v>
      </c>
      <c r="AU170" s="205" t="s">
        <v>77</v>
      </c>
      <c r="AY170" s="204" t="s">
        <v>118</v>
      </c>
      <c r="BK170" s="206">
        <f>BK171</f>
        <v>0</v>
      </c>
    </row>
    <row r="171" s="12" customFormat="1" ht="22.8" customHeight="1">
      <c r="A171" s="12"/>
      <c r="B171" s="193"/>
      <c r="C171" s="194"/>
      <c r="D171" s="195" t="s">
        <v>76</v>
      </c>
      <c r="E171" s="207" t="s">
        <v>283</v>
      </c>
      <c r="F171" s="207" t="s">
        <v>284</v>
      </c>
      <c r="G171" s="194"/>
      <c r="H171" s="194"/>
      <c r="I171" s="197"/>
      <c r="J171" s="208">
        <f>BK171</f>
        <v>0</v>
      </c>
      <c r="K171" s="194"/>
      <c r="L171" s="199"/>
      <c r="M171" s="200"/>
      <c r="N171" s="201"/>
      <c r="O171" s="201"/>
      <c r="P171" s="202">
        <f>P172</f>
        <v>0</v>
      </c>
      <c r="Q171" s="201"/>
      <c r="R171" s="202">
        <f>R172</f>
        <v>0.0013068000000000001</v>
      </c>
      <c r="S171" s="201"/>
      <c r="T171" s="203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4" t="s">
        <v>130</v>
      </c>
      <c r="AT171" s="205" t="s">
        <v>76</v>
      </c>
      <c r="AU171" s="205" t="s">
        <v>82</v>
      </c>
      <c r="AY171" s="204" t="s">
        <v>118</v>
      </c>
      <c r="BK171" s="206">
        <f>BK172</f>
        <v>0</v>
      </c>
    </row>
    <row r="172" s="2" customFormat="1" ht="21.75" customHeight="1">
      <c r="A172" s="35"/>
      <c r="B172" s="36"/>
      <c r="C172" s="209" t="s">
        <v>285</v>
      </c>
      <c r="D172" s="209" t="s">
        <v>120</v>
      </c>
      <c r="E172" s="210" t="s">
        <v>286</v>
      </c>
      <c r="F172" s="211" t="s">
        <v>287</v>
      </c>
      <c r="G172" s="212" t="s">
        <v>288</v>
      </c>
      <c r="H172" s="213">
        <v>0.13200000000000001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42</v>
      </c>
      <c r="O172" s="88"/>
      <c r="P172" s="219">
        <f>O172*H172</f>
        <v>0</v>
      </c>
      <c r="Q172" s="219">
        <v>0.0099000000000000008</v>
      </c>
      <c r="R172" s="219">
        <f>Q172*H172</f>
        <v>0.0013068000000000001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289</v>
      </c>
      <c r="AT172" s="221" t="s">
        <v>120</v>
      </c>
      <c r="AU172" s="221" t="s">
        <v>84</v>
      </c>
      <c r="AY172" s="14" t="s">
        <v>118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82</v>
      </c>
      <c r="BK172" s="222">
        <f>ROUND(I172*H172,2)</f>
        <v>0</v>
      </c>
      <c r="BL172" s="14" t="s">
        <v>289</v>
      </c>
      <c r="BM172" s="221" t="s">
        <v>290</v>
      </c>
    </row>
    <row r="173" s="12" customFormat="1" ht="25.92" customHeight="1">
      <c r="A173" s="12"/>
      <c r="B173" s="193"/>
      <c r="C173" s="194"/>
      <c r="D173" s="195" t="s">
        <v>76</v>
      </c>
      <c r="E173" s="196" t="s">
        <v>291</v>
      </c>
      <c r="F173" s="196" t="s">
        <v>292</v>
      </c>
      <c r="G173" s="194"/>
      <c r="H173" s="194"/>
      <c r="I173" s="197"/>
      <c r="J173" s="198">
        <f>BK173</f>
        <v>0</v>
      </c>
      <c r="K173" s="194"/>
      <c r="L173" s="199"/>
      <c r="M173" s="200"/>
      <c r="N173" s="201"/>
      <c r="O173" s="201"/>
      <c r="P173" s="202">
        <f>P174+P176</f>
        <v>0</v>
      </c>
      <c r="Q173" s="201"/>
      <c r="R173" s="202">
        <f>R174+R176</f>
        <v>0</v>
      </c>
      <c r="S173" s="201"/>
      <c r="T173" s="203">
        <f>T174+T176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4" t="s">
        <v>137</v>
      </c>
      <c r="AT173" s="205" t="s">
        <v>76</v>
      </c>
      <c r="AU173" s="205" t="s">
        <v>77</v>
      </c>
      <c r="AY173" s="204" t="s">
        <v>118</v>
      </c>
      <c r="BK173" s="206">
        <f>BK174+BK176</f>
        <v>0</v>
      </c>
    </row>
    <row r="174" s="12" customFormat="1" ht="22.8" customHeight="1">
      <c r="A174" s="12"/>
      <c r="B174" s="193"/>
      <c r="C174" s="194"/>
      <c r="D174" s="195" t="s">
        <v>76</v>
      </c>
      <c r="E174" s="207" t="s">
        <v>293</v>
      </c>
      <c r="F174" s="207" t="s">
        <v>294</v>
      </c>
      <c r="G174" s="194"/>
      <c r="H174" s="194"/>
      <c r="I174" s="197"/>
      <c r="J174" s="208">
        <f>BK174</f>
        <v>0</v>
      </c>
      <c r="K174" s="194"/>
      <c r="L174" s="199"/>
      <c r="M174" s="200"/>
      <c r="N174" s="201"/>
      <c r="O174" s="201"/>
      <c r="P174" s="202">
        <f>P175</f>
        <v>0</v>
      </c>
      <c r="Q174" s="201"/>
      <c r="R174" s="202">
        <f>R175</f>
        <v>0</v>
      </c>
      <c r="S174" s="201"/>
      <c r="T174" s="20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4" t="s">
        <v>137</v>
      </c>
      <c r="AT174" s="205" t="s">
        <v>76</v>
      </c>
      <c r="AU174" s="205" t="s">
        <v>82</v>
      </c>
      <c r="AY174" s="204" t="s">
        <v>118</v>
      </c>
      <c r="BK174" s="206">
        <f>BK175</f>
        <v>0</v>
      </c>
    </row>
    <row r="175" s="2" customFormat="1" ht="16.5" customHeight="1">
      <c r="A175" s="35"/>
      <c r="B175" s="36"/>
      <c r="C175" s="209" t="s">
        <v>295</v>
      </c>
      <c r="D175" s="209" t="s">
        <v>120</v>
      </c>
      <c r="E175" s="210" t="s">
        <v>296</v>
      </c>
      <c r="F175" s="211" t="s">
        <v>294</v>
      </c>
      <c r="G175" s="212" t="s">
        <v>297</v>
      </c>
      <c r="H175" s="213">
        <v>1</v>
      </c>
      <c r="I175" s="214"/>
      <c r="J175" s="215">
        <f>ROUND(I175*H175,2)</f>
        <v>0</v>
      </c>
      <c r="K175" s="216"/>
      <c r="L175" s="41"/>
      <c r="M175" s="217" t="s">
        <v>1</v>
      </c>
      <c r="N175" s="218" t="s">
        <v>42</v>
      </c>
      <c r="O175" s="88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298</v>
      </c>
      <c r="AT175" s="221" t="s">
        <v>120</v>
      </c>
      <c r="AU175" s="221" t="s">
        <v>84</v>
      </c>
      <c r="AY175" s="14" t="s">
        <v>118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82</v>
      </c>
      <c r="BK175" s="222">
        <f>ROUND(I175*H175,2)</f>
        <v>0</v>
      </c>
      <c r="BL175" s="14" t="s">
        <v>298</v>
      </c>
      <c r="BM175" s="221" t="s">
        <v>299</v>
      </c>
    </row>
    <row r="176" s="12" customFormat="1" ht="22.8" customHeight="1">
      <c r="A176" s="12"/>
      <c r="B176" s="193"/>
      <c r="C176" s="194"/>
      <c r="D176" s="195" t="s">
        <v>76</v>
      </c>
      <c r="E176" s="207" t="s">
        <v>300</v>
      </c>
      <c r="F176" s="207" t="s">
        <v>301</v>
      </c>
      <c r="G176" s="194"/>
      <c r="H176" s="194"/>
      <c r="I176" s="197"/>
      <c r="J176" s="208">
        <f>BK176</f>
        <v>0</v>
      </c>
      <c r="K176" s="194"/>
      <c r="L176" s="199"/>
      <c r="M176" s="200"/>
      <c r="N176" s="201"/>
      <c r="O176" s="201"/>
      <c r="P176" s="202">
        <f>P177</f>
        <v>0</v>
      </c>
      <c r="Q176" s="201"/>
      <c r="R176" s="202">
        <f>R177</f>
        <v>0</v>
      </c>
      <c r="S176" s="201"/>
      <c r="T176" s="203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4" t="s">
        <v>137</v>
      </c>
      <c r="AT176" s="205" t="s">
        <v>76</v>
      </c>
      <c r="AU176" s="205" t="s">
        <v>82</v>
      </c>
      <c r="AY176" s="204" t="s">
        <v>118</v>
      </c>
      <c r="BK176" s="206">
        <f>BK177</f>
        <v>0</v>
      </c>
    </row>
    <row r="177" s="2" customFormat="1" ht="16.5" customHeight="1">
      <c r="A177" s="35"/>
      <c r="B177" s="36"/>
      <c r="C177" s="209" t="s">
        <v>302</v>
      </c>
      <c r="D177" s="209" t="s">
        <v>120</v>
      </c>
      <c r="E177" s="210" t="s">
        <v>303</v>
      </c>
      <c r="F177" s="211" t="s">
        <v>301</v>
      </c>
      <c r="G177" s="212" t="s">
        <v>304</v>
      </c>
      <c r="H177" s="213">
        <v>1</v>
      </c>
      <c r="I177" s="214"/>
      <c r="J177" s="215">
        <f>ROUND(I177*H177,2)</f>
        <v>0</v>
      </c>
      <c r="K177" s="216"/>
      <c r="L177" s="41"/>
      <c r="M177" s="234" t="s">
        <v>1</v>
      </c>
      <c r="N177" s="235" t="s">
        <v>42</v>
      </c>
      <c r="O177" s="236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298</v>
      </c>
      <c r="AT177" s="221" t="s">
        <v>120</v>
      </c>
      <c r="AU177" s="221" t="s">
        <v>84</v>
      </c>
      <c r="AY177" s="14" t="s">
        <v>118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82</v>
      </c>
      <c r="BK177" s="222">
        <f>ROUND(I177*H177,2)</f>
        <v>0</v>
      </c>
      <c r="BL177" s="14" t="s">
        <v>298</v>
      </c>
      <c r="BM177" s="221" t="s">
        <v>305</v>
      </c>
    </row>
    <row r="178" s="2" customFormat="1" ht="6.96" customHeight="1">
      <c r="A178" s="35"/>
      <c r="B178" s="63"/>
      <c r="C178" s="64"/>
      <c r="D178" s="64"/>
      <c r="E178" s="64"/>
      <c r="F178" s="64"/>
      <c r="G178" s="64"/>
      <c r="H178" s="64"/>
      <c r="I178" s="64"/>
      <c r="J178" s="64"/>
      <c r="K178" s="64"/>
      <c r="L178" s="41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sheet="1" autoFilter="0" formatColumns="0" formatRows="0" objects="1" scenarios="1" spinCount="100000" saltValue="euNZyrLKu2P/fTyQJWZwl3L0SRkiVQXt9h32Gz0Z+fJDLvqLG7nHMHDfpVREhPbEB6Art6tZxND8gAGD/f4qQA==" hashValue="sSc3nEzqhzfYWeYGGoEtrzkpN+zI2o8SZd5l+B1Jw7Z7zy2Czx+Dxc/KO+dyhXBbQ7FKk6ZxtFI5mpWINPprvQ==" algorithmName="SHA-512" password="CC35"/>
  <autoFilter ref="C123:K177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Kučera Bořivoj - Raeder&amp;Falge</dc:creator>
  <cp:lastModifiedBy>Kučera Bořivoj - Raeder&amp;Falge</cp:lastModifiedBy>
  <dcterms:created xsi:type="dcterms:W3CDTF">2022-03-28T20:31:07Z</dcterms:created>
  <dcterms:modified xsi:type="dcterms:W3CDTF">2022-03-28T20:31:10Z</dcterms:modified>
</cp:coreProperties>
</file>