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8-02-2022 - MŠ Švabinské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'08-02-2022 - MŠ Švabinské...'!$C$120:$K$163</definedName>
    <definedName name="_xlnm.Print_Area" localSheetId="1">'08-02-2022 - MŠ Švabinské...'!$C$110:$J$163</definedName>
    <definedName name="_xlnm.Print_Titles" localSheetId="0">'Rekapitulace zakázky'!$92:$92</definedName>
    <definedName name="_xlnm.Print_Titles" localSheetId="1">'08-02-2022 - MŠ Švabinské...'!$120:$120</definedName>
  </definedNames>
  <calcPr fullCalcOnLoad="1"/>
</workbook>
</file>

<file path=xl/sharedStrings.xml><?xml version="1.0" encoding="utf-8"?>
<sst xmlns="http://schemas.openxmlformats.org/spreadsheetml/2006/main" count="770" uniqueCount="269">
  <si>
    <t>Export Komplet</t>
  </si>
  <si>
    <t/>
  </si>
  <si>
    <t>2.0</t>
  </si>
  <si>
    <t>ZAMOK</t>
  </si>
  <si>
    <t>False</t>
  </si>
  <si>
    <t>{fcf963e5-76ff-464f-9aee-e98aab649eb0}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</si>
  <si>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</si>
  <si>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</si>
  <si>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</si>
  <si>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</si>
  <si>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</si>
  <si>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</si>
  <si>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</si>
  <si>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</si>
  <si>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08-02-2022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</si>
  <si>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</si>
  <si>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</si>
  <si>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MŠ Švabinského - hřiště</t>
  </si>
  <si>
    <t>KSO:</t>
  </si>
  <si>
    <t>CC-CZ:</t>
  </si>
  <si>
    <t>Místo:</t>
  </si>
  <si>
    <t>Bílina</t>
  </si>
  <si>
    <t>Datum:</t>
  </si>
  <si>
    <t>16. 2. 2022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</si>
  <si>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</si>
  <si>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</si>
  <si>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</si>
  <si>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</si>
  <si>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</si>
  <si>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</si>
  <si>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</si>
  <si>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</si>
  <si>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</si>
  <si>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</si>
  <si>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</si>
  <si>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</si>
  <si>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</si>
  <si>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</si>
  <si>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</si>
  <si>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</si>
  <si>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</si>
  <si>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</si>
  <si>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</si>
  <si>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</si>
  <si>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</si>
  <si>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</si>
  <si>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</si>
  <si>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</si>
  <si>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</si>
  <si>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</si>
  <si>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</si>
  <si>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</si>
  <si>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</si>
  <si>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</si>
  <si>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</si>
  <si>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</si>
  <si>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</si>
  <si>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</si>
  <si>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</si>
  <si>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</si>
  <si>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</si>
  <si>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</si>
  <si>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</si>
  <si>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</si>
  <si>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</si>
  <si>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</si>
  <si>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</si>
  <si>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</si>
  <si>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</si>
  <si>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</si>
  <si>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</si>
  <si>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</si>
  <si>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</si>
  <si>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</si>
  <si>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</si>
  <si>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</si>
  <si>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</si>
  <si>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</si>
  <si>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</si>
  <si>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</si>
  <si>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</si>
  <si>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</si>
  <si>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</si>
  <si>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</si>
  <si>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</si>
  <si>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</si>
  <si>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</si>
  <si>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</si>
  <si>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</si>
  <si>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</si>
  <si>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</si>
  <si>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</si>
  <si>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</si>
  <si>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</si>
  <si>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</si>
  <si>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</si>
  <si>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</si>
  <si>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</si>
  <si>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</si>
  <si>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</si>
  <si>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</si>
  <si>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</si>
  <si>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</si>
  <si>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</si>
  <si>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</si>
  <si>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</si>
  <si>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</si>
  <si>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</si>
  <si>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</si>
  <si>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</si>
  <si>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</si>
  <si>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</si>
  <si>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</si>
  <si>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</si>
  <si>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</si>
  <si>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</si>
  <si>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</si>
  <si>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</si>
  <si>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</si>
  <si>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</si>
  <si>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</si>
  <si>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</si>
  <si>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-245930260</t>
  </si>
  <si>
    <t>113107213</t>
  </si>
  <si>
    <t>Odstranění podkladu z kameniva těženého tl 300 mm strojně pl přes 200 m2</t>
  </si>
  <si>
    <t>-1839528480</t>
  </si>
  <si>
    <t>3</t>
  </si>
  <si>
    <t>113202111</t>
  </si>
  <si>
    <t>Vytrhání obrub krajníků obrubníků stojatých</t>
  </si>
  <si>
    <t>m</t>
  </si>
  <si>
    <t>-1571298116</t>
  </si>
  <si>
    <t>113204111</t>
  </si>
  <si>
    <t>Vytrhání obrub záhonových</t>
  </si>
  <si>
    <t>89207664</t>
  </si>
  <si>
    <t>5</t>
  </si>
  <si>
    <t>129911121</t>
  </si>
  <si>
    <t>Bourání zdiva z betonu prostého neprokládaného v odkopávkách nebo prokopávkách ručně - základy herních prvků</t>
  </si>
  <si>
    <t>m3</t>
  </si>
  <si>
    <t>410223416</t>
  </si>
  <si>
    <t>6</t>
  </si>
  <si>
    <t>132112112</t>
  </si>
  <si>
    <t>Hloubení rýh š do 800 mm v nesoudržných horninách třídy těžitelnosti I, skupiny 1 a 2 ručně</t>
  </si>
  <si>
    <t>1349518831</t>
  </si>
  <si>
    <t>7</t>
  </si>
  <si>
    <t>162251122</t>
  </si>
  <si>
    <t>Vodorovné přemístění do 50 m výkopku/sypaniny z horniny třídy těžitelnosti II, skupiny 4 a 5</t>
  </si>
  <si>
    <t>1042303360</t>
  </si>
  <si>
    <t>8</t>
  </si>
  <si>
    <t>167151102</t>
  </si>
  <si>
    <t>Nakládání výkopku z hornin třídy těžitelnosti II, skupiny 4 a 5 do 100 m3</t>
  </si>
  <si>
    <t>-738592846</t>
  </si>
  <si>
    <t>9</t>
  </si>
  <si>
    <t>171152501</t>
  </si>
  <si>
    <t>Zhutnění podloží z hornin soudržných nebo nesoudržných pod násypy</t>
  </si>
  <si>
    <t>-1359760127</t>
  </si>
  <si>
    <t>10</t>
  </si>
  <si>
    <t>171251201</t>
  </si>
  <si>
    <t>Uložení sypaniny na skládky nebo meziskládky</t>
  </si>
  <si>
    <t>-897794382</t>
  </si>
  <si>
    <t>11</t>
  </si>
  <si>
    <t>181006114</t>
  </si>
  <si>
    <t>Rozprostření zemin tl vrstvy do 0,3 m schopných zúrodnění v rovině a sklonu do 1:5</t>
  </si>
  <si>
    <t>-384018869</t>
  </si>
  <si>
    <t>12</t>
  </si>
  <si>
    <t>M</t>
  </si>
  <si>
    <t>10364100</t>
  </si>
  <si>
    <t>zemina pro terénní úpravy - tříděná</t>
  </si>
  <si>
    <t>t</t>
  </si>
  <si>
    <t>-1307428622</t>
  </si>
  <si>
    <t>13</t>
  </si>
  <si>
    <t>181111111</t>
  </si>
  <si>
    <t>Plošná úprava terénu do 500 m2 zemina skupiny 1 až 4 nerovnosti do 100 mm v rovinně a svahu do 1:5</t>
  </si>
  <si>
    <t>-2136752344</t>
  </si>
  <si>
    <t>14</t>
  </si>
  <si>
    <t>181411131</t>
  </si>
  <si>
    <t>Založení parkového trávníku výsevem plochy do 1000 m2 v rovině a ve svahu do 1:5</t>
  </si>
  <si>
    <t>970694373</t>
  </si>
  <si>
    <t>00572440</t>
  </si>
  <si>
    <t>osivo směs travní hřištní</t>
  </si>
  <si>
    <t>kg</t>
  </si>
  <si>
    <t>1120502971</t>
  </si>
  <si>
    <t>16</t>
  </si>
  <si>
    <t>182303111</t>
  </si>
  <si>
    <t>Doplnění zeminy nebo substrátu na travnatých plochách tl 50 mm rovina v rovinně a svahu do 1:5</t>
  </si>
  <si>
    <t>80511690</t>
  </si>
  <si>
    <t>17</t>
  </si>
  <si>
    <t>10364101</t>
  </si>
  <si>
    <t>zemina pro terénní úpravy -  ornice</t>
  </si>
  <si>
    <t>-1466586602</t>
  </si>
  <si>
    <t>Komunikace pozemní</t>
  </si>
  <si>
    <t>18</t>
  </si>
  <si>
    <t>569531111</t>
  </si>
  <si>
    <t>Zpevnění krajnic prohozenou zeminou tl 100 mm</t>
  </si>
  <si>
    <t>1672650030</t>
  </si>
  <si>
    <t>19</t>
  </si>
  <si>
    <t>596211110</t>
  </si>
  <si>
    <t>Kladení zámkové dlažby komunikací pro pěší tl 60 mm skupiny A pl do 50 m2</t>
  </si>
  <si>
    <t>1153105211</t>
  </si>
  <si>
    <t>Ostatní konstrukce a práce, bourání</t>
  </si>
  <si>
    <t>20</t>
  </si>
  <si>
    <t>916231213</t>
  </si>
  <si>
    <t>Osazení chodníkového obrubníku betonového stojatého s boční opěrou do lože z betonu prostého</t>
  </si>
  <si>
    <t>1254710864</t>
  </si>
  <si>
    <t>59217037</t>
  </si>
  <si>
    <t>obrubník betonový parkový přírodní 500x50x200mm</t>
  </si>
  <si>
    <t>ks</t>
  </si>
  <si>
    <t>889321828</t>
  </si>
  <si>
    <t>22</t>
  </si>
  <si>
    <t>916991121</t>
  </si>
  <si>
    <t>Lože pod obrubníky, krajníky nebo obruby z dlažebních kostek z betonu prostého</t>
  </si>
  <si>
    <t>-1635006448</t>
  </si>
  <si>
    <t>23</t>
  </si>
  <si>
    <t>979054451</t>
  </si>
  <si>
    <t>Očištění vybouraných zámkových dlaždic s původním spárováním z kameniva těženého</t>
  </si>
  <si>
    <t>1043111140</t>
  </si>
  <si>
    <t>997</t>
  </si>
  <si>
    <t>Přesun sutě</t>
  </si>
  <si>
    <t>24</t>
  </si>
  <si>
    <t>997221551</t>
  </si>
  <si>
    <t>Vodorovná doprava suti ze sypkých materiálů do 1 km</t>
  </si>
  <si>
    <t>-1043424628</t>
  </si>
  <si>
    <t>25</t>
  </si>
  <si>
    <t>997221559</t>
  </si>
  <si>
    <t>Příplatek ZKD 1 km u vodorovné dopravy suti ze sypkých materiálů</t>
  </si>
  <si>
    <t>-93903014</t>
  </si>
  <si>
    <t>26</t>
  </si>
  <si>
    <t>997221561</t>
  </si>
  <si>
    <t>Vodorovná doprava suti z kusových materiálů do 1 km</t>
  </si>
  <si>
    <t>1448374449</t>
  </si>
  <si>
    <t>27</t>
  </si>
  <si>
    <t>997221569</t>
  </si>
  <si>
    <t>Příplatek ZKD 1 km u vodorovné dopravy suti z kusových materiálů</t>
  </si>
  <si>
    <t>1911829408</t>
  </si>
  <si>
    <t>28</t>
  </si>
  <si>
    <t>997221611</t>
  </si>
  <si>
    <t>Nakládání suti na dopravní prostředky pro vodorovnou dopravu</t>
  </si>
  <si>
    <t>1977837095</t>
  </si>
  <si>
    <t>29</t>
  </si>
  <si>
    <t>997221861</t>
  </si>
  <si>
    <t>Poplatek za uložení stavebního odpadu na recyklační skládce (skládkovné) z prostého betonu pod kódem 17 01 01</t>
  </si>
  <si>
    <t>-1237969718</t>
  </si>
  <si>
    <t>30</t>
  </si>
  <si>
    <t>997221873</t>
  </si>
  <si>
    <t>Poplatek za uložení stavebního odpadu na recyklační skládce (skládkovné) zeminy a kamení zatříděného do Katalogu odpadů pod kódem 17 05 04</t>
  </si>
  <si>
    <t>736013987</t>
  </si>
  <si>
    <t>998</t>
  </si>
  <si>
    <t>Přesun hmot</t>
  </si>
  <si>
    <t>31</t>
  </si>
  <si>
    <t>998223011</t>
  </si>
  <si>
    <t>Přesun hmot pro pozemní komunikace s krytem dlážděným</t>
  </si>
  <si>
    <t>-1651390925</t>
  </si>
  <si>
    <t>HZS</t>
  </si>
  <si>
    <t>Hodinové zúčtovací sazby</t>
  </si>
  <si>
    <t>32</t>
  </si>
  <si>
    <t>HZS2132</t>
  </si>
  <si>
    <t>Hodinová zúčtovací sazba - dem.herních prvků - 7 ks</t>
  </si>
  <si>
    <t>hod</t>
  </si>
  <si>
    <t>512</t>
  </si>
  <si>
    <t>-1980094111</t>
  </si>
  <si>
    <t>VRN</t>
  </si>
  <si>
    <t>Vedlejší rozpočtové náklady</t>
  </si>
  <si>
    <t>VRN3</t>
  </si>
  <si>
    <t>Zařízení staveniště</t>
  </si>
  <si>
    <t>33</t>
  </si>
  <si>
    <t>032903000</t>
  </si>
  <si>
    <t>Náklady na provoz a údržbu vybavení staveniště</t>
  </si>
  <si>
    <t>kpl</t>
  </si>
  <si>
    <t>1024</t>
  </si>
  <si>
    <t>1620865981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</si>
</sst>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08-02-2022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Švabinského - hřiště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Bílina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16. 2. 2022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24.7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'08-02-2022 - MŠ Švabinské...'!J28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'08-02-2022 - MŠ Švabinské...'!P121</f>
        <v>0</v>
      </c>
      <c r="AV95" s="124">
        <f>'08-02-2022 - MŠ Švabinské...'!J31</f>
        <v>0</v>
      </c>
      <c r="AW95" s="124">
        <f>'08-02-2022 - MŠ Švabinské...'!J32</f>
        <v>0</v>
      </c>
      <c r="AX95" s="124">
        <f>'08-02-2022 - MŠ Švabinské...'!J33</f>
        <v>0</v>
      </c>
      <c r="AY95" s="124">
        <f>'08-02-2022 - MŠ Švabinské...'!J34</f>
        <v>0</v>
      </c>
      <c r="AZ95" s="124">
        <f>'08-02-2022 - MŠ Švabinské...'!F31</f>
        <v>0</v>
      </c>
      <c r="BA95" s="124">
        <f>'08-02-2022 - MŠ Švabinské...'!F32</f>
        <v>0</v>
      </c>
      <c r="BB95" s="124">
        <f>'08-02-2022 - MŠ Švabinské...'!F33</f>
        <v>0</v>
      </c>
      <c r="BC95" s="124">
        <f>'08-02-2022 - MŠ Švabinské...'!F34</f>
        <v>0</v>
      </c>
      <c r="BD95" s="126">
        <f>'08-02-2022 - MŠ Švabinské...'!F35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8-02-2022 - MŠ Švabinsk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84</v>
      </c>
    </row>
    <row r="4" spans="2:46" s="1" customFormat="1" ht="24.95" customHeight="1" hidden="1">
      <c r="B4" s="17"/>
      <c r="D4" s="130" t="s">
        <v>85</v>
      </c>
      <c r="L4" s="17"/>
      <c r="M4" s="13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zakázky'!AN8</f>
        <v>16. 2. 2022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2" t="s">
        <v>30</v>
      </c>
      <c r="E15" s="35"/>
      <c r="F15" s="35"/>
      <c r="G15" s="35"/>
      <c r="H15" s="35"/>
      <c r="I15" s="132" t="s">
        <v>25</v>
      </c>
      <c r="J15" s="30" t="str">
        <f>'Rekapitulace zakázky'!AN13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zakázky'!E14</f>
        <v>Vyplň údaj</v>
      </c>
      <c r="F16" s="134"/>
      <c r="G16" s="134"/>
      <c r="H16" s="134"/>
      <c r="I16" s="132" t="s">
        <v>28</v>
      </c>
      <c r="J16" s="30" t="str">
        <f>'Rekapitulace zakázky'!AN14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2" t="s">
        <v>32</v>
      </c>
      <c r="E18" s="35"/>
      <c r="F18" s="35"/>
      <c r="G18" s="35"/>
      <c r="H18" s="35"/>
      <c r="I18" s="132" t="s">
        <v>25</v>
      </c>
      <c r="J18" s="134" t="str">
        <f>IF('Rekapitulace zakázky'!AN16="","",'Rekapitulace zakázky'!AN16)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4" t="str">
        <f>IF('Rekapitulace zakázky'!E17="","",'Rekapitulace zakázky'!E17)</f>
        <v xml:space="preserve"> </v>
      </c>
      <c r="F19" s="35"/>
      <c r="G19" s="35"/>
      <c r="H19" s="35"/>
      <c r="I19" s="132" t="s">
        <v>28</v>
      </c>
      <c r="J19" s="134" t="str">
        <f>IF('Rekapitulace zakázky'!AN17="","",'Rekapitulace zakázky'!AN17)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2" t="s">
        <v>35</v>
      </c>
      <c r="E21" s="35"/>
      <c r="F21" s="35"/>
      <c r="G21" s="35"/>
      <c r="H21" s="35"/>
      <c r="I21" s="132" t="s">
        <v>25</v>
      </c>
      <c r="J21" s="134" t="str">
        <f>IF('Rekapitulace zakázky'!AN19="","",'Rekapitulace zakázky'!AN19)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4" t="str">
        <f>IF('Rekapitulace zakázky'!E20="","",'Rekapitulace zakázky'!E20)</f>
        <v xml:space="preserve"> </v>
      </c>
      <c r="F22" s="35"/>
      <c r="G22" s="35"/>
      <c r="H22" s="35"/>
      <c r="I22" s="132" t="s">
        <v>28</v>
      </c>
      <c r="J22" s="134" t="str">
        <f>IF('Rekapitulace zakázky'!AN20="","",'Rekapitulace zakázky'!AN20)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2" t="s">
        <v>36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1" t="s">
        <v>37</v>
      </c>
      <c r="E28" s="35"/>
      <c r="F28" s="35"/>
      <c r="G28" s="35"/>
      <c r="H28" s="35"/>
      <c r="I28" s="35"/>
      <c r="J28" s="142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3" t="s">
        <v>39</v>
      </c>
      <c r="G30" s="35"/>
      <c r="H30" s="35"/>
      <c r="I30" s="143" t="s">
        <v>38</v>
      </c>
      <c r="J30" s="143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4" t="s">
        <v>41</v>
      </c>
      <c r="E31" s="132" t="s">
        <v>42</v>
      </c>
      <c r="F31" s="145">
        <f>ROUND((SUM(BE121:BE163)),2)</f>
        <v>0</v>
      </c>
      <c r="G31" s="35"/>
      <c r="H31" s="35"/>
      <c r="I31" s="146">
        <v>0.21</v>
      </c>
      <c r="J31" s="145">
        <f>ROUND(((SUM(BE121:BE163))*I31),2)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2" t="s">
        <v>43</v>
      </c>
      <c r="F32" s="145">
        <f>ROUND((SUM(BF121:BF163)),2)</f>
        <v>0</v>
      </c>
      <c r="G32" s="35"/>
      <c r="H32" s="35"/>
      <c r="I32" s="146">
        <v>0.15</v>
      </c>
      <c r="J32" s="145">
        <f>ROUND(((SUM(BF121:BF163))*I32),2)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44</v>
      </c>
      <c r="F33" s="145">
        <f>ROUND((SUM(BG121:BG163)),2)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45</v>
      </c>
      <c r="F34" s="145">
        <f>ROUND((SUM(BH121:BH163)),2)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46</v>
      </c>
      <c r="F35" s="145">
        <f>ROUND((SUM(BI121:BI163)),2)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7"/>
      <c r="D37" s="148" t="s">
        <v>47</v>
      </c>
      <c r="E37" s="149"/>
      <c r="F37" s="149"/>
      <c r="G37" s="150" t="s">
        <v>48</v>
      </c>
      <c r="H37" s="151" t="s">
        <v>49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86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73" t="str">
        <f>E7</f>
        <v>MŠ Švabinského - hřiště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 hidden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 hidden="1">
      <c r="A87" s="35"/>
      <c r="B87" s="36"/>
      <c r="C87" s="29" t="s">
        <v>20</v>
      </c>
      <c r="D87" s="37"/>
      <c r="E87" s="37"/>
      <c r="F87" s="24" t="str">
        <f>F10</f>
        <v>Bílina</v>
      </c>
      <c r="G87" s="37"/>
      <c r="H87" s="37"/>
      <c r="I87" s="29" t="s">
        <v>22</v>
      </c>
      <c r="J87" s="76" t="str">
        <f>IF(J10="","",J10)</f>
        <v>16. 2. 2022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 hidden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29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 hidden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29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 hidden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 hidden="1">
      <c r="A92" s="35"/>
      <c r="B92" s="36"/>
      <c r="C92" s="165" t="s">
        <v>87</v>
      </c>
      <c r="D92" s="166"/>
      <c r="E92" s="166"/>
      <c r="F92" s="166"/>
      <c r="G92" s="166"/>
      <c r="H92" s="166"/>
      <c r="I92" s="166"/>
      <c r="J92" s="167" t="s">
        <v>88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 hidden="1">
      <c r="A94" s="35"/>
      <c r="B94" s="36"/>
      <c r="C94" s="168" t="s">
        <v>89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 hidden="1">
      <c r="A95" s="9"/>
      <c r="B95" s="169"/>
      <c r="C95" s="170"/>
      <c r="D95" s="171" t="s">
        <v>91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5"/>
      <c r="C96" s="176"/>
      <c r="D96" s="177" t="s">
        <v>92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5"/>
      <c r="C97" s="176"/>
      <c r="D97" s="177" t="s">
        <v>93</v>
      </c>
      <c r="E97" s="178"/>
      <c r="F97" s="178"/>
      <c r="G97" s="178"/>
      <c r="H97" s="178"/>
      <c r="I97" s="178"/>
      <c r="J97" s="179">
        <f>J141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5"/>
      <c r="C98" s="176"/>
      <c r="D98" s="177" t="s">
        <v>94</v>
      </c>
      <c r="E98" s="178"/>
      <c r="F98" s="178"/>
      <c r="G98" s="178"/>
      <c r="H98" s="178"/>
      <c r="I98" s="178"/>
      <c r="J98" s="179">
        <f>J144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5"/>
      <c r="C99" s="176"/>
      <c r="D99" s="177" t="s">
        <v>95</v>
      </c>
      <c r="E99" s="178"/>
      <c r="F99" s="178"/>
      <c r="G99" s="178"/>
      <c r="H99" s="178"/>
      <c r="I99" s="178"/>
      <c r="J99" s="179">
        <f>J149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5"/>
      <c r="C100" s="176"/>
      <c r="D100" s="177" t="s">
        <v>96</v>
      </c>
      <c r="E100" s="178"/>
      <c r="F100" s="178"/>
      <c r="G100" s="178"/>
      <c r="H100" s="178"/>
      <c r="I100" s="178"/>
      <c r="J100" s="179">
        <f>J157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69"/>
      <c r="C101" s="170"/>
      <c r="D101" s="171" t="s">
        <v>97</v>
      </c>
      <c r="E101" s="172"/>
      <c r="F101" s="172"/>
      <c r="G101" s="172"/>
      <c r="H101" s="172"/>
      <c r="I101" s="172"/>
      <c r="J101" s="173">
        <f>J159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69"/>
      <c r="C102" s="170"/>
      <c r="D102" s="171" t="s">
        <v>98</v>
      </c>
      <c r="E102" s="172"/>
      <c r="F102" s="172"/>
      <c r="G102" s="172"/>
      <c r="H102" s="172"/>
      <c r="I102" s="172"/>
      <c r="J102" s="173">
        <f>J161</f>
        <v>0</v>
      </c>
      <c r="K102" s="170"/>
      <c r="L102" s="17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75"/>
      <c r="C103" s="176"/>
      <c r="D103" s="177" t="s">
        <v>99</v>
      </c>
      <c r="E103" s="178"/>
      <c r="F103" s="178"/>
      <c r="G103" s="178"/>
      <c r="H103" s="178"/>
      <c r="I103" s="178"/>
      <c r="J103" s="179">
        <f>J162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2" hidden="1"/>
    <row r="107" ht="12" hidden="1"/>
    <row r="108" ht="12" hidden="1"/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100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E7</f>
        <v>MŠ Švabinského - hřiště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Bílina</v>
      </c>
      <c r="G115" s="37"/>
      <c r="H115" s="37"/>
      <c r="I115" s="29" t="s">
        <v>22</v>
      </c>
      <c r="J115" s="76" t="str">
        <f>IF(J10="","",J10)</f>
        <v>16. 2. 2022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Město Bílina</v>
      </c>
      <c r="G117" s="37"/>
      <c r="H117" s="37"/>
      <c r="I117" s="29" t="s">
        <v>32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30</v>
      </c>
      <c r="D118" s="37"/>
      <c r="E118" s="37"/>
      <c r="F118" s="24" t="str">
        <f>IF(E16="","",E16)</f>
        <v>Vyplň údaj</v>
      </c>
      <c r="G118" s="37"/>
      <c r="H118" s="37"/>
      <c r="I118" s="29" t="s">
        <v>35</v>
      </c>
      <c r="J118" s="33" t="str">
        <f>E22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1"/>
      <c r="B120" s="182"/>
      <c r="C120" s="183" t="s">
        <v>101</v>
      </c>
      <c r="D120" s="184" t="s">
        <v>62</v>
      </c>
      <c r="E120" s="184" t="s">
        <v>58</v>
      </c>
      <c r="F120" s="184" t="s">
        <v>59</v>
      </c>
      <c r="G120" s="184" t="s">
        <v>102</v>
      </c>
      <c r="H120" s="184" t="s">
        <v>103</v>
      </c>
      <c r="I120" s="184" t="s">
        <v>104</v>
      </c>
      <c r="J120" s="185" t="s">
        <v>88</v>
      </c>
      <c r="K120" s="186" t="s">
        <v>105</v>
      </c>
      <c r="L120" s="187"/>
      <c r="M120" s="97" t="s">
        <v>1</v>
      </c>
      <c r="N120" s="98" t="s">
        <v>41</v>
      </c>
      <c r="O120" s="98" t="s">
        <v>106</v>
      </c>
      <c r="P120" s="98" t="s">
        <v>107</v>
      </c>
      <c r="Q120" s="98" t="s">
        <v>108</v>
      </c>
      <c r="R120" s="98" t="s">
        <v>109</v>
      </c>
      <c r="S120" s="98" t="s">
        <v>110</v>
      </c>
      <c r="T120" s="99" t="s">
        <v>111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8" customHeight="1">
      <c r="A121" s="35"/>
      <c r="B121" s="36"/>
      <c r="C121" s="104" t="s">
        <v>112</v>
      </c>
      <c r="D121" s="37"/>
      <c r="E121" s="37"/>
      <c r="F121" s="37"/>
      <c r="G121" s="37"/>
      <c r="H121" s="37"/>
      <c r="I121" s="37"/>
      <c r="J121" s="188">
        <f>BK121</f>
        <v>0</v>
      </c>
      <c r="K121" s="37"/>
      <c r="L121" s="41"/>
      <c r="M121" s="100"/>
      <c r="N121" s="189"/>
      <c r="O121" s="101"/>
      <c r="P121" s="190">
        <f>P122+P159+P161</f>
        <v>0</v>
      </c>
      <c r="Q121" s="101"/>
      <c r="R121" s="190">
        <f>R122+R159+R161</f>
        <v>270.8553024</v>
      </c>
      <c r="S121" s="101"/>
      <c r="T121" s="191">
        <f>T122+T159+T161</f>
        <v>258.0858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76</v>
      </c>
      <c r="AU121" s="14" t="s">
        <v>90</v>
      </c>
      <c r="BK121" s="192">
        <f>BK122+BK159+BK161</f>
        <v>0</v>
      </c>
    </row>
    <row r="122" spans="1:63" s="12" customFormat="1" ht="25.9" customHeight="1">
      <c r="A122" s="12"/>
      <c r="B122" s="193"/>
      <c r="C122" s="194"/>
      <c r="D122" s="195" t="s">
        <v>76</v>
      </c>
      <c r="E122" s="196" t="s">
        <v>113</v>
      </c>
      <c r="F122" s="196" t="s">
        <v>114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P123+P141+P144+P149+P157</f>
        <v>0</v>
      </c>
      <c r="Q122" s="201"/>
      <c r="R122" s="202">
        <f>R123+R141+R144+R149+R157</f>
        <v>270.8553024</v>
      </c>
      <c r="S122" s="201"/>
      <c r="T122" s="203">
        <f>T123+T141+T144+T149+T157</f>
        <v>258.0858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4" t="s">
        <v>82</v>
      </c>
      <c r="AT122" s="205" t="s">
        <v>76</v>
      </c>
      <c r="AU122" s="205" t="s">
        <v>77</v>
      </c>
      <c r="AY122" s="204" t="s">
        <v>115</v>
      </c>
      <c r="BK122" s="206">
        <f>BK123+BK141+BK144+BK149+BK157</f>
        <v>0</v>
      </c>
    </row>
    <row r="123" spans="1:63" s="12" customFormat="1" ht="22.8" customHeight="1">
      <c r="A123" s="12"/>
      <c r="B123" s="193"/>
      <c r="C123" s="194"/>
      <c r="D123" s="195" t="s">
        <v>76</v>
      </c>
      <c r="E123" s="207" t="s">
        <v>82</v>
      </c>
      <c r="F123" s="207" t="s">
        <v>116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SUM(P124:P140)</f>
        <v>0</v>
      </c>
      <c r="Q123" s="201"/>
      <c r="R123" s="202">
        <f>SUM(R124:R140)</f>
        <v>213.497955</v>
      </c>
      <c r="S123" s="201"/>
      <c r="T123" s="203">
        <f>SUM(T124:T140)</f>
        <v>258.0858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82</v>
      </c>
      <c r="AT123" s="205" t="s">
        <v>76</v>
      </c>
      <c r="AU123" s="205" t="s">
        <v>82</v>
      </c>
      <c r="AY123" s="204" t="s">
        <v>115</v>
      </c>
      <c r="BK123" s="206">
        <f>SUM(BK124:BK140)</f>
        <v>0</v>
      </c>
    </row>
    <row r="124" spans="1:65" s="2" customFormat="1" ht="21.75" customHeight="1">
      <c r="A124" s="35"/>
      <c r="B124" s="36"/>
      <c r="C124" s="209" t="s">
        <v>82</v>
      </c>
      <c r="D124" s="209" t="s">
        <v>117</v>
      </c>
      <c r="E124" s="210" t="s">
        <v>118</v>
      </c>
      <c r="F124" s="211" t="s">
        <v>119</v>
      </c>
      <c r="G124" s="212" t="s">
        <v>120</v>
      </c>
      <c r="H124" s="213">
        <v>1.08</v>
      </c>
      <c r="I124" s="214"/>
      <c r="J124" s="215">
        <f>ROUND(I124*H124,2)</f>
        <v>0</v>
      </c>
      <c r="K124" s="216"/>
      <c r="L124" s="41"/>
      <c r="M124" s="217" t="s">
        <v>1</v>
      </c>
      <c r="N124" s="218" t="s">
        <v>42</v>
      </c>
      <c r="O124" s="88"/>
      <c r="P124" s="219">
        <f>O124*H124</f>
        <v>0</v>
      </c>
      <c r="Q124" s="219">
        <v>0</v>
      </c>
      <c r="R124" s="219">
        <f>Q124*H124</f>
        <v>0</v>
      </c>
      <c r="S124" s="219">
        <v>0.26</v>
      </c>
      <c r="T124" s="220">
        <f>S124*H124</f>
        <v>0.28080000000000005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1" t="s">
        <v>121</v>
      </c>
      <c r="AT124" s="221" t="s">
        <v>117</v>
      </c>
      <c r="AU124" s="221" t="s">
        <v>84</v>
      </c>
      <c r="AY124" s="14" t="s">
        <v>115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4" t="s">
        <v>82</v>
      </c>
      <c r="BK124" s="222">
        <f>ROUND(I124*H124,2)</f>
        <v>0</v>
      </c>
      <c r="BL124" s="14" t="s">
        <v>121</v>
      </c>
      <c r="BM124" s="221" t="s">
        <v>122</v>
      </c>
    </row>
    <row r="125" spans="1:65" s="2" customFormat="1" ht="21.75" customHeight="1">
      <c r="A125" s="35"/>
      <c r="B125" s="36"/>
      <c r="C125" s="209" t="s">
        <v>84</v>
      </c>
      <c r="D125" s="209" t="s">
        <v>117</v>
      </c>
      <c r="E125" s="210" t="s">
        <v>123</v>
      </c>
      <c r="F125" s="211" t="s">
        <v>124</v>
      </c>
      <c r="G125" s="212" t="s">
        <v>120</v>
      </c>
      <c r="H125" s="213">
        <v>415</v>
      </c>
      <c r="I125" s="214"/>
      <c r="J125" s="215">
        <f>ROUND(I125*H125,2)</f>
        <v>0</v>
      </c>
      <c r="K125" s="216"/>
      <c r="L125" s="41"/>
      <c r="M125" s="217" t="s">
        <v>1</v>
      </c>
      <c r="N125" s="218" t="s">
        <v>42</v>
      </c>
      <c r="O125" s="88"/>
      <c r="P125" s="219">
        <f>O125*H125</f>
        <v>0</v>
      </c>
      <c r="Q125" s="219">
        <v>0</v>
      </c>
      <c r="R125" s="219">
        <f>Q125*H125</f>
        <v>0</v>
      </c>
      <c r="S125" s="219">
        <v>0.5</v>
      </c>
      <c r="T125" s="220">
        <f>S125*H125</f>
        <v>207.5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1" t="s">
        <v>121</v>
      </c>
      <c r="AT125" s="221" t="s">
        <v>117</v>
      </c>
      <c r="AU125" s="221" t="s">
        <v>84</v>
      </c>
      <c r="AY125" s="14" t="s">
        <v>115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4" t="s">
        <v>82</v>
      </c>
      <c r="BK125" s="222">
        <f>ROUND(I125*H125,2)</f>
        <v>0</v>
      </c>
      <c r="BL125" s="14" t="s">
        <v>121</v>
      </c>
      <c r="BM125" s="221" t="s">
        <v>125</v>
      </c>
    </row>
    <row r="126" spans="1:65" s="2" customFormat="1" ht="16.5" customHeight="1">
      <c r="A126" s="35"/>
      <c r="B126" s="36"/>
      <c r="C126" s="209" t="s">
        <v>126</v>
      </c>
      <c r="D126" s="209" t="s">
        <v>117</v>
      </c>
      <c r="E126" s="210" t="s">
        <v>127</v>
      </c>
      <c r="F126" s="211" t="s">
        <v>128</v>
      </c>
      <c r="G126" s="212" t="s">
        <v>129</v>
      </c>
      <c r="H126" s="213">
        <v>237</v>
      </c>
      <c r="I126" s="214"/>
      <c r="J126" s="215">
        <f>ROUND(I126*H126,2)</f>
        <v>0</v>
      </c>
      <c r="K126" s="216"/>
      <c r="L126" s="41"/>
      <c r="M126" s="217" t="s">
        <v>1</v>
      </c>
      <c r="N126" s="218" t="s">
        <v>42</v>
      </c>
      <c r="O126" s="88"/>
      <c r="P126" s="219">
        <f>O126*H126</f>
        <v>0</v>
      </c>
      <c r="Q126" s="219">
        <v>0</v>
      </c>
      <c r="R126" s="219">
        <f>Q126*H126</f>
        <v>0</v>
      </c>
      <c r="S126" s="219">
        <v>0.205</v>
      </c>
      <c r="T126" s="220">
        <f>S126*H126</f>
        <v>48.584999999999994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1" t="s">
        <v>121</v>
      </c>
      <c r="AT126" s="221" t="s">
        <v>117</v>
      </c>
      <c r="AU126" s="221" t="s">
        <v>84</v>
      </c>
      <c r="AY126" s="14" t="s">
        <v>115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4" t="s">
        <v>82</v>
      </c>
      <c r="BK126" s="222">
        <f>ROUND(I126*H126,2)</f>
        <v>0</v>
      </c>
      <c r="BL126" s="14" t="s">
        <v>121</v>
      </c>
      <c r="BM126" s="221" t="s">
        <v>130</v>
      </c>
    </row>
    <row r="127" spans="1:65" s="2" customFormat="1" ht="16.5" customHeight="1">
      <c r="A127" s="35"/>
      <c r="B127" s="36"/>
      <c r="C127" s="209" t="s">
        <v>121</v>
      </c>
      <c r="D127" s="209" t="s">
        <v>117</v>
      </c>
      <c r="E127" s="210" t="s">
        <v>131</v>
      </c>
      <c r="F127" s="211" t="s">
        <v>132</v>
      </c>
      <c r="G127" s="212" t="s">
        <v>129</v>
      </c>
      <c r="H127" s="213">
        <v>43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42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0.04</v>
      </c>
      <c r="T127" s="220">
        <f>S127*H127</f>
        <v>1.72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121</v>
      </c>
      <c r="AT127" s="221" t="s">
        <v>117</v>
      </c>
      <c r="AU127" s="221" t="s">
        <v>84</v>
      </c>
      <c r="AY127" s="14" t="s">
        <v>115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82</v>
      </c>
      <c r="BK127" s="222">
        <f>ROUND(I127*H127,2)</f>
        <v>0</v>
      </c>
      <c r="BL127" s="14" t="s">
        <v>121</v>
      </c>
      <c r="BM127" s="221" t="s">
        <v>133</v>
      </c>
    </row>
    <row r="128" spans="1:65" s="2" customFormat="1" ht="33" customHeight="1">
      <c r="A128" s="35"/>
      <c r="B128" s="36"/>
      <c r="C128" s="209" t="s">
        <v>134</v>
      </c>
      <c r="D128" s="209" t="s">
        <v>117</v>
      </c>
      <c r="E128" s="210" t="s">
        <v>135</v>
      </c>
      <c r="F128" s="211" t="s">
        <v>136</v>
      </c>
      <c r="G128" s="212" t="s">
        <v>137</v>
      </c>
      <c r="H128" s="213">
        <v>2.016</v>
      </c>
      <c r="I128" s="214"/>
      <c r="J128" s="215">
        <f>ROUND(I128*H128,2)</f>
        <v>0</v>
      </c>
      <c r="K128" s="216"/>
      <c r="L128" s="41"/>
      <c r="M128" s="217" t="s">
        <v>1</v>
      </c>
      <c r="N128" s="218" t="s">
        <v>42</v>
      </c>
      <c r="O128" s="88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121</v>
      </c>
      <c r="AT128" s="221" t="s">
        <v>117</v>
      </c>
      <c r="AU128" s="221" t="s">
        <v>84</v>
      </c>
      <c r="AY128" s="14" t="s">
        <v>115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82</v>
      </c>
      <c r="BK128" s="222">
        <f>ROUND(I128*H128,2)</f>
        <v>0</v>
      </c>
      <c r="BL128" s="14" t="s">
        <v>121</v>
      </c>
      <c r="BM128" s="221" t="s">
        <v>138</v>
      </c>
    </row>
    <row r="129" spans="1:65" s="2" customFormat="1" ht="33" customHeight="1">
      <c r="A129" s="35"/>
      <c r="B129" s="36"/>
      <c r="C129" s="209" t="s">
        <v>139</v>
      </c>
      <c r="D129" s="209" t="s">
        <v>117</v>
      </c>
      <c r="E129" s="210" t="s">
        <v>140</v>
      </c>
      <c r="F129" s="211" t="s">
        <v>141</v>
      </c>
      <c r="G129" s="212" t="s">
        <v>137</v>
      </c>
      <c r="H129" s="213">
        <v>22.4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42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121</v>
      </c>
      <c r="AT129" s="221" t="s">
        <v>117</v>
      </c>
      <c r="AU129" s="221" t="s">
        <v>84</v>
      </c>
      <c r="AY129" s="14" t="s">
        <v>115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82</v>
      </c>
      <c r="BK129" s="222">
        <f>ROUND(I129*H129,2)</f>
        <v>0</v>
      </c>
      <c r="BL129" s="14" t="s">
        <v>121</v>
      </c>
      <c r="BM129" s="221" t="s">
        <v>142</v>
      </c>
    </row>
    <row r="130" spans="1:65" s="2" customFormat="1" ht="21.75" customHeight="1">
      <c r="A130" s="35"/>
      <c r="B130" s="36"/>
      <c r="C130" s="209" t="s">
        <v>143</v>
      </c>
      <c r="D130" s="209" t="s">
        <v>117</v>
      </c>
      <c r="E130" s="210" t="s">
        <v>144</v>
      </c>
      <c r="F130" s="211" t="s">
        <v>145</v>
      </c>
      <c r="G130" s="212" t="s">
        <v>137</v>
      </c>
      <c r="H130" s="213">
        <v>22.4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42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121</v>
      </c>
      <c r="AT130" s="221" t="s">
        <v>117</v>
      </c>
      <c r="AU130" s="221" t="s">
        <v>84</v>
      </c>
      <c r="AY130" s="14" t="s">
        <v>115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82</v>
      </c>
      <c r="BK130" s="222">
        <f>ROUND(I130*H130,2)</f>
        <v>0</v>
      </c>
      <c r="BL130" s="14" t="s">
        <v>121</v>
      </c>
      <c r="BM130" s="221" t="s">
        <v>146</v>
      </c>
    </row>
    <row r="131" spans="1:65" s="2" customFormat="1" ht="21.75" customHeight="1">
      <c r="A131" s="35"/>
      <c r="B131" s="36"/>
      <c r="C131" s="209" t="s">
        <v>147</v>
      </c>
      <c r="D131" s="209" t="s">
        <v>117</v>
      </c>
      <c r="E131" s="210" t="s">
        <v>148</v>
      </c>
      <c r="F131" s="211" t="s">
        <v>149</v>
      </c>
      <c r="G131" s="212" t="s">
        <v>137</v>
      </c>
      <c r="H131" s="213">
        <v>22.4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42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121</v>
      </c>
      <c r="AT131" s="221" t="s">
        <v>117</v>
      </c>
      <c r="AU131" s="221" t="s">
        <v>84</v>
      </c>
      <c r="AY131" s="14" t="s">
        <v>115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82</v>
      </c>
      <c r="BK131" s="222">
        <f>ROUND(I131*H131,2)</f>
        <v>0</v>
      </c>
      <c r="BL131" s="14" t="s">
        <v>121</v>
      </c>
      <c r="BM131" s="221" t="s">
        <v>150</v>
      </c>
    </row>
    <row r="132" spans="1:65" s="2" customFormat="1" ht="21.75" customHeight="1">
      <c r="A132" s="35"/>
      <c r="B132" s="36"/>
      <c r="C132" s="209" t="s">
        <v>151</v>
      </c>
      <c r="D132" s="209" t="s">
        <v>117</v>
      </c>
      <c r="E132" s="210" t="s">
        <v>152</v>
      </c>
      <c r="F132" s="211" t="s">
        <v>153</v>
      </c>
      <c r="G132" s="212" t="s">
        <v>120</v>
      </c>
      <c r="H132" s="213">
        <v>415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42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121</v>
      </c>
      <c r="AT132" s="221" t="s">
        <v>117</v>
      </c>
      <c r="AU132" s="221" t="s">
        <v>84</v>
      </c>
      <c r="AY132" s="14" t="s">
        <v>115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82</v>
      </c>
      <c r="BK132" s="222">
        <f>ROUND(I132*H132,2)</f>
        <v>0</v>
      </c>
      <c r="BL132" s="14" t="s">
        <v>121</v>
      </c>
      <c r="BM132" s="221" t="s">
        <v>154</v>
      </c>
    </row>
    <row r="133" spans="1:65" s="2" customFormat="1" ht="16.5" customHeight="1">
      <c r="A133" s="35"/>
      <c r="B133" s="36"/>
      <c r="C133" s="209" t="s">
        <v>155</v>
      </c>
      <c r="D133" s="209" t="s">
        <v>117</v>
      </c>
      <c r="E133" s="210" t="s">
        <v>156</v>
      </c>
      <c r="F133" s="211" t="s">
        <v>157</v>
      </c>
      <c r="G133" s="212" t="s">
        <v>137</v>
      </c>
      <c r="H133" s="213">
        <v>124.5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42</v>
      </c>
      <c r="O133" s="88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121</v>
      </c>
      <c r="AT133" s="221" t="s">
        <v>117</v>
      </c>
      <c r="AU133" s="221" t="s">
        <v>84</v>
      </c>
      <c r="AY133" s="14" t="s">
        <v>115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82</v>
      </c>
      <c r="BK133" s="222">
        <f>ROUND(I133*H133,2)</f>
        <v>0</v>
      </c>
      <c r="BL133" s="14" t="s">
        <v>121</v>
      </c>
      <c r="BM133" s="221" t="s">
        <v>158</v>
      </c>
    </row>
    <row r="134" spans="1:65" s="2" customFormat="1" ht="21.75" customHeight="1">
      <c r="A134" s="35"/>
      <c r="B134" s="36"/>
      <c r="C134" s="209" t="s">
        <v>159</v>
      </c>
      <c r="D134" s="209" t="s">
        <v>117</v>
      </c>
      <c r="E134" s="210" t="s">
        <v>160</v>
      </c>
      <c r="F134" s="211" t="s">
        <v>161</v>
      </c>
      <c r="G134" s="212" t="s">
        <v>120</v>
      </c>
      <c r="H134" s="213">
        <v>415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42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121</v>
      </c>
      <c r="AT134" s="221" t="s">
        <v>117</v>
      </c>
      <c r="AU134" s="221" t="s">
        <v>84</v>
      </c>
      <c r="AY134" s="14" t="s">
        <v>115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82</v>
      </c>
      <c r="BK134" s="222">
        <f>ROUND(I134*H134,2)</f>
        <v>0</v>
      </c>
      <c r="BL134" s="14" t="s">
        <v>121</v>
      </c>
      <c r="BM134" s="221" t="s">
        <v>162</v>
      </c>
    </row>
    <row r="135" spans="1:65" s="2" customFormat="1" ht="16.5" customHeight="1">
      <c r="A135" s="35"/>
      <c r="B135" s="36"/>
      <c r="C135" s="223" t="s">
        <v>163</v>
      </c>
      <c r="D135" s="223" t="s">
        <v>164</v>
      </c>
      <c r="E135" s="224" t="s">
        <v>165</v>
      </c>
      <c r="F135" s="225" t="s">
        <v>166</v>
      </c>
      <c r="G135" s="226" t="s">
        <v>167</v>
      </c>
      <c r="H135" s="227">
        <v>176.375</v>
      </c>
      <c r="I135" s="228"/>
      <c r="J135" s="229">
        <f>ROUND(I135*H135,2)</f>
        <v>0</v>
      </c>
      <c r="K135" s="230"/>
      <c r="L135" s="231"/>
      <c r="M135" s="232" t="s">
        <v>1</v>
      </c>
      <c r="N135" s="233" t="s">
        <v>42</v>
      </c>
      <c r="O135" s="88"/>
      <c r="P135" s="219">
        <f>O135*H135</f>
        <v>0</v>
      </c>
      <c r="Q135" s="219">
        <v>1</v>
      </c>
      <c r="R135" s="219">
        <f>Q135*H135</f>
        <v>176.375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147</v>
      </c>
      <c r="AT135" s="221" t="s">
        <v>164</v>
      </c>
      <c r="AU135" s="221" t="s">
        <v>84</v>
      </c>
      <c r="AY135" s="14" t="s">
        <v>115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82</v>
      </c>
      <c r="BK135" s="222">
        <f>ROUND(I135*H135,2)</f>
        <v>0</v>
      </c>
      <c r="BL135" s="14" t="s">
        <v>121</v>
      </c>
      <c r="BM135" s="221" t="s">
        <v>168</v>
      </c>
    </row>
    <row r="136" spans="1:65" s="2" customFormat="1" ht="33" customHeight="1">
      <c r="A136" s="35"/>
      <c r="B136" s="36"/>
      <c r="C136" s="209" t="s">
        <v>169</v>
      </c>
      <c r="D136" s="209" t="s">
        <v>117</v>
      </c>
      <c r="E136" s="210" t="s">
        <v>170</v>
      </c>
      <c r="F136" s="211" t="s">
        <v>171</v>
      </c>
      <c r="G136" s="212" t="s">
        <v>120</v>
      </c>
      <c r="H136" s="213">
        <v>463.9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42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121</v>
      </c>
      <c r="AT136" s="221" t="s">
        <v>117</v>
      </c>
      <c r="AU136" s="221" t="s">
        <v>84</v>
      </c>
      <c r="AY136" s="14" t="s">
        <v>115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82</v>
      </c>
      <c r="BK136" s="222">
        <f>ROUND(I136*H136,2)</f>
        <v>0</v>
      </c>
      <c r="BL136" s="14" t="s">
        <v>121</v>
      </c>
      <c r="BM136" s="221" t="s">
        <v>172</v>
      </c>
    </row>
    <row r="137" spans="1:65" s="2" customFormat="1" ht="21.75" customHeight="1">
      <c r="A137" s="35"/>
      <c r="B137" s="36"/>
      <c r="C137" s="209" t="s">
        <v>173</v>
      </c>
      <c r="D137" s="209" t="s">
        <v>117</v>
      </c>
      <c r="E137" s="210" t="s">
        <v>174</v>
      </c>
      <c r="F137" s="211" t="s">
        <v>175</v>
      </c>
      <c r="G137" s="212" t="s">
        <v>120</v>
      </c>
      <c r="H137" s="213">
        <v>463.9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42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121</v>
      </c>
      <c r="AT137" s="221" t="s">
        <v>117</v>
      </c>
      <c r="AU137" s="221" t="s">
        <v>84</v>
      </c>
      <c r="AY137" s="14" t="s">
        <v>115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82</v>
      </c>
      <c r="BK137" s="222">
        <f>ROUND(I137*H137,2)</f>
        <v>0</v>
      </c>
      <c r="BL137" s="14" t="s">
        <v>121</v>
      </c>
      <c r="BM137" s="221" t="s">
        <v>176</v>
      </c>
    </row>
    <row r="138" spans="1:65" s="2" customFormat="1" ht="16.5" customHeight="1">
      <c r="A138" s="35"/>
      <c r="B138" s="36"/>
      <c r="C138" s="223" t="s">
        <v>8</v>
      </c>
      <c r="D138" s="223" t="s">
        <v>164</v>
      </c>
      <c r="E138" s="224" t="s">
        <v>177</v>
      </c>
      <c r="F138" s="225" t="s">
        <v>178</v>
      </c>
      <c r="G138" s="226" t="s">
        <v>179</v>
      </c>
      <c r="H138" s="227">
        <v>10.955</v>
      </c>
      <c r="I138" s="228"/>
      <c r="J138" s="229">
        <f>ROUND(I138*H138,2)</f>
        <v>0</v>
      </c>
      <c r="K138" s="230"/>
      <c r="L138" s="231"/>
      <c r="M138" s="232" t="s">
        <v>1</v>
      </c>
      <c r="N138" s="233" t="s">
        <v>42</v>
      </c>
      <c r="O138" s="88"/>
      <c r="P138" s="219">
        <f>O138*H138</f>
        <v>0</v>
      </c>
      <c r="Q138" s="219">
        <v>0.001</v>
      </c>
      <c r="R138" s="219">
        <f>Q138*H138</f>
        <v>0.010955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147</v>
      </c>
      <c r="AT138" s="221" t="s">
        <v>164</v>
      </c>
      <c r="AU138" s="221" t="s">
        <v>84</v>
      </c>
      <c r="AY138" s="14" t="s">
        <v>115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82</v>
      </c>
      <c r="BK138" s="222">
        <f>ROUND(I138*H138,2)</f>
        <v>0</v>
      </c>
      <c r="BL138" s="14" t="s">
        <v>121</v>
      </c>
      <c r="BM138" s="221" t="s">
        <v>180</v>
      </c>
    </row>
    <row r="139" spans="1:65" s="2" customFormat="1" ht="33" customHeight="1">
      <c r="A139" s="35"/>
      <c r="B139" s="36"/>
      <c r="C139" s="209" t="s">
        <v>181</v>
      </c>
      <c r="D139" s="209" t="s">
        <v>117</v>
      </c>
      <c r="E139" s="210" t="s">
        <v>182</v>
      </c>
      <c r="F139" s="211" t="s">
        <v>183</v>
      </c>
      <c r="G139" s="212" t="s">
        <v>120</v>
      </c>
      <c r="H139" s="213">
        <v>463.9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42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121</v>
      </c>
      <c r="AT139" s="221" t="s">
        <v>117</v>
      </c>
      <c r="AU139" s="221" t="s">
        <v>84</v>
      </c>
      <c r="AY139" s="14" t="s">
        <v>115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82</v>
      </c>
      <c r="BK139" s="222">
        <f>ROUND(I139*H139,2)</f>
        <v>0</v>
      </c>
      <c r="BL139" s="14" t="s">
        <v>121</v>
      </c>
      <c r="BM139" s="221" t="s">
        <v>184</v>
      </c>
    </row>
    <row r="140" spans="1:65" s="2" customFormat="1" ht="16.5" customHeight="1">
      <c r="A140" s="35"/>
      <c r="B140" s="36"/>
      <c r="C140" s="223" t="s">
        <v>185</v>
      </c>
      <c r="D140" s="223" t="s">
        <v>164</v>
      </c>
      <c r="E140" s="224" t="s">
        <v>186</v>
      </c>
      <c r="F140" s="225" t="s">
        <v>187</v>
      </c>
      <c r="G140" s="226" t="s">
        <v>167</v>
      </c>
      <c r="H140" s="227">
        <v>37.112</v>
      </c>
      <c r="I140" s="228"/>
      <c r="J140" s="229">
        <f>ROUND(I140*H140,2)</f>
        <v>0</v>
      </c>
      <c r="K140" s="230"/>
      <c r="L140" s="231"/>
      <c r="M140" s="232" t="s">
        <v>1</v>
      </c>
      <c r="N140" s="233" t="s">
        <v>42</v>
      </c>
      <c r="O140" s="88"/>
      <c r="P140" s="219">
        <f>O140*H140</f>
        <v>0</v>
      </c>
      <c r="Q140" s="219">
        <v>1</v>
      </c>
      <c r="R140" s="219">
        <f>Q140*H140</f>
        <v>37.112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147</v>
      </c>
      <c r="AT140" s="221" t="s">
        <v>164</v>
      </c>
      <c r="AU140" s="221" t="s">
        <v>84</v>
      </c>
      <c r="AY140" s="14" t="s">
        <v>115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82</v>
      </c>
      <c r="BK140" s="222">
        <f>ROUND(I140*H140,2)</f>
        <v>0</v>
      </c>
      <c r="BL140" s="14" t="s">
        <v>121</v>
      </c>
      <c r="BM140" s="221" t="s">
        <v>188</v>
      </c>
    </row>
    <row r="141" spans="1:63" s="12" customFormat="1" ht="22.8" customHeight="1">
      <c r="A141" s="12"/>
      <c r="B141" s="193"/>
      <c r="C141" s="194"/>
      <c r="D141" s="195" t="s">
        <v>76</v>
      </c>
      <c r="E141" s="207" t="s">
        <v>134</v>
      </c>
      <c r="F141" s="207" t="s">
        <v>189</v>
      </c>
      <c r="G141" s="194"/>
      <c r="H141" s="194"/>
      <c r="I141" s="197"/>
      <c r="J141" s="208">
        <f>BK141</f>
        <v>0</v>
      </c>
      <c r="K141" s="194"/>
      <c r="L141" s="199"/>
      <c r="M141" s="200"/>
      <c r="N141" s="201"/>
      <c r="O141" s="201"/>
      <c r="P141" s="202">
        <f>SUM(P142:P143)</f>
        <v>0</v>
      </c>
      <c r="Q141" s="201"/>
      <c r="R141" s="202">
        <f>SUM(R142:R143)</f>
        <v>0.09099000000000002</v>
      </c>
      <c r="S141" s="201"/>
      <c r="T141" s="203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4" t="s">
        <v>82</v>
      </c>
      <c r="AT141" s="205" t="s">
        <v>76</v>
      </c>
      <c r="AU141" s="205" t="s">
        <v>82</v>
      </c>
      <c r="AY141" s="204" t="s">
        <v>115</v>
      </c>
      <c r="BK141" s="206">
        <f>SUM(BK142:BK143)</f>
        <v>0</v>
      </c>
    </row>
    <row r="142" spans="1:65" s="2" customFormat="1" ht="21.75" customHeight="1">
      <c r="A142" s="35"/>
      <c r="B142" s="36"/>
      <c r="C142" s="209" t="s">
        <v>190</v>
      </c>
      <c r="D142" s="209" t="s">
        <v>117</v>
      </c>
      <c r="E142" s="210" t="s">
        <v>191</v>
      </c>
      <c r="F142" s="211" t="s">
        <v>192</v>
      </c>
      <c r="G142" s="212" t="s">
        <v>120</v>
      </c>
      <c r="H142" s="213">
        <v>48.9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42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121</v>
      </c>
      <c r="AT142" s="221" t="s">
        <v>117</v>
      </c>
      <c r="AU142" s="221" t="s">
        <v>84</v>
      </c>
      <c r="AY142" s="14" t="s">
        <v>115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82</v>
      </c>
      <c r="BK142" s="222">
        <f>ROUND(I142*H142,2)</f>
        <v>0</v>
      </c>
      <c r="BL142" s="14" t="s">
        <v>121</v>
      </c>
      <c r="BM142" s="221" t="s">
        <v>193</v>
      </c>
    </row>
    <row r="143" spans="1:65" s="2" customFormat="1" ht="21.75" customHeight="1">
      <c r="A143" s="35"/>
      <c r="B143" s="36"/>
      <c r="C143" s="209" t="s">
        <v>194</v>
      </c>
      <c r="D143" s="209" t="s">
        <v>117</v>
      </c>
      <c r="E143" s="210" t="s">
        <v>195</v>
      </c>
      <c r="F143" s="211" t="s">
        <v>196</v>
      </c>
      <c r="G143" s="212" t="s">
        <v>120</v>
      </c>
      <c r="H143" s="213">
        <v>1.08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42</v>
      </c>
      <c r="O143" s="88"/>
      <c r="P143" s="219">
        <f>O143*H143</f>
        <v>0</v>
      </c>
      <c r="Q143" s="219">
        <v>0.08425</v>
      </c>
      <c r="R143" s="219">
        <f>Q143*H143</f>
        <v>0.09099000000000002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121</v>
      </c>
      <c r="AT143" s="221" t="s">
        <v>117</v>
      </c>
      <c r="AU143" s="221" t="s">
        <v>84</v>
      </c>
      <c r="AY143" s="14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82</v>
      </c>
      <c r="BK143" s="222">
        <f>ROUND(I143*H143,2)</f>
        <v>0</v>
      </c>
      <c r="BL143" s="14" t="s">
        <v>121</v>
      </c>
      <c r="BM143" s="221" t="s">
        <v>197</v>
      </c>
    </row>
    <row r="144" spans="1:63" s="12" customFormat="1" ht="22.8" customHeight="1">
      <c r="A144" s="12"/>
      <c r="B144" s="193"/>
      <c r="C144" s="194"/>
      <c r="D144" s="195" t="s">
        <v>76</v>
      </c>
      <c r="E144" s="207" t="s">
        <v>151</v>
      </c>
      <c r="F144" s="207" t="s">
        <v>198</v>
      </c>
      <c r="G144" s="194"/>
      <c r="H144" s="194"/>
      <c r="I144" s="197"/>
      <c r="J144" s="208">
        <f>BK144</f>
        <v>0</v>
      </c>
      <c r="K144" s="194"/>
      <c r="L144" s="199"/>
      <c r="M144" s="200"/>
      <c r="N144" s="201"/>
      <c r="O144" s="201"/>
      <c r="P144" s="202">
        <f>SUM(P145:P148)</f>
        <v>0</v>
      </c>
      <c r="Q144" s="201"/>
      <c r="R144" s="202">
        <f>SUM(R145:R148)</f>
        <v>57.266357400000004</v>
      </c>
      <c r="S144" s="201"/>
      <c r="T144" s="203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4" t="s">
        <v>82</v>
      </c>
      <c r="AT144" s="205" t="s">
        <v>76</v>
      </c>
      <c r="AU144" s="205" t="s">
        <v>82</v>
      </c>
      <c r="AY144" s="204" t="s">
        <v>115</v>
      </c>
      <c r="BK144" s="206">
        <f>SUM(BK145:BK148)</f>
        <v>0</v>
      </c>
    </row>
    <row r="145" spans="1:65" s="2" customFormat="1" ht="33" customHeight="1">
      <c r="A145" s="35"/>
      <c r="B145" s="36"/>
      <c r="C145" s="209" t="s">
        <v>199</v>
      </c>
      <c r="D145" s="209" t="s">
        <v>117</v>
      </c>
      <c r="E145" s="210" t="s">
        <v>200</v>
      </c>
      <c r="F145" s="211" t="s">
        <v>201</v>
      </c>
      <c r="G145" s="212" t="s">
        <v>129</v>
      </c>
      <c r="H145" s="213">
        <v>237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42</v>
      </c>
      <c r="O145" s="88"/>
      <c r="P145" s="219">
        <f>O145*H145</f>
        <v>0</v>
      </c>
      <c r="Q145" s="219">
        <v>0.1295</v>
      </c>
      <c r="R145" s="219">
        <f>Q145*H145</f>
        <v>30.6915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121</v>
      </c>
      <c r="AT145" s="221" t="s">
        <v>117</v>
      </c>
      <c r="AU145" s="221" t="s">
        <v>84</v>
      </c>
      <c r="AY145" s="14" t="s">
        <v>115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82</v>
      </c>
      <c r="BK145" s="222">
        <f>ROUND(I145*H145,2)</f>
        <v>0</v>
      </c>
      <c r="BL145" s="14" t="s">
        <v>121</v>
      </c>
      <c r="BM145" s="221" t="s">
        <v>202</v>
      </c>
    </row>
    <row r="146" spans="1:65" s="2" customFormat="1" ht="21.75" customHeight="1">
      <c r="A146" s="35"/>
      <c r="B146" s="36"/>
      <c r="C146" s="223" t="s">
        <v>7</v>
      </c>
      <c r="D146" s="223" t="s">
        <v>164</v>
      </c>
      <c r="E146" s="224" t="s">
        <v>203</v>
      </c>
      <c r="F146" s="225" t="s">
        <v>204</v>
      </c>
      <c r="G146" s="226" t="s">
        <v>205</v>
      </c>
      <c r="H146" s="227">
        <v>478.74</v>
      </c>
      <c r="I146" s="228"/>
      <c r="J146" s="229">
        <f>ROUND(I146*H146,2)</f>
        <v>0</v>
      </c>
      <c r="K146" s="230"/>
      <c r="L146" s="231"/>
      <c r="M146" s="232" t="s">
        <v>1</v>
      </c>
      <c r="N146" s="233" t="s">
        <v>42</v>
      </c>
      <c r="O146" s="88"/>
      <c r="P146" s="219">
        <f>O146*H146</f>
        <v>0</v>
      </c>
      <c r="Q146" s="219">
        <v>0.022</v>
      </c>
      <c r="R146" s="219">
        <f>Q146*H146</f>
        <v>10.53228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147</v>
      </c>
      <c r="AT146" s="221" t="s">
        <v>164</v>
      </c>
      <c r="AU146" s="221" t="s">
        <v>84</v>
      </c>
      <c r="AY146" s="14" t="s">
        <v>115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82</v>
      </c>
      <c r="BK146" s="222">
        <f>ROUND(I146*H146,2)</f>
        <v>0</v>
      </c>
      <c r="BL146" s="14" t="s">
        <v>121</v>
      </c>
      <c r="BM146" s="221" t="s">
        <v>206</v>
      </c>
    </row>
    <row r="147" spans="1:65" s="2" customFormat="1" ht="21.75" customHeight="1">
      <c r="A147" s="35"/>
      <c r="B147" s="36"/>
      <c r="C147" s="209" t="s">
        <v>207</v>
      </c>
      <c r="D147" s="209" t="s">
        <v>117</v>
      </c>
      <c r="E147" s="210" t="s">
        <v>208</v>
      </c>
      <c r="F147" s="211" t="s">
        <v>209</v>
      </c>
      <c r="G147" s="212" t="s">
        <v>137</v>
      </c>
      <c r="H147" s="213">
        <v>7.11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42</v>
      </c>
      <c r="O147" s="88"/>
      <c r="P147" s="219">
        <f>O147*H147</f>
        <v>0</v>
      </c>
      <c r="Q147" s="219">
        <v>2.25634</v>
      </c>
      <c r="R147" s="219">
        <f>Q147*H147</f>
        <v>16.0425774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121</v>
      </c>
      <c r="AT147" s="221" t="s">
        <v>117</v>
      </c>
      <c r="AU147" s="221" t="s">
        <v>84</v>
      </c>
      <c r="AY147" s="14" t="s">
        <v>115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82</v>
      </c>
      <c r="BK147" s="222">
        <f>ROUND(I147*H147,2)</f>
        <v>0</v>
      </c>
      <c r="BL147" s="14" t="s">
        <v>121</v>
      </c>
      <c r="BM147" s="221" t="s">
        <v>210</v>
      </c>
    </row>
    <row r="148" spans="1:65" s="2" customFormat="1" ht="21.75" customHeight="1">
      <c r="A148" s="35"/>
      <c r="B148" s="36"/>
      <c r="C148" s="209" t="s">
        <v>211</v>
      </c>
      <c r="D148" s="209" t="s">
        <v>117</v>
      </c>
      <c r="E148" s="210" t="s">
        <v>212</v>
      </c>
      <c r="F148" s="211" t="s">
        <v>213</v>
      </c>
      <c r="G148" s="212" t="s">
        <v>120</v>
      </c>
      <c r="H148" s="213">
        <v>1.08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42</v>
      </c>
      <c r="O148" s="88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121</v>
      </c>
      <c r="AT148" s="221" t="s">
        <v>117</v>
      </c>
      <c r="AU148" s="221" t="s">
        <v>84</v>
      </c>
      <c r="AY148" s="14" t="s">
        <v>115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82</v>
      </c>
      <c r="BK148" s="222">
        <f>ROUND(I148*H148,2)</f>
        <v>0</v>
      </c>
      <c r="BL148" s="14" t="s">
        <v>121</v>
      </c>
      <c r="BM148" s="221" t="s">
        <v>214</v>
      </c>
    </row>
    <row r="149" spans="1:63" s="12" customFormat="1" ht="22.8" customHeight="1">
      <c r="A149" s="12"/>
      <c r="B149" s="193"/>
      <c r="C149" s="194"/>
      <c r="D149" s="195" t="s">
        <v>76</v>
      </c>
      <c r="E149" s="207" t="s">
        <v>215</v>
      </c>
      <c r="F149" s="207" t="s">
        <v>216</v>
      </c>
      <c r="G149" s="194"/>
      <c r="H149" s="194"/>
      <c r="I149" s="197"/>
      <c r="J149" s="208">
        <f>BK149</f>
        <v>0</v>
      </c>
      <c r="K149" s="194"/>
      <c r="L149" s="199"/>
      <c r="M149" s="200"/>
      <c r="N149" s="201"/>
      <c r="O149" s="201"/>
      <c r="P149" s="202">
        <f>SUM(P150:P156)</f>
        <v>0</v>
      </c>
      <c r="Q149" s="201"/>
      <c r="R149" s="202">
        <f>SUM(R150:R156)</f>
        <v>0</v>
      </c>
      <c r="S149" s="201"/>
      <c r="T149" s="203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4" t="s">
        <v>82</v>
      </c>
      <c r="AT149" s="205" t="s">
        <v>76</v>
      </c>
      <c r="AU149" s="205" t="s">
        <v>82</v>
      </c>
      <c r="AY149" s="204" t="s">
        <v>115</v>
      </c>
      <c r="BK149" s="206">
        <f>SUM(BK150:BK156)</f>
        <v>0</v>
      </c>
    </row>
    <row r="150" spans="1:65" s="2" customFormat="1" ht="21.75" customHeight="1">
      <c r="A150" s="35"/>
      <c r="B150" s="36"/>
      <c r="C150" s="209" t="s">
        <v>217</v>
      </c>
      <c r="D150" s="209" t="s">
        <v>117</v>
      </c>
      <c r="E150" s="210" t="s">
        <v>218</v>
      </c>
      <c r="F150" s="211" t="s">
        <v>219</v>
      </c>
      <c r="G150" s="212" t="s">
        <v>167</v>
      </c>
      <c r="H150" s="213">
        <v>207.5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42</v>
      </c>
      <c r="O150" s="88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121</v>
      </c>
      <c r="AT150" s="221" t="s">
        <v>117</v>
      </c>
      <c r="AU150" s="221" t="s">
        <v>84</v>
      </c>
      <c r="AY150" s="14" t="s">
        <v>115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82</v>
      </c>
      <c r="BK150" s="222">
        <f>ROUND(I150*H150,2)</f>
        <v>0</v>
      </c>
      <c r="BL150" s="14" t="s">
        <v>121</v>
      </c>
      <c r="BM150" s="221" t="s">
        <v>220</v>
      </c>
    </row>
    <row r="151" spans="1:65" s="2" customFormat="1" ht="21.75" customHeight="1">
      <c r="A151" s="35"/>
      <c r="B151" s="36"/>
      <c r="C151" s="209" t="s">
        <v>221</v>
      </c>
      <c r="D151" s="209" t="s">
        <v>117</v>
      </c>
      <c r="E151" s="210" t="s">
        <v>222</v>
      </c>
      <c r="F151" s="211" t="s">
        <v>223</v>
      </c>
      <c r="G151" s="212" t="s">
        <v>167</v>
      </c>
      <c r="H151" s="213">
        <v>622.5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42</v>
      </c>
      <c r="O151" s="88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121</v>
      </c>
      <c r="AT151" s="221" t="s">
        <v>117</v>
      </c>
      <c r="AU151" s="221" t="s">
        <v>84</v>
      </c>
      <c r="AY151" s="14" t="s">
        <v>115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82</v>
      </c>
      <c r="BK151" s="222">
        <f>ROUND(I151*H151,2)</f>
        <v>0</v>
      </c>
      <c r="BL151" s="14" t="s">
        <v>121</v>
      </c>
      <c r="BM151" s="221" t="s">
        <v>224</v>
      </c>
    </row>
    <row r="152" spans="1:65" s="2" customFormat="1" ht="21.75" customHeight="1">
      <c r="A152" s="35"/>
      <c r="B152" s="36"/>
      <c r="C152" s="209" t="s">
        <v>225</v>
      </c>
      <c r="D152" s="209" t="s">
        <v>117</v>
      </c>
      <c r="E152" s="210" t="s">
        <v>226</v>
      </c>
      <c r="F152" s="211" t="s">
        <v>227</v>
      </c>
      <c r="G152" s="212" t="s">
        <v>167</v>
      </c>
      <c r="H152" s="213">
        <v>50.305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42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121</v>
      </c>
      <c r="AT152" s="221" t="s">
        <v>117</v>
      </c>
      <c r="AU152" s="221" t="s">
        <v>84</v>
      </c>
      <c r="AY152" s="14" t="s">
        <v>115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82</v>
      </c>
      <c r="BK152" s="222">
        <f>ROUND(I152*H152,2)</f>
        <v>0</v>
      </c>
      <c r="BL152" s="14" t="s">
        <v>121</v>
      </c>
      <c r="BM152" s="221" t="s">
        <v>228</v>
      </c>
    </row>
    <row r="153" spans="1:65" s="2" customFormat="1" ht="21.75" customHeight="1">
      <c r="A153" s="35"/>
      <c r="B153" s="36"/>
      <c r="C153" s="209" t="s">
        <v>229</v>
      </c>
      <c r="D153" s="209" t="s">
        <v>117</v>
      </c>
      <c r="E153" s="210" t="s">
        <v>230</v>
      </c>
      <c r="F153" s="211" t="s">
        <v>231</v>
      </c>
      <c r="G153" s="212" t="s">
        <v>167</v>
      </c>
      <c r="H153" s="213">
        <v>855.185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42</v>
      </c>
      <c r="O153" s="88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121</v>
      </c>
      <c r="AT153" s="221" t="s">
        <v>117</v>
      </c>
      <c r="AU153" s="221" t="s">
        <v>84</v>
      </c>
      <c r="AY153" s="14" t="s">
        <v>115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82</v>
      </c>
      <c r="BK153" s="222">
        <f>ROUND(I153*H153,2)</f>
        <v>0</v>
      </c>
      <c r="BL153" s="14" t="s">
        <v>121</v>
      </c>
      <c r="BM153" s="221" t="s">
        <v>232</v>
      </c>
    </row>
    <row r="154" spans="1:65" s="2" customFormat="1" ht="21.75" customHeight="1">
      <c r="A154" s="35"/>
      <c r="B154" s="36"/>
      <c r="C154" s="209" t="s">
        <v>233</v>
      </c>
      <c r="D154" s="209" t="s">
        <v>117</v>
      </c>
      <c r="E154" s="210" t="s">
        <v>234</v>
      </c>
      <c r="F154" s="211" t="s">
        <v>235</v>
      </c>
      <c r="G154" s="212" t="s">
        <v>167</v>
      </c>
      <c r="H154" s="213">
        <v>257.805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42</v>
      </c>
      <c r="O154" s="88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121</v>
      </c>
      <c r="AT154" s="221" t="s">
        <v>117</v>
      </c>
      <c r="AU154" s="221" t="s">
        <v>84</v>
      </c>
      <c r="AY154" s="14" t="s">
        <v>115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82</v>
      </c>
      <c r="BK154" s="222">
        <f>ROUND(I154*H154,2)</f>
        <v>0</v>
      </c>
      <c r="BL154" s="14" t="s">
        <v>121</v>
      </c>
      <c r="BM154" s="221" t="s">
        <v>236</v>
      </c>
    </row>
    <row r="155" spans="1:65" s="2" customFormat="1" ht="33" customHeight="1">
      <c r="A155" s="35"/>
      <c r="B155" s="36"/>
      <c r="C155" s="209" t="s">
        <v>237</v>
      </c>
      <c r="D155" s="209" t="s">
        <v>117</v>
      </c>
      <c r="E155" s="210" t="s">
        <v>238</v>
      </c>
      <c r="F155" s="211" t="s">
        <v>239</v>
      </c>
      <c r="G155" s="212" t="s">
        <v>167</v>
      </c>
      <c r="H155" s="213">
        <v>50.305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42</v>
      </c>
      <c r="O155" s="88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121</v>
      </c>
      <c r="AT155" s="221" t="s">
        <v>117</v>
      </c>
      <c r="AU155" s="221" t="s">
        <v>84</v>
      </c>
      <c r="AY155" s="14" t="s">
        <v>115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82</v>
      </c>
      <c r="BK155" s="222">
        <f>ROUND(I155*H155,2)</f>
        <v>0</v>
      </c>
      <c r="BL155" s="14" t="s">
        <v>121</v>
      </c>
      <c r="BM155" s="221" t="s">
        <v>240</v>
      </c>
    </row>
    <row r="156" spans="1:65" s="2" customFormat="1" ht="44.25" customHeight="1">
      <c r="A156" s="35"/>
      <c r="B156" s="36"/>
      <c r="C156" s="209" t="s">
        <v>241</v>
      </c>
      <c r="D156" s="209" t="s">
        <v>117</v>
      </c>
      <c r="E156" s="210" t="s">
        <v>242</v>
      </c>
      <c r="F156" s="211" t="s">
        <v>243</v>
      </c>
      <c r="G156" s="212" t="s">
        <v>167</v>
      </c>
      <c r="H156" s="213">
        <v>35.84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42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121</v>
      </c>
      <c r="AT156" s="221" t="s">
        <v>117</v>
      </c>
      <c r="AU156" s="221" t="s">
        <v>84</v>
      </c>
      <c r="AY156" s="14" t="s">
        <v>115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82</v>
      </c>
      <c r="BK156" s="222">
        <f>ROUND(I156*H156,2)</f>
        <v>0</v>
      </c>
      <c r="BL156" s="14" t="s">
        <v>121</v>
      </c>
      <c r="BM156" s="221" t="s">
        <v>244</v>
      </c>
    </row>
    <row r="157" spans="1:63" s="12" customFormat="1" ht="22.8" customHeight="1">
      <c r="A157" s="12"/>
      <c r="B157" s="193"/>
      <c r="C157" s="194"/>
      <c r="D157" s="195" t="s">
        <v>76</v>
      </c>
      <c r="E157" s="207" t="s">
        <v>245</v>
      </c>
      <c r="F157" s="207" t="s">
        <v>246</v>
      </c>
      <c r="G157" s="194"/>
      <c r="H157" s="194"/>
      <c r="I157" s="197"/>
      <c r="J157" s="208">
        <f>BK157</f>
        <v>0</v>
      </c>
      <c r="K157" s="194"/>
      <c r="L157" s="199"/>
      <c r="M157" s="200"/>
      <c r="N157" s="201"/>
      <c r="O157" s="201"/>
      <c r="P157" s="202">
        <f>P158</f>
        <v>0</v>
      </c>
      <c r="Q157" s="201"/>
      <c r="R157" s="202">
        <f>R158</f>
        <v>0</v>
      </c>
      <c r="S157" s="201"/>
      <c r="T157" s="203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4" t="s">
        <v>82</v>
      </c>
      <c r="AT157" s="205" t="s">
        <v>76</v>
      </c>
      <c r="AU157" s="205" t="s">
        <v>82</v>
      </c>
      <c r="AY157" s="204" t="s">
        <v>115</v>
      </c>
      <c r="BK157" s="206">
        <f>BK158</f>
        <v>0</v>
      </c>
    </row>
    <row r="158" spans="1:65" s="2" customFormat="1" ht="21.75" customHeight="1">
      <c r="A158" s="35"/>
      <c r="B158" s="36"/>
      <c r="C158" s="209" t="s">
        <v>247</v>
      </c>
      <c r="D158" s="209" t="s">
        <v>117</v>
      </c>
      <c r="E158" s="210" t="s">
        <v>248</v>
      </c>
      <c r="F158" s="211" t="s">
        <v>249</v>
      </c>
      <c r="G158" s="212" t="s">
        <v>167</v>
      </c>
      <c r="H158" s="213">
        <v>270.855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42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121</v>
      </c>
      <c r="AT158" s="221" t="s">
        <v>117</v>
      </c>
      <c r="AU158" s="221" t="s">
        <v>84</v>
      </c>
      <c r="AY158" s="14" t="s">
        <v>115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82</v>
      </c>
      <c r="BK158" s="222">
        <f>ROUND(I158*H158,2)</f>
        <v>0</v>
      </c>
      <c r="BL158" s="14" t="s">
        <v>121</v>
      </c>
      <c r="BM158" s="221" t="s">
        <v>250</v>
      </c>
    </row>
    <row r="159" spans="1:63" s="12" customFormat="1" ht="25.9" customHeight="1">
      <c r="A159" s="12"/>
      <c r="B159" s="193"/>
      <c r="C159" s="194"/>
      <c r="D159" s="195" t="s">
        <v>76</v>
      </c>
      <c r="E159" s="196" t="s">
        <v>251</v>
      </c>
      <c r="F159" s="196" t="s">
        <v>252</v>
      </c>
      <c r="G159" s="194"/>
      <c r="H159" s="194"/>
      <c r="I159" s="197"/>
      <c r="J159" s="198">
        <f>BK159</f>
        <v>0</v>
      </c>
      <c r="K159" s="194"/>
      <c r="L159" s="199"/>
      <c r="M159" s="200"/>
      <c r="N159" s="201"/>
      <c r="O159" s="201"/>
      <c r="P159" s="202">
        <f>P160</f>
        <v>0</v>
      </c>
      <c r="Q159" s="201"/>
      <c r="R159" s="202">
        <f>R160</f>
        <v>0</v>
      </c>
      <c r="S159" s="201"/>
      <c r="T159" s="203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4" t="s">
        <v>121</v>
      </c>
      <c r="AT159" s="205" t="s">
        <v>76</v>
      </c>
      <c r="AU159" s="205" t="s">
        <v>77</v>
      </c>
      <c r="AY159" s="204" t="s">
        <v>115</v>
      </c>
      <c r="BK159" s="206">
        <f>BK160</f>
        <v>0</v>
      </c>
    </row>
    <row r="160" spans="1:65" s="2" customFormat="1" ht="21.75" customHeight="1">
      <c r="A160" s="35"/>
      <c r="B160" s="36"/>
      <c r="C160" s="209" t="s">
        <v>253</v>
      </c>
      <c r="D160" s="209" t="s">
        <v>117</v>
      </c>
      <c r="E160" s="210" t="s">
        <v>254</v>
      </c>
      <c r="F160" s="211" t="s">
        <v>255</v>
      </c>
      <c r="G160" s="212" t="s">
        <v>256</v>
      </c>
      <c r="H160" s="213">
        <v>42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42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257</v>
      </c>
      <c r="AT160" s="221" t="s">
        <v>117</v>
      </c>
      <c r="AU160" s="221" t="s">
        <v>82</v>
      </c>
      <c r="AY160" s="14" t="s">
        <v>115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82</v>
      </c>
      <c r="BK160" s="222">
        <f>ROUND(I160*H160,2)</f>
        <v>0</v>
      </c>
      <c r="BL160" s="14" t="s">
        <v>257</v>
      </c>
      <c r="BM160" s="221" t="s">
        <v>258</v>
      </c>
    </row>
    <row r="161" spans="1:63" s="12" customFormat="1" ht="25.9" customHeight="1">
      <c r="A161" s="12"/>
      <c r="B161" s="193"/>
      <c r="C161" s="194"/>
      <c r="D161" s="195" t="s">
        <v>76</v>
      </c>
      <c r="E161" s="196" t="s">
        <v>259</v>
      </c>
      <c r="F161" s="196" t="s">
        <v>260</v>
      </c>
      <c r="G161" s="194"/>
      <c r="H161" s="194"/>
      <c r="I161" s="197"/>
      <c r="J161" s="198">
        <f>BK161</f>
        <v>0</v>
      </c>
      <c r="K161" s="194"/>
      <c r="L161" s="199"/>
      <c r="M161" s="200"/>
      <c r="N161" s="201"/>
      <c r="O161" s="201"/>
      <c r="P161" s="202">
        <f>P162</f>
        <v>0</v>
      </c>
      <c r="Q161" s="201"/>
      <c r="R161" s="202">
        <f>R162</f>
        <v>0</v>
      </c>
      <c r="S161" s="201"/>
      <c r="T161" s="203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4" t="s">
        <v>134</v>
      </c>
      <c r="AT161" s="205" t="s">
        <v>76</v>
      </c>
      <c r="AU161" s="205" t="s">
        <v>77</v>
      </c>
      <c r="AY161" s="204" t="s">
        <v>115</v>
      </c>
      <c r="BK161" s="206">
        <f>BK162</f>
        <v>0</v>
      </c>
    </row>
    <row r="162" spans="1:63" s="12" customFormat="1" ht="22.8" customHeight="1">
      <c r="A162" s="12"/>
      <c r="B162" s="193"/>
      <c r="C162" s="194"/>
      <c r="D162" s="195" t="s">
        <v>76</v>
      </c>
      <c r="E162" s="207" t="s">
        <v>261</v>
      </c>
      <c r="F162" s="207" t="s">
        <v>262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0</v>
      </c>
      <c r="S162" s="201"/>
      <c r="T162" s="20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4" t="s">
        <v>134</v>
      </c>
      <c r="AT162" s="205" t="s">
        <v>76</v>
      </c>
      <c r="AU162" s="205" t="s">
        <v>82</v>
      </c>
      <c r="AY162" s="204" t="s">
        <v>115</v>
      </c>
      <c r="BK162" s="206">
        <f>BK163</f>
        <v>0</v>
      </c>
    </row>
    <row r="163" spans="1:65" s="2" customFormat="1" ht="16.5" customHeight="1">
      <c r="A163" s="35"/>
      <c r="B163" s="36"/>
      <c r="C163" s="209" t="s">
        <v>263</v>
      </c>
      <c r="D163" s="209" t="s">
        <v>117</v>
      </c>
      <c r="E163" s="210" t="s">
        <v>264</v>
      </c>
      <c r="F163" s="211" t="s">
        <v>265</v>
      </c>
      <c r="G163" s="212" t="s">
        <v>266</v>
      </c>
      <c r="H163" s="213">
        <v>1</v>
      </c>
      <c r="I163" s="214"/>
      <c r="J163" s="215">
        <f>ROUND(I163*H163,2)</f>
        <v>0</v>
      </c>
      <c r="K163" s="216"/>
      <c r="L163" s="41"/>
      <c r="M163" s="234" t="s">
        <v>1</v>
      </c>
      <c r="N163" s="235" t="s">
        <v>42</v>
      </c>
      <c r="O163" s="236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267</v>
      </c>
      <c r="AT163" s="221" t="s">
        <v>117</v>
      </c>
      <c r="AU163" s="221" t="s">
        <v>84</v>
      </c>
      <c r="AY163" s="14" t="s">
        <v>115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82</v>
      </c>
      <c r="BK163" s="222">
        <f>ROUND(I163*H163,2)</f>
        <v>0</v>
      </c>
      <c r="BL163" s="14" t="s">
        <v>267</v>
      </c>
      <c r="BM163" s="221" t="s">
        <v>268</v>
      </c>
    </row>
    <row r="164" spans="1:31" s="2" customFormat="1" ht="6.95" customHeight="1">
      <c r="A164" s="35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password="CC35" sheet="1" objects="1" scenarios="1" formatColumns="0" formatRows="0" autoFilter="0"/>
  <autoFilter ref="C120:K163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2022-02-16T15:52:40Z</dcterms:created>
  <dcterms:modified xsi:type="dcterms:W3CDTF">2022-02-16T15:52:43Z</dcterms:modified>
  <cp:category/>
  <cp:version/>
  <cp:contentType/>
  <cp:contentStatus/>
</cp:coreProperties>
</file>