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645" windowWidth="28455" windowHeight="11700" activeTab="0"/>
  </bookViews>
  <sheets>
    <sheet name="Rekapitulace stavby" sheetId="1" r:id="rId1"/>
    <sheet name="001 - Ulice Kyselská + ar..." sheetId="2" r:id="rId2"/>
  </sheets>
  <definedNames>
    <definedName name="_xlnm._FilterDatabase" localSheetId="1" hidden="1">'001 - Ulice Kyselská + ar...'!$C$118:$K$210</definedName>
    <definedName name="_xlnm.Print_Area" localSheetId="1">'001 - Ulice Kyselská + ar...'!$C$4:$J$76,'001 - Ulice Kyselská + ar...'!$C$82:$J$100,'001 - Ulice Kyselská + ar...'!$C$106:$K$210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'001 - Ulice Kyselská + ar...'!$118:$118</definedName>
  </definedNames>
  <calcPr calcId="125725"/>
</workbook>
</file>

<file path=xl/sharedStrings.xml><?xml version="1.0" encoding="utf-8"?>
<sst xmlns="http://schemas.openxmlformats.org/spreadsheetml/2006/main" count="1590" uniqueCount="476">
  <si>
    <t>Export Komplet</t>
  </si>
  <si>
    <t/>
  </si>
  <si>
    <t>2.0</t>
  </si>
  <si>
    <t>ZAMOK</t>
  </si>
  <si>
    <t>False</t>
  </si>
  <si>
    <t>{3f312e2a-1d7f-467d-91f4-c932593f4451}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</si>
  <si>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</si>
  <si>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</si>
  <si>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</si>
  <si>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</si>
  <si>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</si>
  <si>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</si>
  <si>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</si>
  <si>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0401209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</si>
  <si>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</si>
  <si>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</si>
  <si>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Mobiliář a VO„Revitalizace areálu Kyselka a Kyselské ulice</t>
  </si>
  <si>
    <t>KSO:</t>
  </si>
  <si>
    <t>CC-CZ:</t>
  </si>
  <si>
    <t>Místo:</t>
  </si>
  <si>
    <t xml:space="preserve"> </t>
  </si>
  <si>
    <t>Datum:</t>
  </si>
  <si>
    <t>7. 2. 2022</t>
  </si>
  <si>
    <t>Zadavatel:</t>
  </si>
  <si>
    <t>IČ:</t>
  </si>
  <si>
    <t>00266230</t>
  </si>
  <si>
    <t>Město Bílina</t>
  </si>
  <si>
    <t>DIČ:</t>
  </si>
  <si>
    <t>CZ00266230</t>
  </si>
  <si>
    <t>Uchazeč:</t>
  </si>
  <si>
    <t>Vyplň údaj</t>
  </si>
  <si>
    <t>Projektant:</t>
  </si>
  <si>
    <t>61341061</t>
  </si>
  <si>
    <t>Hubený Richard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</si>
  <si>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</si>
  <si>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</si>
  <si>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</si>
  <si>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</si>
  <si>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</si>
  <si>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</si>
  <si>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</si>
  <si>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</si>
  <si>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</si>
  <si>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</si>
  <si>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</si>
  <si>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</si>
  <si>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</si>
  <si>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</si>
  <si>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</si>
  <si>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</si>
  <si>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</si>
  <si>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</si>
  <si>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</si>
  <si>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</si>
  <si>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</si>
  <si>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</si>
  <si>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</si>
  <si>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</si>
  <si>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</si>
  <si>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</si>
  <si>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</si>
  <si>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</si>
  <si>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</si>
  <si>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</si>
  <si>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</si>
  <si>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</si>
  <si>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</si>
  <si>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</si>
  <si>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</si>
  <si>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</si>
  <si>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</si>
  <si>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</si>
  <si>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</si>
  <si>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</si>
  <si>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</si>
  <si>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</si>
  <si>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</si>
  <si>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</si>
  <si>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</si>
  <si>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</si>
  <si>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</si>
  <si>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</si>
  <si>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</si>
  <si>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Ulice Kyselská + areál parku – veřejné osvětlení</t>
  </si>
  <si>
    <t>STA</t>
  </si>
  <si>
    <t>1</t>
  </si>
  <si>
    <t>{36aeac86-1cd9-4f2f-b7a4-7a038bb5c145}</t>
  </si>
  <si>
    <t>2</t>
  </si>
  <si>
    <t>KRYCÍ LIST SOUPISU PRACÍ</t>
  </si>
  <si>
    <t>Objekt:</t>
  </si>
  <si>
    <t>001 - Ulice Kyselská + areál parku – veřejné osvětlení</t>
  </si>
  <si>
    <t>REKAPITULACE ČLENĚNÍ SOUPISU PRACÍ</t>
  </si>
  <si>
    <t>Kód dílu - Popis</t>
  </si>
  <si>
    <t>Cena celkem [CZK]</t>
  </si>
  <si>
    <t>Náklady ze soupisu prací</t>
  </si>
  <si>
    <t>-1</t>
  </si>
  <si>
    <t>C21M - Elektromontáže</t>
  </si>
  <si>
    <t>C46M - Zemní práce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</si>
  <si>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</si>
  <si>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</si>
  <si>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</si>
  <si>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</si>
  <si>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</si>
  <si>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</si>
  <si>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</si>
  <si>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</si>
  <si>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</si>
  <si>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</si>
  <si>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</si>
  <si>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</si>
  <si>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</si>
  <si>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</si>
  <si>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C21M</t>
  </si>
  <si>
    <t>Elektromontáže</t>
  </si>
  <si>
    <t>ROZPOCET</t>
  </si>
  <si>
    <t>K</t>
  </si>
  <si>
    <t>011464000</t>
  </si>
  <si>
    <t>Měření (monitoring) úrovně osvětlení</t>
  </si>
  <si>
    <t>kpl</t>
  </si>
  <si>
    <t>CS ÚRS 2022 01</t>
  </si>
  <si>
    <t>1024</t>
  </si>
  <si>
    <t>-1036366617</t>
  </si>
  <si>
    <t>218100003</t>
  </si>
  <si>
    <t>Odpojení vodičů z rozváděče nebo přístroje průřezu žíly do 16 mm2</t>
  </si>
  <si>
    <t>kus</t>
  </si>
  <si>
    <t>64</t>
  </si>
  <si>
    <t>-13686600</t>
  </si>
  <si>
    <t>3</t>
  </si>
  <si>
    <t>218100001</t>
  </si>
  <si>
    <t>Odpojení vodičů z rozváděče nebo přístroje průřezu žíly do 2,5 mm2</t>
  </si>
  <si>
    <t>1837360312</t>
  </si>
  <si>
    <t>4</t>
  </si>
  <si>
    <t>218202016</t>
  </si>
  <si>
    <t>Demontáž svítidla výbojkového průmyslového nebo venkovního ze sloupku parkového</t>
  </si>
  <si>
    <t>1769322545</t>
  </si>
  <si>
    <t>5</t>
  </si>
  <si>
    <t>218204103</t>
  </si>
  <si>
    <t>Demontáž výložníků osvětlení jednoramenných sloupových hmotnosti do 35 kg</t>
  </si>
  <si>
    <t>-684063081</t>
  </si>
  <si>
    <t>6</t>
  </si>
  <si>
    <t>218204201</t>
  </si>
  <si>
    <t>Demontáž elektrovýzbroje stožárů osvětlení 1 okruh</t>
  </si>
  <si>
    <t>115796215</t>
  </si>
  <si>
    <t>7</t>
  </si>
  <si>
    <t>218220300</t>
  </si>
  <si>
    <t>Demontáž svorek hromosvodných s 1 šroubem</t>
  </si>
  <si>
    <t>858193167</t>
  </si>
  <si>
    <t>8</t>
  </si>
  <si>
    <t>218204011</t>
  </si>
  <si>
    <t>Demontáž stožárů osvětlení ocelových samostatně stojících délky do 12 m</t>
  </si>
  <si>
    <t>146005904</t>
  </si>
  <si>
    <t>9</t>
  </si>
  <si>
    <t>210202013</t>
  </si>
  <si>
    <t>Montáž svítidlo výbojkové průmyslové nebo venkovní na výložník</t>
  </si>
  <si>
    <t>-1519638867</t>
  </si>
  <si>
    <t>10</t>
  </si>
  <si>
    <t>M</t>
  </si>
  <si>
    <t>ROSA OP S-70W/400 K-</t>
  </si>
  <si>
    <t>A - Svítidlo ROSA OP S-70W/400 K-180 (o60mm)</t>
  </si>
  <si>
    <t>ks</t>
  </si>
  <si>
    <t>-2069889302</t>
  </si>
  <si>
    <t>11</t>
  </si>
  <si>
    <t>Pol1</t>
  </si>
  <si>
    <t>Koule 400/180 PC čirá</t>
  </si>
  <si>
    <t>847570214</t>
  </si>
  <si>
    <t>12</t>
  </si>
  <si>
    <t>Pol2</t>
  </si>
  <si>
    <t>Mřížka optická nerez malá dolní</t>
  </si>
  <si>
    <t>-1993740545</t>
  </si>
  <si>
    <t>13</t>
  </si>
  <si>
    <t>Pol3</t>
  </si>
  <si>
    <t>Zdroj pro svítidlo ROSA 70W SON</t>
  </si>
  <si>
    <t>-402558385</t>
  </si>
  <si>
    <t>14</t>
  </si>
  <si>
    <t>RPS</t>
  </si>
  <si>
    <t>Recyklační poplatek svítidlo</t>
  </si>
  <si>
    <t>-1657962065</t>
  </si>
  <si>
    <t>RPZ</t>
  </si>
  <si>
    <t>Recyklační poplatek zdroj</t>
  </si>
  <si>
    <t>337202841</t>
  </si>
  <si>
    <t>16</t>
  </si>
  <si>
    <t>210202016</t>
  </si>
  <si>
    <t>Montáž svítidlo výbojkové průmyslové nebo venkovní na sloupek parkový</t>
  </si>
  <si>
    <t>1838459046</t>
  </si>
  <si>
    <t>17</t>
  </si>
  <si>
    <t>LED1925020416</t>
  </si>
  <si>
    <t>C - Svítidlo VOLTANA 2 / 5119 / 16 LED / 350mA / WW / 19W</t>
  </si>
  <si>
    <t>896366531</t>
  </si>
  <si>
    <t>18</t>
  </si>
  <si>
    <t>D8000000004</t>
  </si>
  <si>
    <t>Držák vertikální - pozinkovaný VOLTANA</t>
  </si>
  <si>
    <t>-876000323</t>
  </si>
  <si>
    <t>19</t>
  </si>
  <si>
    <t>RPSL</t>
  </si>
  <si>
    <t>Recyklační poplatek svítidlo LED</t>
  </si>
  <si>
    <t>-127095133</t>
  </si>
  <si>
    <t>20</t>
  </si>
  <si>
    <t>210204011</t>
  </si>
  <si>
    <t>Montáž stožárů osvětlení ocelových samostatně stojících délky do 12 m</t>
  </si>
  <si>
    <t>1048964138</t>
  </si>
  <si>
    <t>SP-4W/A</t>
  </si>
  <si>
    <t>Stožár SP-4W/A černá</t>
  </si>
  <si>
    <t>-555631198</t>
  </si>
  <si>
    <t>22</t>
  </si>
  <si>
    <t>B-40</t>
  </si>
  <si>
    <t>Betonový základ B-40, spoj. Materiál</t>
  </si>
  <si>
    <t>1041933188</t>
  </si>
  <si>
    <t>23</t>
  </si>
  <si>
    <t>0605513360</t>
  </si>
  <si>
    <t>Stožár K 5,5-133/89/60</t>
  </si>
  <si>
    <t>54734341</t>
  </si>
  <si>
    <t>24</t>
  </si>
  <si>
    <t>LAK RAL</t>
  </si>
  <si>
    <t>LAK RAL, lakování stožárů</t>
  </si>
  <si>
    <t>1862892986</t>
  </si>
  <si>
    <t>25</t>
  </si>
  <si>
    <t>BS</t>
  </si>
  <si>
    <t>Balné stožáry</t>
  </si>
  <si>
    <t>1339089546</t>
  </si>
  <si>
    <t>26</t>
  </si>
  <si>
    <t>OM133</t>
  </si>
  <si>
    <t>Manžeta OM 133 ocelová</t>
  </si>
  <si>
    <t>1030479586</t>
  </si>
  <si>
    <t>27</t>
  </si>
  <si>
    <t>210204103</t>
  </si>
  <si>
    <t>Montáž výložníků osvětlení jednoramenných sloupových hmotnosti do 35 kg</t>
  </si>
  <si>
    <t>1263253252</t>
  </si>
  <si>
    <t>28</t>
  </si>
  <si>
    <t>WT-11/1</t>
  </si>
  <si>
    <t>Výložník WT-11/1 elox černá</t>
  </si>
  <si>
    <t>477401935</t>
  </si>
  <si>
    <t>29</t>
  </si>
  <si>
    <t>210204105</t>
  </si>
  <si>
    <t>Montáž výložníků osvětlení dvouramenných sloupových hmotnosti do 70 kg</t>
  </si>
  <si>
    <t>787579735</t>
  </si>
  <si>
    <t>30</t>
  </si>
  <si>
    <t>WT-11/2</t>
  </si>
  <si>
    <t>Výložník WT-11/2 elox černá</t>
  </si>
  <si>
    <t>-1028275005</t>
  </si>
  <si>
    <t>31</t>
  </si>
  <si>
    <t>210204201</t>
  </si>
  <si>
    <t>Montáž elektrovýzbroje stožárů osvětlení 1 okruh</t>
  </si>
  <si>
    <t>-416550362</t>
  </si>
  <si>
    <t>32</t>
  </si>
  <si>
    <t>TB-1</t>
  </si>
  <si>
    <t>Stožárová rozvodnice TB-1, pojistka</t>
  </si>
  <si>
    <t>-1091979789</t>
  </si>
  <si>
    <t>33</t>
  </si>
  <si>
    <t>4048102701</t>
  </si>
  <si>
    <t>Svorkovnice SR 481-27 Z/Un 1poj.</t>
  </si>
  <si>
    <t>-139073318</t>
  </si>
  <si>
    <t>34</t>
  </si>
  <si>
    <t>210204202</t>
  </si>
  <si>
    <t>Montáž elektrovýzbroje stožárů osvětlení 2 okruhy</t>
  </si>
  <si>
    <t>-1802774846</t>
  </si>
  <si>
    <t>35</t>
  </si>
  <si>
    <t>TB-2</t>
  </si>
  <si>
    <t>Stožárová rozvodnice TB-2, 2-pojistky</t>
  </si>
  <si>
    <t>-1374432238</t>
  </si>
  <si>
    <t>36</t>
  </si>
  <si>
    <t>741122211</t>
  </si>
  <si>
    <t>Montáž kabel Cu plný kulatý žíla 3x1,5 až 6 mm2 uložený volně (např. CYKY)</t>
  </si>
  <si>
    <t>m</t>
  </si>
  <si>
    <t>1172385341</t>
  </si>
  <si>
    <t>37</t>
  </si>
  <si>
    <t>34111030</t>
  </si>
  <si>
    <t>kabel instalační jádro Cu plné izolace PVC plášť PVC 450/750V (CYKY) 3x1,5mm2</t>
  </si>
  <si>
    <t>957434636</t>
  </si>
  <si>
    <t>38</t>
  </si>
  <si>
    <t>741122223</t>
  </si>
  <si>
    <t>Montáž kabel Cu plný kulatý žíla 4x16 až 25 mm2 uložený volně (např. CYKY)</t>
  </si>
  <si>
    <t>-233059926</t>
  </si>
  <si>
    <t>39</t>
  </si>
  <si>
    <t>34111080</t>
  </si>
  <si>
    <t>kabel instalační jádro Cu plné izolace PVC plášť PVC 450/750V (CYKY) 4x16mm2</t>
  </si>
  <si>
    <t>719802914</t>
  </si>
  <si>
    <t>40</t>
  </si>
  <si>
    <t>741122231</t>
  </si>
  <si>
    <t>Montáž kabel Cu plný kulatý žíla 5x1,5 až 2,5 mm2 uložený volně (např. CYKY)</t>
  </si>
  <si>
    <t>971811300</t>
  </si>
  <si>
    <t>41</t>
  </si>
  <si>
    <t>34111090</t>
  </si>
  <si>
    <t>kabel instalační jádro Cu plné izolace PVC plášť PVC 450/750V (CYKY) 5x1,5mm2</t>
  </si>
  <si>
    <t>-604921004</t>
  </si>
  <si>
    <t>42</t>
  </si>
  <si>
    <t>741122232</t>
  </si>
  <si>
    <t>Montáž kabel Cu plný kulatý žíla 5x4 až 6 mm2 uložený volně (např. CYKY)</t>
  </si>
  <si>
    <t>-1896851042</t>
  </si>
  <si>
    <t>43</t>
  </si>
  <si>
    <t>34111100</t>
  </si>
  <si>
    <t>kabel instalační jádro Cu plné izolace PVC plášť PVC 450/750V (CYKY) 5x6mm2</t>
  </si>
  <si>
    <t>1714260354</t>
  </si>
  <si>
    <t>44</t>
  </si>
  <si>
    <t>741130021</t>
  </si>
  <si>
    <t>Ukončení vodič izolovaný do 2,5 mm2 na svorkovnici</t>
  </si>
  <si>
    <t>528990682</t>
  </si>
  <si>
    <t>45</t>
  </si>
  <si>
    <t>741130025</t>
  </si>
  <si>
    <t>Ukončení vodič izolovaný do 16 mm2 na svorkovnici</t>
  </si>
  <si>
    <t>1941622629</t>
  </si>
  <si>
    <t>46</t>
  </si>
  <si>
    <t>741132133</t>
  </si>
  <si>
    <t>Ukončení kabelů 4x16 mm2 smršťovací záklopkou nebo páskem bez letování</t>
  </si>
  <si>
    <t>2075029679</t>
  </si>
  <si>
    <t>47</t>
  </si>
  <si>
    <t>KSCZ4X 6-25</t>
  </si>
  <si>
    <t>Koncovka KSCZ4X 6-25 kabelová</t>
  </si>
  <si>
    <t>1370781274</t>
  </si>
  <si>
    <t>48</t>
  </si>
  <si>
    <t>741410041</t>
  </si>
  <si>
    <t>Montáž vodič uzemňovací drát nebo lano D do 10 mm v městské zástavbě</t>
  </si>
  <si>
    <t>-1771171431</t>
  </si>
  <si>
    <t>49</t>
  </si>
  <si>
    <t>35441073</t>
  </si>
  <si>
    <t>drát D 10mm FeZn</t>
  </si>
  <si>
    <t>kg</t>
  </si>
  <si>
    <t>-690296532</t>
  </si>
  <si>
    <t>50</t>
  </si>
  <si>
    <t>741420021</t>
  </si>
  <si>
    <t>Montáž svorka hromosvodná se 2 šrouby</t>
  </si>
  <si>
    <t>-1326822586</t>
  </si>
  <si>
    <t>51</t>
  </si>
  <si>
    <t>35441885</t>
  </si>
  <si>
    <t>svorka spojovací pro lano D 8-10mm</t>
  </si>
  <si>
    <t>-1310367730</t>
  </si>
  <si>
    <t>52</t>
  </si>
  <si>
    <t>945421110</t>
  </si>
  <si>
    <t>Hydraulická zvedací plošina na automobilovém podvozku výška zdvihu do 18 m včetně obsluhy</t>
  </si>
  <si>
    <t>hod</t>
  </si>
  <si>
    <t>512</t>
  </si>
  <si>
    <t>1751798509</t>
  </si>
  <si>
    <t>53</t>
  </si>
  <si>
    <t>210280003</t>
  </si>
  <si>
    <t>Zkoušky a prohlídky el rozvodů a zařízení celková prohlídka pro objem montážních prací přes 500 do 1 000 tis Kč</t>
  </si>
  <si>
    <t>2012918990</t>
  </si>
  <si>
    <t>C46M</t>
  </si>
  <si>
    <t>Zemní práce</t>
  </si>
  <si>
    <t>54</t>
  </si>
  <si>
    <t>460010025</t>
  </si>
  <si>
    <t>Vytyčení trasy inženýrských sítí v zastavěném prostoru</t>
  </si>
  <si>
    <t>km</t>
  </si>
  <si>
    <t>33623193</t>
  </si>
  <si>
    <t>55</t>
  </si>
  <si>
    <t>468051121</t>
  </si>
  <si>
    <t>Bourání základu betonového při elektromontážích</t>
  </si>
  <si>
    <t>m3</t>
  </si>
  <si>
    <t>1596986699</t>
  </si>
  <si>
    <t>56</t>
  </si>
  <si>
    <t>460391123</t>
  </si>
  <si>
    <t>Zásyp jam při elektromontážích ručně se zhutněním z hornin třídy I skupiny 3</t>
  </si>
  <si>
    <t>-1922940491</t>
  </si>
  <si>
    <t>57</t>
  </si>
  <si>
    <t>460030173</t>
  </si>
  <si>
    <t>Odstranění podkladu nebo krytu komunikace při elektromontážích ze živice tl přes 10 do 15 cm</t>
  </si>
  <si>
    <t>m2</t>
  </si>
  <si>
    <t>1314363287</t>
  </si>
  <si>
    <t>58</t>
  </si>
  <si>
    <t>460030193</t>
  </si>
  <si>
    <t>Řezání živičného podkladu nebo krytu při elektromontážích hl přes 10 do 15 cm</t>
  </si>
  <si>
    <t>-1004582327</t>
  </si>
  <si>
    <t>59</t>
  </si>
  <si>
    <t>460080014</t>
  </si>
  <si>
    <t>Základové konstrukce při elektromontážích z monolitického betonu tř. C 16/20</t>
  </si>
  <si>
    <t>367512918</t>
  </si>
  <si>
    <t>60</t>
  </si>
  <si>
    <t>-313342720</t>
  </si>
  <si>
    <t>61</t>
  </si>
  <si>
    <t>460131113</t>
  </si>
  <si>
    <t>Hloubení nezapažených jam při elektromontážích ručně v hornině tř I skupiny 3</t>
  </si>
  <si>
    <t>-1971576329</t>
  </si>
  <si>
    <t>62</t>
  </si>
  <si>
    <t>460150123</t>
  </si>
  <si>
    <t>Hloubení kabelových rýh ručně š 35 cm hl 40 cm v hornině tř I skupiny 3</t>
  </si>
  <si>
    <t>1775630783</t>
  </si>
  <si>
    <t>63</t>
  </si>
  <si>
    <t>460150303</t>
  </si>
  <si>
    <t>Hloubení kabelových rýh ručně š 50 cm hl 120 cm v hornině tř I skupiny 3</t>
  </si>
  <si>
    <t>1687651865</t>
  </si>
  <si>
    <t>460161312</t>
  </si>
  <si>
    <t>340674948</t>
  </si>
  <si>
    <t>65</t>
  </si>
  <si>
    <t>460421101</t>
  </si>
  <si>
    <t>Kabelové lože z písku pro kabely vn a vvn bez zakrytí š přes 50 do 65 cm</t>
  </si>
  <si>
    <t>732766256</t>
  </si>
  <si>
    <t>66</t>
  </si>
  <si>
    <t>460431332</t>
  </si>
  <si>
    <t>Zásyp kabelových rýh ručně se zhutněním š 50 cm hl 120 cm z horniny tř I skupiny 3</t>
  </si>
  <si>
    <t>-428850162</t>
  </si>
  <si>
    <t>67</t>
  </si>
  <si>
    <t>460490013</t>
  </si>
  <si>
    <t>Výstražná fólie pro krytí kabelů šířky 34 cm</t>
  </si>
  <si>
    <t>-721356806</t>
  </si>
  <si>
    <t>68</t>
  </si>
  <si>
    <t>34575113</t>
  </si>
  <si>
    <t>deska kabelová krycí PE červená, 300x2mm</t>
  </si>
  <si>
    <t>-692395108</t>
  </si>
  <si>
    <t>69</t>
  </si>
  <si>
    <t>460510074</t>
  </si>
  <si>
    <t>Osazení kabelových prostupů z trub plastových do rýhy s obetonováním průměru do 10 cm</t>
  </si>
  <si>
    <t>335771925</t>
  </si>
  <si>
    <t>70</t>
  </si>
  <si>
    <t>460520164</t>
  </si>
  <si>
    <t>Montáž trubek ochranných plastových uložených volně do rýhy tuhých D přes 90 do 110 mm</t>
  </si>
  <si>
    <t>-1576884988</t>
  </si>
  <si>
    <t>71</t>
  </si>
  <si>
    <t>34571364</t>
  </si>
  <si>
    <t>trubka elektroinstalační HDPE tuhá dvouplášťová korugovaná D 75/90mm</t>
  </si>
  <si>
    <t>-1696214438</t>
  </si>
  <si>
    <t>72</t>
  </si>
  <si>
    <t>460560123</t>
  </si>
  <si>
    <t>Zásyp kabelových rýh ručně se zhutněním š 35 cm hl 40 cm z horniny tř I skupiny 3</t>
  </si>
  <si>
    <t>1524272430</t>
  </si>
  <si>
    <t>73</t>
  </si>
  <si>
    <t>460560303</t>
  </si>
  <si>
    <t>-1356207928</t>
  </si>
  <si>
    <t>74</t>
  </si>
  <si>
    <t>460600023</t>
  </si>
  <si>
    <t>Vodorovné přemístění horniny jakékoliv třídy dopravními prostředky při elektromontážích přes 500 do 1000 m</t>
  </si>
  <si>
    <t>-1890877139</t>
  </si>
  <si>
    <t>75</t>
  </si>
  <si>
    <t>460600031</t>
  </si>
  <si>
    <t>Příplatek k vodorovnému přemístění horniny dopravními prostředky při elektromontážích za každých dalších i započatých 1000 m</t>
  </si>
  <si>
    <t>-1444397479</t>
  </si>
  <si>
    <t>76</t>
  </si>
  <si>
    <t>460650063</t>
  </si>
  <si>
    <t>Podklad vozovky a chodníku z kameniva drceného se zhutněním při elektromontážích tl přes 15 do 20 cm</t>
  </si>
  <si>
    <t>-1536233500</t>
  </si>
  <si>
    <t>77</t>
  </si>
  <si>
    <t>460881215</t>
  </si>
  <si>
    <t>Kryt vozovky a chodníku z asfaltového betonu při elektromontážích vrstva ložní tl 8 cm</t>
  </si>
  <si>
    <t>1719899811</t>
  </si>
  <si>
    <t>78</t>
  </si>
  <si>
    <t>-487498046</t>
  </si>
  <si>
    <t>79</t>
  </si>
  <si>
    <t>871361101</t>
  </si>
  <si>
    <t>Montáž potrubí z PVC SDR 11 těsněných gumovým kroužkem otevřený výkop D 280 x 10,8 mm</t>
  </si>
  <si>
    <t>1113285982</t>
  </si>
  <si>
    <t>80</t>
  </si>
  <si>
    <t>28611140</t>
  </si>
  <si>
    <t>trubka kanalizační PVC DN 250x1000mm SN4</t>
  </si>
  <si>
    <t>1620326800</t>
  </si>
  <si>
    <t>VRN</t>
  </si>
  <si>
    <t>Vedlejší rozpočtové náklady</t>
  </si>
  <si>
    <t>81</t>
  </si>
  <si>
    <t>141R00</t>
  </si>
  <si>
    <t>Přirážka za podružný materiál</t>
  </si>
  <si>
    <t>%</t>
  </si>
  <si>
    <t>-432031802</t>
  </si>
  <si>
    <t>82</t>
  </si>
  <si>
    <t>00R00</t>
  </si>
  <si>
    <t>Likvidace odpadu, odvoz suti a vybouraných hmot na skládku,</t>
  </si>
  <si>
    <t>505601059</t>
  </si>
  <si>
    <t>83</t>
  </si>
  <si>
    <t>013254000</t>
  </si>
  <si>
    <t>Dokumentace skutečného provedení stavby</t>
  </si>
  <si>
    <t>-421782104</t>
  </si>
  <si>
    <t>84</t>
  </si>
  <si>
    <t>034002000</t>
  </si>
  <si>
    <t>Zabezpečení staveniště</t>
  </si>
  <si>
    <t>-247964839</t>
  </si>
  <si>
    <t>85</t>
  </si>
  <si>
    <t>065002000</t>
  </si>
  <si>
    <t>Mimostaveništní doprava materiálů</t>
  </si>
  <si>
    <t>-1136206649</t>
  </si>
  <si>
    <t>86</t>
  </si>
  <si>
    <t>071103000</t>
  </si>
  <si>
    <t>Provoz investora</t>
  </si>
  <si>
    <t>-550581892</t>
  </si>
  <si>
    <t>87</t>
  </si>
  <si>
    <t>201R00</t>
  </si>
  <si>
    <t>Podíl přidružených výkonů</t>
  </si>
  <si>
    <t>260254080</t>
  </si>
  <si>
    <t>88</t>
  </si>
  <si>
    <t>202R00</t>
  </si>
  <si>
    <t>Zednické výpomoci</t>
  </si>
  <si>
    <t>1584745092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</si>
</sst>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7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3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4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0" fontId="20" fillId="2" borderId="17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0" fillId="0" borderId="19" xfId="0" applyNumberFormat="1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6</v>
      </c>
    </row>
    <row r="5" spans="2:71" s="1" customFormat="1" ht="12" customHeight="1">
      <c r="B5" s="17"/>
      <c r="C5" s="18"/>
      <c r="D5" s="22" t="s">
        <v>12</v>
      </c>
      <c r="E5" s="18"/>
      <c r="F5" s="18"/>
      <c r="G5" s="18"/>
      <c r="H5" s="18"/>
      <c r="I5" s="18"/>
      <c r="J5" s="18"/>
      <c r="K5" s="199" t="s">
        <v>13</v>
      </c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18"/>
      <c r="AQ5" s="18"/>
      <c r="AR5" s="16"/>
      <c r="BE5" s="196" t="s">
        <v>14</v>
      </c>
      <c r="BS5" s="13" t="s">
        <v>6</v>
      </c>
    </row>
    <row r="6" spans="2:71" s="1" customFormat="1" ht="36.95" customHeight="1">
      <c r="B6" s="17"/>
      <c r="C6" s="18"/>
      <c r="D6" s="24" t="s">
        <v>15</v>
      </c>
      <c r="E6" s="18"/>
      <c r="F6" s="18"/>
      <c r="G6" s="18"/>
      <c r="H6" s="18"/>
      <c r="I6" s="18"/>
      <c r="J6" s="18"/>
      <c r="K6" s="201" t="s">
        <v>16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18"/>
      <c r="AQ6" s="18"/>
      <c r="AR6" s="16"/>
      <c r="BE6" s="197"/>
      <c r="BS6" s="13" t="s">
        <v>6</v>
      </c>
    </row>
    <row r="7" spans="2:71" s="1" customFormat="1" ht="12" customHeight="1">
      <c r="B7" s="17"/>
      <c r="C7" s="18"/>
      <c r="D7" s="25" t="s">
        <v>17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18</v>
      </c>
      <c r="AL7" s="18"/>
      <c r="AM7" s="18"/>
      <c r="AN7" s="23" t="s">
        <v>1</v>
      </c>
      <c r="AO7" s="18"/>
      <c r="AP7" s="18"/>
      <c r="AQ7" s="18"/>
      <c r="AR7" s="16"/>
      <c r="BE7" s="197"/>
      <c r="BS7" s="13" t="s">
        <v>6</v>
      </c>
    </row>
    <row r="8" spans="2:71" s="1" customFormat="1" ht="12" customHeight="1">
      <c r="B8" s="17"/>
      <c r="C8" s="18"/>
      <c r="D8" s="25" t="s">
        <v>19</v>
      </c>
      <c r="E8" s="18"/>
      <c r="F8" s="18"/>
      <c r="G8" s="18"/>
      <c r="H8" s="18"/>
      <c r="I8" s="18"/>
      <c r="J8" s="18"/>
      <c r="K8" s="23" t="s">
        <v>20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21</v>
      </c>
      <c r="AL8" s="18"/>
      <c r="AM8" s="18"/>
      <c r="AN8" s="26" t="s">
        <v>22</v>
      </c>
      <c r="AO8" s="18"/>
      <c r="AP8" s="18"/>
      <c r="AQ8" s="18"/>
      <c r="AR8" s="16"/>
      <c r="BE8" s="197"/>
      <c r="BS8" s="13" t="s">
        <v>6</v>
      </c>
    </row>
    <row r="9" spans="2:71" s="1" customFormat="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197"/>
      <c r="BS9" s="13" t="s">
        <v>6</v>
      </c>
    </row>
    <row r="10" spans="2:71" s="1" customFormat="1" ht="12" customHeight="1">
      <c r="B10" s="17"/>
      <c r="C10" s="18"/>
      <c r="D10" s="25" t="s">
        <v>23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24</v>
      </c>
      <c r="AL10" s="18"/>
      <c r="AM10" s="18"/>
      <c r="AN10" s="23" t="s">
        <v>25</v>
      </c>
      <c r="AO10" s="18"/>
      <c r="AP10" s="18"/>
      <c r="AQ10" s="18"/>
      <c r="AR10" s="16"/>
      <c r="BE10" s="197"/>
      <c r="BS10" s="13" t="s">
        <v>6</v>
      </c>
    </row>
    <row r="11" spans="2:71" s="1" customFormat="1" ht="18.4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27</v>
      </c>
      <c r="AL11" s="18"/>
      <c r="AM11" s="18"/>
      <c r="AN11" s="23" t="s">
        <v>28</v>
      </c>
      <c r="AO11" s="18"/>
      <c r="AP11" s="18"/>
      <c r="AQ11" s="18"/>
      <c r="AR11" s="16"/>
      <c r="BE11" s="197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197"/>
      <c r="BS12" s="13" t="s">
        <v>6</v>
      </c>
    </row>
    <row r="13" spans="2:71" s="1" customFormat="1" ht="12" customHeight="1">
      <c r="B13" s="17"/>
      <c r="C13" s="18"/>
      <c r="D13" s="25" t="s">
        <v>29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24</v>
      </c>
      <c r="AL13" s="18"/>
      <c r="AM13" s="18"/>
      <c r="AN13" s="27" t="s">
        <v>30</v>
      </c>
      <c r="AO13" s="18"/>
      <c r="AP13" s="18"/>
      <c r="AQ13" s="18"/>
      <c r="AR13" s="16"/>
      <c r="BE13" s="197"/>
      <c r="BS13" s="13" t="s">
        <v>6</v>
      </c>
    </row>
    <row r="14" spans="2:71" ht="12.75">
      <c r="B14" s="17"/>
      <c r="C14" s="18"/>
      <c r="D14" s="18"/>
      <c r="E14" s="202" t="s">
        <v>30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5" t="s">
        <v>27</v>
      </c>
      <c r="AL14" s="18"/>
      <c r="AM14" s="18"/>
      <c r="AN14" s="27" t="s">
        <v>30</v>
      </c>
      <c r="AO14" s="18"/>
      <c r="AP14" s="18"/>
      <c r="AQ14" s="18"/>
      <c r="AR14" s="16"/>
      <c r="BE14" s="197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197"/>
      <c r="BS15" s="13" t="s">
        <v>4</v>
      </c>
    </row>
    <row r="16" spans="2:71" s="1" customFormat="1" ht="12" customHeight="1">
      <c r="B16" s="17"/>
      <c r="C16" s="18"/>
      <c r="D16" s="25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24</v>
      </c>
      <c r="AL16" s="18"/>
      <c r="AM16" s="18"/>
      <c r="AN16" s="23" t="s">
        <v>32</v>
      </c>
      <c r="AO16" s="18"/>
      <c r="AP16" s="18"/>
      <c r="AQ16" s="18"/>
      <c r="AR16" s="16"/>
      <c r="BE16" s="197"/>
      <c r="BS16" s="13" t="s">
        <v>4</v>
      </c>
    </row>
    <row r="17" spans="2:71" s="1" customFormat="1" ht="18.4" customHeight="1">
      <c r="B17" s="17"/>
      <c r="C17" s="18"/>
      <c r="D17" s="18"/>
      <c r="E17" s="23" t="s">
        <v>33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197"/>
      <c r="BS17" s="13" t="s">
        <v>34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197"/>
      <c r="BS18" s="13" t="s">
        <v>6</v>
      </c>
    </row>
    <row r="19" spans="2:71" s="1" customFormat="1" ht="12" customHeight="1">
      <c r="B19" s="17"/>
      <c r="C19" s="18"/>
      <c r="D19" s="25" t="s">
        <v>35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24</v>
      </c>
      <c r="AL19" s="18"/>
      <c r="AM19" s="18"/>
      <c r="AN19" s="23" t="s">
        <v>32</v>
      </c>
      <c r="AO19" s="18"/>
      <c r="AP19" s="18"/>
      <c r="AQ19" s="18"/>
      <c r="AR19" s="16"/>
      <c r="BE19" s="197"/>
      <c r="BS19" s="13" t="s">
        <v>6</v>
      </c>
    </row>
    <row r="20" spans="2:71" s="1" customFormat="1" ht="18.4" customHeight="1">
      <c r="B20" s="17"/>
      <c r="C20" s="18"/>
      <c r="D20" s="18"/>
      <c r="E20" s="23" t="s">
        <v>33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197"/>
      <c r="BS20" s="13" t="s">
        <v>34</v>
      </c>
    </row>
    <row r="21" spans="2:57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197"/>
    </row>
    <row r="22" spans="2:57" s="1" customFormat="1" ht="12" customHeight="1">
      <c r="B22" s="17"/>
      <c r="C22" s="18"/>
      <c r="D22" s="25" t="s">
        <v>36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197"/>
    </row>
    <row r="23" spans="2:57" s="1" customFormat="1" ht="16.5" customHeight="1">
      <c r="B23" s="17"/>
      <c r="C23" s="18"/>
      <c r="D23" s="18"/>
      <c r="E23" s="204" t="s">
        <v>1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18"/>
      <c r="AP23" s="18"/>
      <c r="AQ23" s="18"/>
      <c r="AR23" s="16"/>
      <c r="BE23" s="197"/>
    </row>
    <row r="24" spans="2:57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197"/>
    </row>
    <row r="25" spans="2:57" s="1" customFormat="1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197"/>
    </row>
    <row r="26" spans="1:57" s="2" customFormat="1" ht="25.9" customHeight="1">
      <c r="A26" s="30"/>
      <c r="B26" s="31"/>
      <c r="C26" s="32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05">
        <f>ROUND(AG94,2)</f>
        <v>0</v>
      </c>
      <c r="AL26" s="206"/>
      <c r="AM26" s="206"/>
      <c r="AN26" s="206"/>
      <c r="AO26" s="206"/>
      <c r="AP26" s="32"/>
      <c r="AQ26" s="32"/>
      <c r="AR26" s="35"/>
      <c r="BE26" s="197"/>
    </row>
    <row r="27" spans="1:57" s="2" customFormat="1" ht="6.95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197"/>
    </row>
    <row r="28" spans="1:57" s="2" customFormat="1" ht="12.7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07" t="s">
        <v>38</v>
      </c>
      <c r="M28" s="207"/>
      <c r="N28" s="207"/>
      <c r="O28" s="207"/>
      <c r="P28" s="207"/>
      <c r="Q28" s="32"/>
      <c r="R28" s="32"/>
      <c r="S28" s="32"/>
      <c r="T28" s="32"/>
      <c r="U28" s="32"/>
      <c r="V28" s="32"/>
      <c r="W28" s="207" t="s">
        <v>39</v>
      </c>
      <c r="X28" s="207"/>
      <c r="Y28" s="207"/>
      <c r="Z28" s="207"/>
      <c r="AA28" s="207"/>
      <c r="AB28" s="207"/>
      <c r="AC28" s="207"/>
      <c r="AD28" s="207"/>
      <c r="AE28" s="207"/>
      <c r="AF28" s="32"/>
      <c r="AG28" s="32"/>
      <c r="AH28" s="32"/>
      <c r="AI28" s="32"/>
      <c r="AJ28" s="32"/>
      <c r="AK28" s="207" t="s">
        <v>40</v>
      </c>
      <c r="AL28" s="207"/>
      <c r="AM28" s="207"/>
      <c r="AN28" s="207"/>
      <c r="AO28" s="207"/>
      <c r="AP28" s="32"/>
      <c r="AQ28" s="32"/>
      <c r="AR28" s="35"/>
      <c r="BE28" s="197"/>
    </row>
    <row r="29" spans="2:57" s="3" customFormat="1" ht="14.45" customHeight="1">
      <c r="B29" s="36"/>
      <c r="C29" s="37"/>
      <c r="D29" s="25" t="s">
        <v>41</v>
      </c>
      <c r="E29" s="37"/>
      <c r="F29" s="25" t="s">
        <v>42</v>
      </c>
      <c r="G29" s="37"/>
      <c r="H29" s="37"/>
      <c r="I29" s="37"/>
      <c r="J29" s="37"/>
      <c r="K29" s="37"/>
      <c r="L29" s="210">
        <v>0.21</v>
      </c>
      <c r="M29" s="209"/>
      <c r="N29" s="209"/>
      <c r="O29" s="209"/>
      <c r="P29" s="209"/>
      <c r="Q29" s="37"/>
      <c r="R29" s="37"/>
      <c r="S29" s="37"/>
      <c r="T29" s="37"/>
      <c r="U29" s="37"/>
      <c r="V29" s="37"/>
      <c r="W29" s="208">
        <f>ROUND(AZ94,2)</f>
        <v>0</v>
      </c>
      <c r="X29" s="209"/>
      <c r="Y29" s="209"/>
      <c r="Z29" s="209"/>
      <c r="AA29" s="209"/>
      <c r="AB29" s="209"/>
      <c r="AC29" s="209"/>
      <c r="AD29" s="209"/>
      <c r="AE29" s="209"/>
      <c r="AF29" s="37"/>
      <c r="AG29" s="37"/>
      <c r="AH29" s="37"/>
      <c r="AI29" s="37"/>
      <c r="AJ29" s="37"/>
      <c r="AK29" s="208">
        <f>ROUND(AV94,2)</f>
        <v>0</v>
      </c>
      <c r="AL29" s="209"/>
      <c r="AM29" s="209"/>
      <c r="AN29" s="209"/>
      <c r="AO29" s="209"/>
      <c r="AP29" s="37"/>
      <c r="AQ29" s="37"/>
      <c r="AR29" s="38"/>
      <c r="BE29" s="198"/>
    </row>
    <row r="30" spans="2:57" s="3" customFormat="1" ht="14.45" customHeight="1">
      <c r="B30" s="36"/>
      <c r="C30" s="37"/>
      <c r="D30" s="37"/>
      <c r="E30" s="37"/>
      <c r="F30" s="25" t="s">
        <v>43</v>
      </c>
      <c r="G30" s="37"/>
      <c r="H30" s="37"/>
      <c r="I30" s="37"/>
      <c r="J30" s="37"/>
      <c r="K30" s="37"/>
      <c r="L30" s="210">
        <v>0.15</v>
      </c>
      <c r="M30" s="209"/>
      <c r="N30" s="209"/>
      <c r="O30" s="209"/>
      <c r="P30" s="209"/>
      <c r="Q30" s="37"/>
      <c r="R30" s="37"/>
      <c r="S30" s="37"/>
      <c r="T30" s="37"/>
      <c r="U30" s="37"/>
      <c r="V30" s="37"/>
      <c r="W30" s="208">
        <f>ROUND(BA94,2)</f>
        <v>0</v>
      </c>
      <c r="X30" s="209"/>
      <c r="Y30" s="209"/>
      <c r="Z30" s="209"/>
      <c r="AA30" s="209"/>
      <c r="AB30" s="209"/>
      <c r="AC30" s="209"/>
      <c r="AD30" s="209"/>
      <c r="AE30" s="209"/>
      <c r="AF30" s="37"/>
      <c r="AG30" s="37"/>
      <c r="AH30" s="37"/>
      <c r="AI30" s="37"/>
      <c r="AJ30" s="37"/>
      <c r="AK30" s="208">
        <f>ROUND(AW94,2)</f>
        <v>0</v>
      </c>
      <c r="AL30" s="209"/>
      <c r="AM30" s="209"/>
      <c r="AN30" s="209"/>
      <c r="AO30" s="209"/>
      <c r="AP30" s="37"/>
      <c r="AQ30" s="37"/>
      <c r="AR30" s="38"/>
      <c r="BE30" s="198"/>
    </row>
    <row r="31" spans="2:57" s="3" customFormat="1" ht="14.45" customHeight="1" hidden="1">
      <c r="B31" s="36"/>
      <c r="C31" s="37"/>
      <c r="D31" s="37"/>
      <c r="E31" s="37"/>
      <c r="F31" s="25" t="s">
        <v>44</v>
      </c>
      <c r="G31" s="37"/>
      <c r="H31" s="37"/>
      <c r="I31" s="37"/>
      <c r="J31" s="37"/>
      <c r="K31" s="37"/>
      <c r="L31" s="210">
        <v>0.21</v>
      </c>
      <c r="M31" s="209"/>
      <c r="N31" s="209"/>
      <c r="O31" s="209"/>
      <c r="P31" s="209"/>
      <c r="Q31" s="37"/>
      <c r="R31" s="37"/>
      <c r="S31" s="37"/>
      <c r="T31" s="37"/>
      <c r="U31" s="37"/>
      <c r="V31" s="37"/>
      <c r="W31" s="208">
        <f>ROUND(BB94,2)</f>
        <v>0</v>
      </c>
      <c r="X31" s="209"/>
      <c r="Y31" s="209"/>
      <c r="Z31" s="209"/>
      <c r="AA31" s="209"/>
      <c r="AB31" s="209"/>
      <c r="AC31" s="209"/>
      <c r="AD31" s="209"/>
      <c r="AE31" s="209"/>
      <c r="AF31" s="37"/>
      <c r="AG31" s="37"/>
      <c r="AH31" s="37"/>
      <c r="AI31" s="37"/>
      <c r="AJ31" s="37"/>
      <c r="AK31" s="208">
        <v>0</v>
      </c>
      <c r="AL31" s="209"/>
      <c r="AM31" s="209"/>
      <c r="AN31" s="209"/>
      <c r="AO31" s="209"/>
      <c r="AP31" s="37"/>
      <c r="AQ31" s="37"/>
      <c r="AR31" s="38"/>
      <c r="BE31" s="198"/>
    </row>
    <row r="32" spans="2:57" s="3" customFormat="1" ht="14.45" customHeight="1" hidden="1">
      <c r="B32" s="36"/>
      <c r="C32" s="37"/>
      <c r="D32" s="37"/>
      <c r="E32" s="37"/>
      <c r="F32" s="25" t="s">
        <v>45</v>
      </c>
      <c r="G32" s="37"/>
      <c r="H32" s="37"/>
      <c r="I32" s="37"/>
      <c r="J32" s="37"/>
      <c r="K32" s="37"/>
      <c r="L32" s="210">
        <v>0.15</v>
      </c>
      <c r="M32" s="209"/>
      <c r="N32" s="209"/>
      <c r="O32" s="209"/>
      <c r="P32" s="209"/>
      <c r="Q32" s="37"/>
      <c r="R32" s="37"/>
      <c r="S32" s="37"/>
      <c r="T32" s="37"/>
      <c r="U32" s="37"/>
      <c r="V32" s="37"/>
      <c r="W32" s="208">
        <f>ROUND(BC94,2)</f>
        <v>0</v>
      </c>
      <c r="X32" s="209"/>
      <c r="Y32" s="209"/>
      <c r="Z32" s="209"/>
      <c r="AA32" s="209"/>
      <c r="AB32" s="209"/>
      <c r="AC32" s="209"/>
      <c r="AD32" s="209"/>
      <c r="AE32" s="209"/>
      <c r="AF32" s="37"/>
      <c r="AG32" s="37"/>
      <c r="AH32" s="37"/>
      <c r="AI32" s="37"/>
      <c r="AJ32" s="37"/>
      <c r="AK32" s="208">
        <v>0</v>
      </c>
      <c r="AL32" s="209"/>
      <c r="AM32" s="209"/>
      <c r="AN32" s="209"/>
      <c r="AO32" s="209"/>
      <c r="AP32" s="37"/>
      <c r="AQ32" s="37"/>
      <c r="AR32" s="38"/>
      <c r="BE32" s="198"/>
    </row>
    <row r="33" spans="2:57" s="3" customFormat="1" ht="14.45" customHeight="1" hidden="1">
      <c r="B33" s="36"/>
      <c r="C33" s="37"/>
      <c r="D33" s="37"/>
      <c r="E33" s="37"/>
      <c r="F33" s="25" t="s">
        <v>46</v>
      </c>
      <c r="G33" s="37"/>
      <c r="H33" s="37"/>
      <c r="I33" s="37"/>
      <c r="J33" s="37"/>
      <c r="K33" s="37"/>
      <c r="L33" s="210">
        <v>0</v>
      </c>
      <c r="M33" s="209"/>
      <c r="N33" s="209"/>
      <c r="O33" s="209"/>
      <c r="P33" s="209"/>
      <c r="Q33" s="37"/>
      <c r="R33" s="37"/>
      <c r="S33" s="37"/>
      <c r="T33" s="37"/>
      <c r="U33" s="37"/>
      <c r="V33" s="37"/>
      <c r="W33" s="208">
        <f>ROUND(BD94,2)</f>
        <v>0</v>
      </c>
      <c r="X33" s="209"/>
      <c r="Y33" s="209"/>
      <c r="Z33" s="209"/>
      <c r="AA33" s="209"/>
      <c r="AB33" s="209"/>
      <c r="AC33" s="209"/>
      <c r="AD33" s="209"/>
      <c r="AE33" s="209"/>
      <c r="AF33" s="37"/>
      <c r="AG33" s="37"/>
      <c r="AH33" s="37"/>
      <c r="AI33" s="37"/>
      <c r="AJ33" s="37"/>
      <c r="AK33" s="208">
        <v>0</v>
      </c>
      <c r="AL33" s="209"/>
      <c r="AM33" s="209"/>
      <c r="AN33" s="209"/>
      <c r="AO33" s="209"/>
      <c r="AP33" s="37"/>
      <c r="AQ33" s="37"/>
      <c r="AR33" s="38"/>
      <c r="BE33" s="198"/>
    </row>
    <row r="34" spans="1:57" s="2" customFormat="1" ht="6.9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197"/>
    </row>
    <row r="35" spans="1:57" s="2" customFormat="1" ht="25.9" customHeight="1">
      <c r="A35" s="30"/>
      <c r="B35" s="31"/>
      <c r="C35" s="39"/>
      <c r="D35" s="40" t="s">
        <v>47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11" t="s">
        <v>49</v>
      </c>
      <c r="Y35" s="212"/>
      <c r="Z35" s="212"/>
      <c r="AA35" s="212"/>
      <c r="AB35" s="212"/>
      <c r="AC35" s="41"/>
      <c r="AD35" s="41"/>
      <c r="AE35" s="41"/>
      <c r="AF35" s="41"/>
      <c r="AG35" s="41"/>
      <c r="AH35" s="41"/>
      <c r="AI35" s="41"/>
      <c r="AJ35" s="41"/>
      <c r="AK35" s="213">
        <f>SUM(AK26:AK33)</f>
        <v>0</v>
      </c>
      <c r="AL35" s="212"/>
      <c r="AM35" s="212"/>
      <c r="AN35" s="212"/>
      <c r="AO35" s="214"/>
      <c r="AP35" s="39"/>
      <c r="AQ35" s="39"/>
      <c r="AR35" s="35"/>
      <c r="BE35" s="30"/>
    </row>
    <row r="36" spans="1:57" s="2" customFormat="1" ht="6.95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  <c r="BE36" s="30"/>
    </row>
    <row r="37" spans="1:57" s="2" customFormat="1" ht="14.45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  <c r="BE37" s="30"/>
    </row>
    <row r="38" spans="2:44" s="1" customFormat="1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s="1" customFormat="1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s="1" customFormat="1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s="1" customFormat="1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5" customHeight="1">
      <c r="B49" s="43"/>
      <c r="C49" s="44"/>
      <c r="D49" s="45" t="s">
        <v>50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51</v>
      </c>
      <c r="AI49" s="46"/>
      <c r="AJ49" s="46"/>
      <c r="AK49" s="46"/>
      <c r="AL49" s="46"/>
      <c r="AM49" s="46"/>
      <c r="AN49" s="46"/>
      <c r="AO49" s="46"/>
      <c r="AP49" s="44"/>
      <c r="AQ49" s="44"/>
      <c r="AR49" s="47"/>
    </row>
    <row r="50" spans="2:44" ht="11.2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1.2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1.2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1.2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1.2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1.2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1.2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1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1.2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1.2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.75">
      <c r="A60" s="30"/>
      <c r="B60" s="31"/>
      <c r="C60" s="32"/>
      <c r="D60" s="48" t="s">
        <v>52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8" t="s">
        <v>53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8" t="s">
        <v>52</v>
      </c>
      <c r="AI60" s="34"/>
      <c r="AJ60" s="34"/>
      <c r="AK60" s="34"/>
      <c r="AL60" s="34"/>
      <c r="AM60" s="48" t="s">
        <v>53</v>
      </c>
      <c r="AN60" s="34"/>
      <c r="AO60" s="34"/>
      <c r="AP60" s="32"/>
      <c r="AQ60" s="32"/>
      <c r="AR60" s="35"/>
      <c r="BE60" s="30"/>
    </row>
    <row r="61" spans="2:44" ht="11.2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1.2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1.25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.75">
      <c r="A64" s="30"/>
      <c r="B64" s="31"/>
      <c r="C64" s="32"/>
      <c r="D64" s="45" t="s">
        <v>54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5" t="s">
        <v>55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5"/>
      <c r="BE64" s="30"/>
    </row>
    <row r="65" spans="2:44" ht="11.2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1.25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1.25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1.25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1.25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1.25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1.25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1.25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1.25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1.2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.75">
      <c r="A75" s="30"/>
      <c r="B75" s="31"/>
      <c r="C75" s="32"/>
      <c r="D75" s="48" t="s">
        <v>52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8" t="s">
        <v>53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8" t="s">
        <v>52</v>
      </c>
      <c r="AI75" s="34"/>
      <c r="AJ75" s="34"/>
      <c r="AK75" s="34"/>
      <c r="AL75" s="34"/>
      <c r="AM75" s="48" t="s">
        <v>53</v>
      </c>
      <c r="AN75" s="34"/>
      <c r="AO75" s="34"/>
      <c r="AP75" s="32"/>
      <c r="AQ75" s="32"/>
      <c r="AR75" s="35"/>
      <c r="BE75" s="30"/>
    </row>
    <row r="76" spans="1:57" s="2" customFormat="1" ht="11.25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  <c r="BE76" s="30"/>
    </row>
    <row r="77" spans="1:57" s="2" customFormat="1" ht="6.95" customHeight="1">
      <c r="A77" s="3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5"/>
      <c r="BE77" s="30"/>
    </row>
    <row r="81" spans="1:57" s="2" customFormat="1" ht="6.95" customHeight="1">
      <c r="A81" s="30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5"/>
      <c r="BE81" s="30"/>
    </row>
    <row r="82" spans="1:57" s="2" customFormat="1" ht="24.95" customHeight="1">
      <c r="A82" s="30"/>
      <c r="B82" s="31"/>
      <c r="C82" s="19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  <c r="BE82" s="30"/>
    </row>
    <row r="83" spans="1:5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  <c r="BE83" s="30"/>
    </row>
    <row r="84" spans="2:44" s="4" customFormat="1" ht="12" customHeight="1">
      <c r="B84" s="54"/>
      <c r="C84" s="25" t="s">
        <v>12</v>
      </c>
      <c r="D84" s="55"/>
      <c r="E84" s="55"/>
      <c r="F84" s="55"/>
      <c r="G84" s="55"/>
      <c r="H84" s="55"/>
      <c r="I84" s="55"/>
      <c r="J84" s="55"/>
      <c r="K84" s="55"/>
      <c r="L84" s="55" t="str">
        <f>K5</f>
        <v>0401209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6"/>
    </row>
    <row r="85" spans="2:44" s="5" customFormat="1" ht="36.95" customHeight="1">
      <c r="B85" s="57"/>
      <c r="C85" s="58" t="s">
        <v>15</v>
      </c>
      <c r="D85" s="59"/>
      <c r="E85" s="59"/>
      <c r="F85" s="59"/>
      <c r="G85" s="59"/>
      <c r="H85" s="59"/>
      <c r="I85" s="59"/>
      <c r="J85" s="59"/>
      <c r="K85" s="59"/>
      <c r="L85" s="215" t="str">
        <f>K6</f>
        <v>Mobiliář a VO„Revitalizace areálu Kyselka a Kyselské ulice</v>
      </c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59"/>
      <c r="AQ85" s="59"/>
      <c r="AR85" s="60"/>
    </row>
    <row r="86" spans="1:57" s="2" customFormat="1" ht="6.95" customHeight="1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  <c r="BE86" s="30"/>
    </row>
    <row r="87" spans="1:57" s="2" customFormat="1" ht="12" customHeight="1">
      <c r="A87" s="30"/>
      <c r="B87" s="31"/>
      <c r="C87" s="25" t="s">
        <v>19</v>
      </c>
      <c r="D87" s="32"/>
      <c r="E87" s="32"/>
      <c r="F87" s="32"/>
      <c r="G87" s="32"/>
      <c r="H87" s="32"/>
      <c r="I87" s="32"/>
      <c r="J87" s="32"/>
      <c r="K87" s="32"/>
      <c r="L87" s="61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5" t="s">
        <v>21</v>
      </c>
      <c r="AJ87" s="32"/>
      <c r="AK87" s="32"/>
      <c r="AL87" s="32"/>
      <c r="AM87" s="217" t="str">
        <f>IF(AN8="","",AN8)</f>
        <v>7. 2. 2022</v>
      </c>
      <c r="AN87" s="217"/>
      <c r="AO87" s="32"/>
      <c r="AP87" s="32"/>
      <c r="AQ87" s="32"/>
      <c r="AR87" s="35"/>
      <c r="BE87" s="30"/>
    </row>
    <row r="88" spans="1:5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  <c r="BE88" s="30"/>
    </row>
    <row r="89" spans="1:57" s="2" customFormat="1" ht="15.2" customHeight="1">
      <c r="A89" s="30"/>
      <c r="B89" s="31"/>
      <c r="C89" s="25" t="s">
        <v>23</v>
      </c>
      <c r="D89" s="32"/>
      <c r="E89" s="32"/>
      <c r="F89" s="32"/>
      <c r="G89" s="32"/>
      <c r="H89" s="32"/>
      <c r="I89" s="32"/>
      <c r="J89" s="32"/>
      <c r="K89" s="32"/>
      <c r="L89" s="55" t="str">
        <f>IF(E11="","",E11)</f>
        <v>Město Bílina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5" t="s">
        <v>31</v>
      </c>
      <c r="AJ89" s="32"/>
      <c r="AK89" s="32"/>
      <c r="AL89" s="32"/>
      <c r="AM89" s="218" t="str">
        <f>IF(E17="","",E17)</f>
        <v>Hubený Richard</v>
      </c>
      <c r="AN89" s="219"/>
      <c r="AO89" s="219"/>
      <c r="AP89" s="219"/>
      <c r="AQ89" s="32"/>
      <c r="AR89" s="35"/>
      <c r="AS89" s="220" t="s">
        <v>57</v>
      </c>
      <c r="AT89" s="221"/>
      <c r="AU89" s="63"/>
      <c r="AV89" s="63"/>
      <c r="AW89" s="63"/>
      <c r="AX89" s="63"/>
      <c r="AY89" s="63"/>
      <c r="AZ89" s="63"/>
      <c r="BA89" s="63"/>
      <c r="BB89" s="63"/>
      <c r="BC89" s="63"/>
      <c r="BD89" s="64"/>
      <c r="BE89" s="30"/>
    </row>
    <row r="90" spans="1:57" s="2" customFormat="1" ht="15.2" customHeight="1">
      <c r="A90" s="30"/>
      <c r="B90" s="31"/>
      <c r="C90" s="25" t="s">
        <v>29</v>
      </c>
      <c r="D90" s="32"/>
      <c r="E90" s="32"/>
      <c r="F90" s="32"/>
      <c r="G90" s="32"/>
      <c r="H90" s="32"/>
      <c r="I90" s="32"/>
      <c r="J90" s="32"/>
      <c r="K90" s="32"/>
      <c r="L90" s="55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5" t="s">
        <v>35</v>
      </c>
      <c r="AJ90" s="32"/>
      <c r="AK90" s="32"/>
      <c r="AL90" s="32"/>
      <c r="AM90" s="218" t="str">
        <f>IF(E20="","",E20)</f>
        <v>Hubený Richard</v>
      </c>
      <c r="AN90" s="219"/>
      <c r="AO90" s="219"/>
      <c r="AP90" s="219"/>
      <c r="AQ90" s="32"/>
      <c r="AR90" s="35"/>
      <c r="AS90" s="222"/>
      <c r="AT90" s="223"/>
      <c r="AU90" s="65"/>
      <c r="AV90" s="65"/>
      <c r="AW90" s="65"/>
      <c r="AX90" s="65"/>
      <c r="AY90" s="65"/>
      <c r="AZ90" s="65"/>
      <c r="BA90" s="65"/>
      <c r="BB90" s="65"/>
      <c r="BC90" s="65"/>
      <c r="BD90" s="66"/>
      <c r="BE90" s="30"/>
    </row>
    <row r="91" spans="1:57" s="2" customFormat="1" ht="10.9" customHeight="1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24"/>
      <c r="AT91" s="225"/>
      <c r="AU91" s="67"/>
      <c r="AV91" s="67"/>
      <c r="AW91" s="67"/>
      <c r="AX91" s="67"/>
      <c r="AY91" s="67"/>
      <c r="AZ91" s="67"/>
      <c r="BA91" s="67"/>
      <c r="BB91" s="67"/>
      <c r="BC91" s="67"/>
      <c r="BD91" s="68"/>
      <c r="BE91" s="30"/>
    </row>
    <row r="92" spans="1:57" s="2" customFormat="1" ht="29.25" customHeight="1">
      <c r="A92" s="30"/>
      <c r="B92" s="31"/>
      <c r="C92" s="226" t="s">
        <v>58</v>
      </c>
      <c r="D92" s="227"/>
      <c r="E92" s="227"/>
      <c r="F92" s="227"/>
      <c r="G92" s="227"/>
      <c r="H92" s="69"/>
      <c r="I92" s="228" t="s">
        <v>59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9" t="s">
        <v>60</v>
      </c>
      <c r="AH92" s="227"/>
      <c r="AI92" s="227"/>
      <c r="AJ92" s="227"/>
      <c r="AK92" s="227"/>
      <c r="AL92" s="227"/>
      <c r="AM92" s="227"/>
      <c r="AN92" s="228" t="s">
        <v>61</v>
      </c>
      <c r="AO92" s="227"/>
      <c r="AP92" s="230"/>
      <c r="AQ92" s="70" t="s">
        <v>62</v>
      </c>
      <c r="AR92" s="35"/>
      <c r="AS92" s="71" t="s">
        <v>63</v>
      </c>
      <c r="AT92" s="72" t="s">
        <v>64</v>
      </c>
      <c r="AU92" s="72" t="s">
        <v>65</v>
      </c>
      <c r="AV92" s="72" t="s">
        <v>66</v>
      </c>
      <c r="AW92" s="72" t="s">
        <v>67</v>
      </c>
      <c r="AX92" s="72" t="s">
        <v>68</v>
      </c>
      <c r="AY92" s="72" t="s">
        <v>69</v>
      </c>
      <c r="AZ92" s="72" t="s">
        <v>70</v>
      </c>
      <c r="BA92" s="72" t="s">
        <v>71</v>
      </c>
      <c r="BB92" s="72" t="s">
        <v>72</v>
      </c>
      <c r="BC92" s="72" t="s">
        <v>73</v>
      </c>
      <c r="BD92" s="73" t="s">
        <v>74</v>
      </c>
      <c r="BE92" s="30"/>
    </row>
    <row r="93" spans="1:57" s="2" customFormat="1" ht="10.9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6"/>
      <c r="BE93" s="30"/>
    </row>
    <row r="94" spans="2:90" s="6" customFormat="1" ht="32.45" customHeight="1">
      <c r="B94" s="77"/>
      <c r="C94" s="78" t="s">
        <v>75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234">
        <f>ROUND(AG95,2)</f>
        <v>0</v>
      </c>
      <c r="AH94" s="234"/>
      <c r="AI94" s="234"/>
      <c r="AJ94" s="234"/>
      <c r="AK94" s="234"/>
      <c r="AL94" s="234"/>
      <c r="AM94" s="234"/>
      <c r="AN94" s="235">
        <f>SUM(AG94,AT94)</f>
        <v>0</v>
      </c>
      <c r="AO94" s="235"/>
      <c r="AP94" s="235"/>
      <c r="AQ94" s="81" t="s">
        <v>1</v>
      </c>
      <c r="AR94" s="82"/>
      <c r="AS94" s="83">
        <f>ROUND(AS95,2)</f>
        <v>0</v>
      </c>
      <c r="AT94" s="84">
        <f>ROUND(SUM(AV94:AW94),2)</f>
        <v>0</v>
      </c>
      <c r="AU94" s="85">
        <f>ROUND(AU95,5)</f>
        <v>0</v>
      </c>
      <c r="AV94" s="84">
        <f>ROUND(AZ94*L29,2)</f>
        <v>0</v>
      </c>
      <c r="AW94" s="84">
        <f>ROUND(BA94*L30,2)</f>
        <v>0</v>
      </c>
      <c r="AX94" s="84">
        <f>ROUND(BB94*L29,2)</f>
        <v>0</v>
      </c>
      <c r="AY94" s="84">
        <f>ROUND(BC94*L30,2)</f>
        <v>0</v>
      </c>
      <c r="AZ94" s="84">
        <f>ROUND(AZ95,2)</f>
        <v>0</v>
      </c>
      <c r="BA94" s="84">
        <f>ROUND(BA95,2)</f>
        <v>0</v>
      </c>
      <c r="BB94" s="84">
        <f>ROUND(BB95,2)</f>
        <v>0</v>
      </c>
      <c r="BC94" s="84">
        <f>ROUND(BC95,2)</f>
        <v>0</v>
      </c>
      <c r="BD94" s="86">
        <f>ROUND(BD95,2)</f>
        <v>0</v>
      </c>
      <c r="BS94" s="87" t="s">
        <v>76</v>
      </c>
      <c r="BT94" s="87" t="s">
        <v>77</v>
      </c>
      <c r="BU94" s="88" t="s">
        <v>78</v>
      </c>
      <c r="BV94" s="87" t="s">
        <v>79</v>
      </c>
      <c r="BW94" s="87" t="s">
        <v>5</v>
      </c>
      <c r="BX94" s="87" t="s">
        <v>80</v>
      </c>
      <c r="CL94" s="87" t="s">
        <v>1</v>
      </c>
    </row>
    <row r="95" spans="1:91" s="7" customFormat="1" ht="24.75" customHeight="1">
      <c r="A95" s="89" t="s">
        <v>81</v>
      </c>
      <c r="B95" s="90"/>
      <c r="C95" s="91"/>
      <c r="D95" s="233" t="s">
        <v>82</v>
      </c>
      <c r="E95" s="233"/>
      <c r="F95" s="233"/>
      <c r="G95" s="233"/>
      <c r="H95" s="233"/>
      <c r="I95" s="92"/>
      <c r="J95" s="233" t="s">
        <v>83</v>
      </c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1">
        <f>'001 - Ulice Kyselská + ar...'!J30</f>
        <v>0</v>
      </c>
      <c r="AH95" s="232"/>
      <c r="AI95" s="232"/>
      <c r="AJ95" s="232"/>
      <c r="AK95" s="232"/>
      <c r="AL95" s="232"/>
      <c r="AM95" s="232"/>
      <c r="AN95" s="231">
        <f>SUM(AG95,AT95)</f>
        <v>0</v>
      </c>
      <c r="AO95" s="232"/>
      <c r="AP95" s="232"/>
      <c r="AQ95" s="93" t="s">
        <v>84</v>
      </c>
      <c r="AR95" s="94"/>
      <c r="AS95" s="95">
        <v>0</v>
      </c>
      <c r="AT95" s="96">
        <f>ROUND(SUM(AV95:AW95),2)</f>
        <v>0</v>
      </c>
      <c r="AU95" s="97">
        <f>'001 - Ulice Kyselská + ar...'!P119</f>
        <v>0</v>
      </c>
      <c r="AV95" s="96">
        <f>'001 - Ulice Kyselská + ar...'!J33</f>
        <v>0</v>
      </c>
      <c r="AW95" s="96">
        <f>'001 - Ulice Kyselská + ar...'!J34</f>
        <v>0</v>
      </c>
      <c r="AX95" s="96">
        <f>'001 - Ulice Kyselská + ar...'!J35</f>
        <v>0</v>
      </c>
      <c r="AY95" s="96">
        <f>'001 - Ulice Kyselská + ar...'!J36</f>
        <v>0</v>
      </c>
      <c r="AZ95" s="96">
        <f>'001 - Ulice Kyselská + ar...'!F33</f>
        <v>0</v>
      </c>
      <c r="BA95" s="96">
        <f>'001 - Ulice Kyselská + ar...'!F34</f>
        <v>0</v>
      </c>
      <c r="BB95" s="96">
        <f>'001 - Ulice Kyselská + ar...'!F35</f>
        <v>0</v>
      </c>
      <c r="BC95" s="96">
        <f>'001 - Ulice Kyselská + ar...'!F36</f>
        <v>0</v>
      </c>
      <c r="BD95" s="98">
        <f>'001 - Ulice Kyselská + ar...'!F37</f>
        <v>0</v>
      </c>
      <c r="BT95" s="99" t="s">
        <v>85</v>
      </c>
      <c r="BV95" s="99" t="s">
        <v>79</v>
      </c>
      <c r="BW95" s="99" t="s">
        <v>86</v>
      </c>
      <c r="BX95" s="99" t="s">
        <v>5</v>
      </c>
      <c r="CL95" s="99" t="s">
        <v>1</v>
      </c>
      <c r="CM95" s="99" t="s">
        <v>87</v>
      </c>
    </row>
    <row r="96" spans="1:57" s="2" customFormat="1" ht="30" customHeight="1">
      <c r="A96" s="30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5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2" customFormat="1" ht="6.95" customHeight="1">
      <c r="A97" s="30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35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sheetProtection algorithmName="SHA-512" hashValue="BB/3SrBAbcv2U/flDV6BO9CexmARmVmkqWbHM81U6PQA0hUAg0mQEbT1s3XRlmI1lcnM0zVIVwk0D9tF5h3X9A==" saltValue="zsnv00isOCuroZn3qm5i2E91UpcbUPJlkQpy63hP3B7IFSYFOkt1SIQW1tZ1bewMI3zXnaVvHTHt8hlPxFDh6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01 - Ulice Kyselská + a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3" t="s">
        <v>86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6"/>
      <c r="AT3" s="13" t="s">
        <v>87</v>
      </c>
    </row>
    <row r="4" spans="2:46" s="1" customFormat="1" ht="24.95" customHeight="1">
      <c r="B4" s="16"/>
      <c r="D4" s="102" t="s">
        <v>88</v>
      </c>
      <c r="L4" s="16"/>
      <c r="M4" s="103" t="s">
        <v>10</v>
      </c>
      <c r="AT4" s="13" t="s">
        <v>4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104" t="s">
        <v>15</v>
      </c>
      <c r="L6" s="16"/>
    </row>
    <row r="7" spans="2:12" s="1" customFormat="1" ht="16.5" customHeight="1">
      <c r="B7" s="16"/>
      <c r="E7" s="237" t="str">
        <f>'Rekapitulace stavby'!K6</f>
        <v>Mobiliář a VO„Revitalizace areálu Kyselka a Kyselské ulice</v>
      </c>
      <c r="F7" s="238"/>
      <c r="G7" s="238"/>
      <c r="H7" s="238"/>
      <c r="L7" s="16"/>
    </row>
    <row r="8" spans="1:31" s="2" customFormat="1" ht="12" customHeight="1">
      <c r="A8" s="30"/>
      <c r="B8" s="35"/>
      <c r="C8" s="30"/>
      <c r="D8" s="104" t="s">
        <v>89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5"/>
      <c r="C9" s="30"/>
      <c r="D9" s="30"/>
      <c r="E9" s="239" t="s">
        <v>90</v>
      </c>
      <c r="F9" s="240"/>
      <c r="G9" s="240"/>
      <c r="H9" s="240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1.2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5"/>
      <c r="C11" s="30"/>
      <c r="D11" s="104" t="s">
        <v>17</v>
      </c>
      <c r="E11" s="30"/>
      <c r="F11" s="105" t="s">
        <v>1</v>
      </c>
      <c r="G11" s="30"/>
      <c r="H11" s="30"/>
      <c r="I11" s="104" t="s">
        <v>18</v>
      </c>
      <c r="J11" s="105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5"/>
      <c r="C12" s="30"/>
      <c r="D12" s="104" t="s">
        <v>19</v>
      </c>
      <c r="E12" s="30"/>
      <c r="F12" s="105" t="s">
        <v>20</v>
      </c>
      <c r="G12" s="30"/>
      <c r="H12" s="30"/>
      <c r="I12" s="104" t="s">
        <v>21</v>
      </c>
      <c r="J12" s="106" t="str">
        <f>'Rekapitulace stavby'!AN8</f>
        <v>7. 2. 2022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5"/>
      <c r="C14" s="30"/>
      <c r="D14" s="104" t="s">
        <v>23</v>
      </c>
      <c r="E14" s="30"/>
      <c r="F14" s="30"/>
      <c r="G14" s="30"/>
      <c r="H14" s="30"/>
      <c r="I14" s="104" t="s">
        <v>24</v>
      </c>
      <c r="J14" s="105" t="s">
        <v>25</v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5"/>
      <c r="C15" s="30"/>
      <c r="D15" s="30"/>
      <c r="E15" s="105" t="s">
        <v>26</v>
      </c>
      <c r="F15" s="30"/>
      <c r="G15" s="30"/>
      <c r="H15" s="30"/>
      <c r="I15" s="104" t="s">
        <v>27</v>
      </c>
      <c r="J15" s="105" t="s">
        <v>28</v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4" t="s">
        <v>29</v>
      </c>
      <c r="E17" s="30"/>
      <c r="F17" s="30"/>
      <c r="G17" s="30"/>
      <c r="H17" s="30"/>
      <c r="I17" s="104" t="s">
        <v>24</v>
      </c>
      <c r="J17" s="26" t="str">
        <f>'Rekapitulace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41" t="str">
        <f>'Rekapitulace stavby'!E14</f>
        <v>Vyplň údaj</v>
      </c>
      <c r="F18" s="242"/>
      <c r="G18" s="242"/>
      <c r="H18" s="242"/>
      <c r="I18" s="104" t="s">
        <v>27</v>
      </c>
      <c r="J18" s="26" t="str">
        <f>'Rekapitulace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4" t="s">
        <v>31</v>
      </c>
      <c r="E20" s="30"/>
      <c r="F20" s="30"/>
      <c r="G20" s="30"/>
      <c r="H20" s="30"/>
      <c r="I20" s="104" t="s">
        <v>24</v>
      </c>
      <c r="J20" s="105" t="s">
        <v>32</v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5" t="s">
        <v>33</v>
      </c>
      <c r="F21" s="30"/>
      <c r="G21" s="30"/>
      <c r="H21" s="30"/>
      <c r="I21" s="104" t="s">
        <v>27</v>
      </c>
      <c r="J21" s="105" t="s">
        <v>1</v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4" t="s">
        <v>35</v>
      </c>
      <c r="E23" s="30"/>
      <c r="F23" s="30"/>
      <c r="G23" s="30"/>
      <c r="H23" s="30"/>
      <c r="I23" s="104" t="s">
        <v>24</v>
      </c>
      <c r="J23" s="105" t="s">
        <v>32</v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5" t="s">
        <v>33</v>
      </c>
      <c r="F24" s="30"/>
      <c r="G24" s="30"/>
      <c r="H24" s="30"/>
      <c r="I24" s="104" t="s">
        <v>27</v>
      </c>
      <c r="J24" s="105" t="s">
        <v>1</v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4" t="s">
        <v>36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07"/>
      <c r="B27" s="108"/>
      <c r="C27" s="107"/>
      <c r="D27" s="107"/>
      <c r="E27" s="243" t="s">
        <v>1</v>
      </c>
      <c r="F27" s="243"/>
      <c r="G27" s="243"/>
      <c r="H27" s="243"/>
      <c r="I27" s="107"/>
      <c r="J27" s="107"/>
      <c r="K27" s="107"/>
      <c r="L27" s="109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0"/>
      <c r="E29" s="110"/>
      <c r="F29" s="110"/>
      <c r="G29" s="110"/>
      <c r="H29" s="110"/>
      <c r="I29" s="110"/>
      <c r="J29" s="110"/>
      <c r="K29" s="110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1" t="s">
        <v>37</v>
      </c>
      <c r="E30" s="30"/>
      <c r="F30" s="30"/>
      <c r="G30" s="30"/>
      <c r="H30" s="30"/>
      <c r="I30" s="30"/>
      <c r="J30" s="112">
        <f>ROUND(J119,2)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0"/>
      <c r="E31" s="110"/>
      <c r="F31" s="110"/>
      <c r="G31" s="110"/>
      <c r="H31" s="110"/>
      <c r="I31" s="110"/>
      <c r="J31" s="110"/>
      <c r="K31" s="110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3" t="s">
        <v>39</v>
      </c>
      <c r="G32" s="30"/>
      <c r="H32" s="30"/>
      <c r="I32" s="113" t="s">
        <v>38</v>
      </c>
      <c r="J32" s="113" t="s">
        <v>40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4" t="s">
        <v>41</v>
      </c>
      <c r="E33" s="104" t="s">
        <v>42</v>
      </c>
      <c r="F33" s="115">
        <f>ROUND((SUM(BE119:BE210)),2)</f>
        <v>0</v>
      </c>
      <c r="G33" s="30"/>
      <c r="H33" s="30"/>
      <c r="I33" s="116">
        <v>0.21</v>
      </c>
      <c r="J33" s="115">
        <f>ROUND(((SUM(BE119:BE210))*I33),2)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4" t="s">
        <v>43</v>
      </c>
      <c r="F34" s="115">
        <f>ROUND((SUM(BF119:BF210)),2)</f>
        <v>0</v>
      </c>
      <c r="G34" s="30"/>
      <c r="H34" s="30"/>
      <c r="I34" s="116">
        <v>0.15</v>
      </c>
      <c r="J34" s="115">
        <f>ROUND(((SUM(BF119:BF210))*I34),2)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5"/>
      <c r="C35" s="30"/>
      <c r="D35" s="30"/>
      <c r="E35" s="104" t="s">
        <v>44</v>
      </c>
      <c r="F35" s="115">
        <f>ROUND((SUM(BG119:BG210)),2)</f>
        <v>0</v>
      </c>
      <c r="G35" s="30"/>
      <c r="H35" s="30"/>
      <c r="I35" s="116">
        <v>0.21</v>
      </c>
      <c r="J35" s="115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5"/>
      <c r="C36" s="30"/>
      <c r="D36" s="30"/>
      <c r="E36" s="104" t="s">
        <v>45</v>
      </c>
      <c r="F36" s="115">
        <f>ROUND((SUM(BH119:BH210)),2)</f>
        <v>0</v>
      </c>
      <c r="G36" s="30"/>
      <c r="H36" s="30"/>
      <c r="I36" s="116">
        <v>0.15</v>
      </c>
      <c r="J36" s="115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5"/>
      <c r="C37" s="30"/>
      <c r="D37" s="30"/>
      <c r="E37" s="104" t="s">
        <v>46</v>
      </c>
      <c r="F37" s="115">
        <f>ROUND((SUM(BI119:BI210)),2)</f>
        <v>0</v>
      </c>
      <c r="G37" s="30"/>
      <c r="H37" s="30"/>
      <c r="I37" s="116">
        <v>0</v>
      </c>
      <c r="J37" s="115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17"/>
      <c r="D39" s="118" t="s">
        <v>47</v>
      </c>
      <c r="E39" s="119"/>
      <c r="F39" s="119"/>
      <c r="G39" s="120" t="s">
        <v>48</v>
      </c>
      <c r="H39" s="121" t="s">
        <v>49</v>
      </c>
      <c r="I39" s="119"/>
      <c r="J39" s="122">
        <f>SUM(J30:J37)</f>
        <v>0</v>
      </c>
      <c r="K39" s="123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47"/>
      <c r="D50" s="124" t="s">
        <v>50</v>
      </c>
      <c r="E50" s="125"/>
      <c r="F50" s="125"/>
      <c r="G50" s="124" t="s">
        <v>51</v>
      </c>
      <c r="H50" s="125"/>
      <c r="I50" s="125"/>
      <c r="J50" s="125"/>
      <c r="K50" s="125"/>
      <c r="L50" s="47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1:31" s="2" customFormat="1" ht="12.75">
      <c r="A61" s="30"/>
      <c r="B61" s="35"/>
      <c r="C61" s="30"/>
      <c r="D61" s="126" t="s">
        <v>52</v>
      </c>
      <c r="E61" s="127"/>
      <c r="F61" s="128" t="s">
        <v>53</v>
      </c>
      <c r="G61" s="126" t="s">
        <v>52</v>
      </c>
      <c r="H61" s="127"/>
      <c r="I61" s="127"/>
      <c r="J61" s="129" t="s">
        <v>53</v>
      </c>
      <c r="K61" s="127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1:31" s="2" customFormat="1" ht="12.75">
      <c r="A65" s="30"/>
      <c r="B65" s="35"/>
      <c r="C65" s="30"/>
      <c r="D65" s="124" t="s">
        <v>54</v>
      </c>
      <c r="E65" s="130"/>
      <c r="F65" s="130"/>
      <c r="G65" s="124" t="s">
        <v>55</v>
      </c>
      <c r="H65" s="130"/>
      <c r="I65" s="130"/>
      <c r="J65" s="130"/>
      <c r="K65" s="130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1:31" s="2" customFormat="1" ht="12.75">
      <c r="A76" s="30"/>
      <c r="B76" s="35"/>
      <c r="C76" s="30"/>
      <c r="D76" s="126" t="s">
        <v>52</v>
      </c>
      <c r="E76" s="127"/>
      <c r="F76" s="128" t="s">
        <v>53</v>
      </c>
      <c r="G76" s="126" t="s">
        <v>52</v>
      </c>
      <c r="H76" s="127"/>
      <c r="I76" s="127"/>
      <c r="J76" s="129" t="s">
        <v>53</v>
      </c>
      <c r="K76" s="127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19" t="s">
        <v>91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5" t="s">
        <v>15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2"/>
      <c r="D85" s="32"/>
      <c r="E85" s="244" t="str">
        <f>E7</f>
        <v>Mobiliář a VO„Revitalizace areálu Kyselka a Kyselské ulice</v>
      </c>
      <c r="F85" s="245"/>
      <c r="G85" s="245"/>
      <c r="H85" s="245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5" t="s">
        <v>89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2"/>
      <c r="D87" s="32"/>
      <c r="E87" s="215" t="str">
        <f>E9</f>
        <v>001 - Ulice Kyselská + areál parku – veřejné osvětlení</v>
      </c>
      <c r="F87" s="246"/>
      <c r="G87" s="246"/>
      <c r="H87" s="246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5" t="s">
        <v>19</v>
      </c>
      <c r="D89" s="32"/>
      <c r="E89" s="32"/>
      <c r="F89" s="23" t="str">
        <f>F12</f>
        <v xml:space="preserve"> </v>
      </c>
      <c r="G89" s="32"/>
      <c r="H89" s="32"/>
      <c r="I89" s="25" t="s">
        <v>21</v>
      </c>
      <c r="J89" s="62" t="str">
        <f>IF(J12="","",J12)</f>
        <v>7. 2. 2022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2" customHeight="1">
      <c r="A91" s="30"/>
      <c r="B91" s="31"/>
      <c r="C91" s="25" t="s">
        <v>23</v>
      </c>
      <c r="D91" s="32"/>
      <c r="E91" s="32"/>
      <c r="F91" s="23" t="str">
        <f>E15</f>
        <v>Město Bílina</v>
      </c>
      <c r="G91" s="32"/>
      <c r="H91" s="32"/>
      <c r="I91" s="25" t="s">
        <v>31</v>
      </c>
      <c r="J91" s="28" t="str">
        <f>E21</f>
        <v>Hubený Richard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5" t="s">
        <v>29</v>
      </c>
      <c r="D92" s="32"/>
      <c r="E92" s="32"/>
      <c r="F92" s="23" t="str">
        <f>IF(E18="","",E18)</f>
        <v>Vyplň údaj</v>
      </c>
      <c r="G92" s="32"/>
      <c r="H92" s="32"/>
      <c r="I92" s="25" t="s">
        <v>35</v>
      </c>
      <c r="J92" s="28" t="str">
        <f>E24</f>
        <v>Hubený Richard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35" t="s">
        <v>92</v>
      </c>
      <c r="D94" s="136"/>
      <c r="E94" s="136"/>
      <c r="F94" s="136"/>
      <c r="G94" s="136"/>
      <c r="H94" s="136"/>
      <c r="I94" s="136"/>
      <c r="J94" s="137" t="s">
        <v>93</v>
      </c>
      <c r="K94" s="136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38" t="s">
        <v>94</v>
      </c>
      <c r="D96" s="32"/>
      <c r="E96" s="32"/>
      <c r="F96" s="32"/>
      <c r="G96" s="32"/>
      <c r="H96" s="32"/>
      <c r="I96" s="32"/>
      <c r="J96" s="80">
        <f>J119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95</v>
      </c>
    </row>
    <row r="97" spans="2:12" s="9" customFormat="1" ht="24.95" customHeight="1">
      <c r="B97" s="139"/>
      <c r="C97" s="140"/>
      <c r="D97" s="141" t="s">
        <v>96</v>
      </c>
      <c r="E97" s="142"/>
      <c r="F97" s="142"/>
      <c r="G97" s="142"/>
      <c r="H97" s="142"/>
      <c r="I97" s="142"/>
      <c r="J97" s="143">
        <f>J120</f>
        <v>0</v>
      </c>
      <c r="K97" s="140"/>
      <c r="L97" s="144"/>
    </row>
    <row r="98" spans="2:12" s="9" customFormat="1" ht="24.95" customHeight="1">
      <c r="B98" s="139"/>
      <c r="C98" s="140"/>
      <c r="D98" s="141" t="s">
        <v>97</v>
      </c>
      <c r="E98" s="142"/>
      <c r="F98" s="142"/>
      <c r="G98" s="142"/>
      <c r="H98" s="142"/>
      <c r="I98" s="142"/>
      <c r="J98" s="143">
        <f>J174</f>
        <v>0</v>
      </c>
      <c r="K98" s="140"/>
      <c r="L98" s="144"/>
    </row>
    <row r="99" spans="2:12" s="9" customFormat="1" ht="24.95" customHeight="1">
      <c r="B99" s="139"/>
      <c r="C99" s="140"/>
      <c r="D99" s="141" t="s">
        <v>98</v>
      </c>
      <c r="E99" s="142"/>
      <c r="F99" s="142"/>
      <c r="G99" s="142"/>
      <c r="H99" s="142"/>
      <c r="I99" s="142"/>
      <c r="J99" s="143">
        <f>J202</f>
        <v>0</v>
      </c>
      <c r="K99" s="140"/>
      <c r="L99" s="144"/>
    </row>
    <row r="100" spans="1:31" s="2" customFormat="1" ht="21.75" customHeight="1">
      <c r="A100" s="30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47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2" customFormat="1" ht="6.95" customHeight="1">
      <c r="A101" s="30"/>
      <c r="B101" s="50"/>
      <c r="C101" s="51"/>
      <c r="D101" s="51"/>
      <c r="E101" s="51"/>
      <c r="F101" s="51"/>
      <c r="G101" s="51"/>
      <c r="H101" s="51"/>
      <c r="I101" s="51"/>
      <c r="J101" s="51"/>
      <c r="K101" s="51"/>
      <c r="L101" s="47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5" spans="1:31" s="2" customFormat="1" ht="6.95" customHeight="1">
      <c r="A105" s="30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47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24.95" customHeight="1">
      <c r="A106" s="30"/>
      <c r="B106" s="31"/>
      <c r="C106" s="19" t="s">
        <v>99</v>
      </c>
      <c r="D106" s="32"/>
      <c r="E106" s="32"/>
      <c r="F106" s="32"/>
      <c r="G106" s="32"/>
      <c r="H106" s="32"/>
      <c r="I106" s="32"/>
      <c r="J106" s="32"/>
      <c r="K106" s="32"/>
      <c r="L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6.95" customHeight="1">
      <c r="A107" s="30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2" customHeight="1">
      <c r="A108" s="30"/>
      <c r="B108" s="31"/>
      <c r="C108" s="25" t="s">
        <v>15</v>
      </c>
      <c r="D108" s="32"/>
      <c r="E108" s="32"/>
      <c r="F108" s="32"/>
      <c r="G108" s="32"/>
      <c r="H108" s="32"/>
      <c r="I108" s="32"/>
      <c r="J108" s="32"/>
      <c r="K108" s="32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6.5" customHeight="1">
      <c r="A109" s="30"/>
      <c r="B109" s="31"/>
      <c r="C109" s="32"/>
      <c r="D109" s="32"/>
      <c r="E109" s="244" t="str">
        <f>E7</f>
        <v>Mobiliář a VO„Revitalizace areálu Kyselka a Kyselské ulice</v>
      </c>
      <c r="F109" s="245"/>
      <c r="G109" s="245"/>
      <c r="H109" s="245"/>
      <c r="I109" s="32"/>
      <c r="J109" s="32"/>
      <c r="K109" s="32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2" customHeight="1">
      <c r="A110" s="30"/>
      <c r="B110" s="31"/>
      <c r="C110" s="25" t="s">
        <v>89</v>
      </c>
      <c r="D110" s="32"/>
      <c r="E110" s="32"/>
      <c r="F110" s="32"/>
      <c r="G110" s="32"/>
      <c r="H110" s="32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6.5" customHeight="1">
      <c r="A111" s="30"/>
      <c r="B111" s="31"/>
      <c r="C111" s="32"/>
      <c r="D111" s="32"/>
      <c r="E111" s="215" t="str">
        <f>E9</f>
        <v>001 - Ulice Kyselská + areál parku – veřejné osvětlení</v>
      </c>
      <c r="F111" s="246"/>
      <c r="G111" s="246"/>
      <c r="H111" s="246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2" customHeight="1">
      <c r="A113" s="30"/>
      <c r="B113" s="31"/>
      <c r="C113" s="25" t="s">
        <v>19</v>
      </c>
      <c r="D113" s="32"/>
      <c r="E113" s="32"/>
      <c r="F113" s="23" t="str">
        <f>F12</f>
        <v xml:space="preserve"> </v>
      </c>
      <c r="G113" s="32"/>
      <c r="H113" s="32"/>
      <c r="I113" s="25" t="s">
        <v>21</v>
      </c>
      <c r="J113" s="62" t="str">
        <f>IF(J12="","",J12)</f>
        <v>7. 2. 2022</v>
      </c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6.95" customHeight="1">
      <c r="A114" s="30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5.2" customHeight="1">
      <c r="A115" s="30"/>
      <c r="B115" s="31"/>
      <c r="C115" s="25" t="s">
        <v>23</v>
      </c>
      <c r="D115" s="32"/>
      <c r="E115" s="32"/>
      <c r="F115" s="23" t="str">
        <f>E15</f>
        <v>Město Bílina</v>
      </c>
      <c r="G115" s="32"/>
      <c r="H115" s="32"/>
      <c r="I115" s="25" t="s">
        <v>31</v>
      </c>
      <c r="J115" s="28" t="str">
        <f>E21</f>
        <v>Hubený Richard</v>
      </c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5.2" customHeight="1">
      <c r="A116" s="30"/>
      <c r="B116" s="31"/>
      <c r="C116" s="25" t="s">
        <v>29</v>
      </c>
      <c r="D116" s="32"/>
      <c r="E116" s="32"/>
      <c r="F116" s="23" t="str">
        <f>IF(E18="","",E18)</f>
        <v>Vyplň údaj</v>
      </c>
      <c r="G116" s="32"/>
      <c r="H116" s="32"/>
      <c r="I116" s="25" t="s">
        <v>35</v>
      </c>
      <c r="J116" s="28" t="str">
        <f>E24</f>
        <v>Hubený Richard</v>
      </c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0.35" customHeight="1">
      <c r="A117" s="30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0" customFormat="1" ht="29.25" customHeight="1">
      <c r="A118" s="145"/>
      <c r="B118" s="146"/>
      <c r="C118" s="147" t="s">
        <v>100</v>
      </c>
      <c r="D118" s="148" t="s">
        <v>62</v>
      </c>
      <c r="E118" s="148" t="s">
        <v>58</v>
      </c>
      <c r="F118" s="148" t="s">
        <v>59</v>
      </c>
      <c r="G118" s="148" t="s">
        <v>101</v>
      </c>
      <c r="H118" s="148" t="s">
        <v>102</v>
      </c>
      <c r="I118" s="148" t="s">
        <v>103</v>
      </c>
      <c r="J118" s="148" t="s">
        <v>93</v>
      </c>
      <c r="K118" s="149" t="s">
        <v>104</v>
      </c>
      <c r="L118" s="150"/>
      <c r="M118" s="71" t="s">
        <v>1</v>
      </c>
      <c r="N118" s="72" t="s">
        <v>41</v>
      </c>
      <c r="O118" s="72" t="s">
        <v>105</v>
      </c>
      <c r="P118" s="72" t="s">
        <v>106</v>
      </c>
      <c r="Q118" s="72" t="s">
        <v>107</v>
      </c>
      <c r="R118" s="72" t="s">
        <v>108</v>
      </c>
      <c r="S118" s="72" t="s">
        <v>109</v>
      </c>
      <c r="T118" s="73" t="s">
        <v>110</v>
      </c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</row>
    <row r="119" spans="1:63" s="2" customFormat="1" ht="22.9" customHeight="1">
      <c r="A119" s="30"/>
      <c r="B119" s="31"/>
      <c r="C119" s="78" t="s">
        <v>111</v>
      </c>
      <c r="D119" s="32"/>
      <c r="E119" s="32"/>
      <c r="F119" s="32"/>
      <c r="G119" s="32"/>
      <c r="H119" s="32"/>
      <c r="I119" s="32"/>
      <c r="J119" s="151">
        <f>BK119</f>
        <v>0</v>
      </c>
      <c r="K119" s="32"/>
      <c r="L119" s="35"/>
      <c r="M119" s="74"/>
      <c r="N119" s="152"/>
      <c r="O119" s="75"/>
      <c r="P119" s="153">
        <f>P120+P174+P202</f>
        <v>0</v>
      </c>
      <c r="Q119" s="75"/>
      <c r="R119" s="153">
        <f>R120+R174+R202</f>
        <v>332.174677</v>
      </c>
      <c r="S119" s="75"/>
      <c r="T119" s="154">
        <f>T120+T174+T202</f>
        <v>29.624000000000002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T119" s="13" t="s">
        <v>76</v>
      </c>
      <c r="AU119" s="13" t="s">
        <v>95</v>
      </c>
      <c r="BK119" s="155">
        <f>BK120+BK174+BK202</f>
        <v>0</v>
      </c>
    </row>
    <row r="120" spans="2:63" s="11" customFormat="1" ht="25.9" customHeight="1">
      <c r="B120" s="156"/>
      <c r="C120" s="157"/>
      <c r="D120" s="158" t="s">
        <v>76</v>
      </c>
      <c r="E120" s="159" t="s">
        <v>112</v>
      </c>
      <c r="F120" s="159" t="s">
        <v>113</v>
      </c>
      <c r="G120" s="157"/>
      <c r="H120" s="157"/>
      <c r="I120" s="160"/>
      <c r="J120" s="161">
        <f>BK120</f>
        <v>0</v>
      </c>
      <c r="K120" s="157"/>
      <c r="L120" s="162"/>
      <c r="M120" s="163"/>
      <c r="N120" s="164"/>
      <c r="O120" s="164"/>
      <c r="P120" s="165">
        <f>SUM(P121:P173)</f>
        <v>0</v>
      </c>
      <c r="Q120" s="164"/>
      <c r="R120" s="165">
        <f>SUM(R121:R173)</f>
        <v>1.59014</v>
      </c>
      <c r="S120" s="164"/>
      <c r="T120" s="166">
        <f>SUM(T121:T173)</f>
        <v>0</v>
      </c>
      <c r="AR120" s="167" t="s">
        <v>85</v>
      </c>
      <c r="AT120" s="168" t="s">
        <v>76</v>
      </c>
      <c r="AU120" s="168" t="s">
        <v>77</v>
      </c>
      <c r="AY120" s="167" t="s">
        <v>114</v>
      </c>
      <c r="BK120" s="169">
        <f>SUM(BK121:BK173)</f>
        <v>0</v>
      </c>
    </row>
    <row r="121" spans="1:65" s="2" customFormat="1" ht="16.5" customHeight="1">
      <c r="A121" s="30"/>
      <c r="B121" s="31"/>
      <c r="C121" s="170" t="s">
        <v>85</v>
      </c>
      <c r="D121" s="170" t="s">
        <v>115</v>
      </c>
      <c r="E121" s="171" t="s">
        <v>116</v>
      </c>
      <c r="F121" s="172" t="s">
        <v>117</v>
      </c>
      <c r="G121" s="173" t="s">
        <v>118</v>
      </c>
      <c r="H121" s="174">
        <v>1</v>
      </c>
      <c r="I121" s="175"/>
      <c r="J121" s="174">
        <f aca="true" t="shared" si="0" ref="J121:J152">ROUND(I121*H121,2)</f>
        <v>0</v>
      </c>
      <c r="K121" s="172" t="s">
        <v>119</v>
      </c>
      <c r="L121" s="35"/>
      <c r="M121" s="176" t="s">
        <v>1</v>
      </c>
      <c r="N121" s="177" t="s">
        <v>42</v>
      </c>
      <c r="O121" s="67"/>
      <c r="P121" s="178">
        <f aca="true" t="shared" si="1" ref="P121:P152">O121*H121</f>
        <v>0</v>
      </c>
      <c r="Q121" s="178">
        <v>0</v>
      </c>
      <c r="R121" s="178">
        <f aca="true" t="shared" si="2" ref="R121:R152">Q121*H121</f>
        <v>0</v>
      </c>
      <c r="S121" s="178">
        <v>0</v>
      </c>
      <c r="T121" s="179">
        <f aca="true" t="shared" si="3" ref="T121:T152"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80" t="s">
        <v>120</v>
      </c>
      <c r="AT121" s="180" t="s">
        <v>115</v>
      </c>
      <c r="AU121" s="180" t="s">
        <v>85</v>
      </c>
      <c r="AY121" s="13" t="s">
        <v>114</v>
      </c>
      <c r="BE121" s="181">
        <f aca="true" t="shared" si="4" ref="BE121:BE152">IF(N121="základní",J121,0)</f>
        <v>0</v>
      </c>
      <c r="BF121" s="181">
        <f aca="true" t="shared" si="5" ref="BF121:BF152">IF(N121="snížená",J121,0)</f>
        <v>0</v>
      </c>
      <c r="BG121" s="181">
        <f aca="true" t="shared" si="6" ref="BG121:BG152">IF(N121="zákl. přenesená",J121,0)</f>
        <v>0</v>
      </c>
      <c r="BH121" s="181">
        <f aca="true" t="shared" si="7" ref="BH121:BH152">IF(N121="sníž. přenesená",J121,0)</f>
        <v>0</v>
      </c>
      <c r="BI121" s="181">
        <f aca="true" t="shared" si="8" ref="BI121:BI152">IF(N121="nulová",J121,0)</f>
        <v>0</v>
      </c>
      <c r="BJ121" s="13" t="s">
        <v>85</v>
      </c>
      <c r="BK121" s="181">
        <f aca="true" t="shared" si="9" ref="BK121:BK152">ROUND(I121*H121,2)</f>
        <v>0</v>
      </c>
      <c r="BL121" s="13" t="s">
        <v>120</v>
      </c>
      <c r="BM121" s="180" t="s">
        <v>121</v>
      </c>
    </row>
    <row r="122" spans="1:65" s="2" customFormat="1" ht="24.2" customHeight="1">
      <c r="A122" s="30"/>
      <c r="B122" s="31"/>
      <c r="C122" s="170" t="s">
        <v>87</v>
      </c>
      <c r="D122" s="170" t="s">
        <v>115</v>
      </c>
      <c r="E122" s="171" t="s">
        <v>122</v>
      </c>
      <c r="F122" s="172" t="s">
        <v>123</v>
      </c>
      <c r="G122" s="173" t="s">
        <v>124</v>
      </c>
      <c r="H122" s="174">
        <v>136</v>
      </c>
      <c r="I122" s="175"/>
      <c r="J122" s="174">
        <f t="shared" si="0"/>
        <v>0</v>
      </c>
      <c r="K122" s="172" t="s">
        <v>119</v>
      </c>
      <c r="L122" s="35"/>
      <c r="M122" s="176" t="s">
        <v>1</v>
      </c>
      <c r="N122" s="177" t="s">
        <v>42</v>
      </c>
      <c r="O122" s="67"/>
      <c r="P122" s="178">
        <f t="shared" si="1"/>
        <v>0</v>
      </c>
      <c r="Q122" s="178">
        <v>0</v>
      </c>
      <c r="R122" s="178">
        <f t="shared" si="2"/>
        <v>0</v>
      </c>
      <c r="S122" s="178">
        <v>0</v>
      </c>
      <c r="T122" s="179">
        <f t="shared" si="3"/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80" t="s">
        <v>125</v>
      </c>
      <c r="AT122" s="180" t="s">
        <v>115</v>
      </c>
      <c r="AU122" s="180" t="s">
        <v>85</v>
      </c>
      <c r="AY122" s="13" t="s">
        <v>114</v>
      </c>
      <c r="BE122" s="181">
        <f t="shared" si="4"/>
        <v>0</v>
      </c>
      <c r="BF122" s="181">
        <f t="shared" si="5"/>
        <v>0</v>
      </c>
      <c r="BG122" s="181">
        <f t="shared" si="6"/>
        <v>0</v>
      </c>
      <c r="BH122" s="181">
        <f t="shared" si="7"/>
        <v>0</v>
      </c>
      <c r="BI122" s="181">
        <f t="shared" si="8"/>
        <v>0</v>
      </c>
      <c r="BJ122" s="13" t="s">
        <v>85</v>
      </c>
      <c r="BK122" s="181">
        <f t="shared" si="9"/>
        <v>0</v>
      </c>
      <c r="BL122" s="13" t="s">
        <v>125</v>
      </c>
      <c r="BM122" s="180" t="s">
        <v>126</v>
      </c>
    </row>
    <row r="123" spans="1:65" s="2" customFormat="1" ht="24.2" customHeight="1">
      <c r="A123" s="30"/>
      <c r="B123" s="31"/>
      <c r="C123" s="170" t="s">
        <v>127</v>
      </c>
      <c r="D123" s="170" t="s">
        <v>115</v>
      </c>
      <c r="E123" s="171" t="s">
        <v>128</v>
      </c>
      <c r="F123" s="172" t="s">
        <v>129</v>
      </c>
      <c r="G123" s="173" t="s">
        <v>124</v>
      </c>
      <c r="H123" s="174">
        <v>102</v>
      </c>
      <c r="I123" s="175"/>
      <c r="J123" s="174">
        <f t="shared" si="0"/>
        <v>0</v>
      </c>
      <c r="K123" s="172" t="s">
        <v>119</v>
      </c>
      <c r="L123" s="35"/>
      <c r="M123" s="176" t="s">
        <v>1</v>
      </c>
      <c r="N123" s="177" t="s">
        <v>42</v>
      </c>
      <c r="O123" s="67"/>
      <c r="P123" s="178">
        <f t="shared" si="1"/>
        <v>0</v>
      </c>
      <c r="Q123" s="178">
        <v>0</v>
      </c>
      <c r="R123" s="178">
        <f t="shared" si="2"/>
        <v>0</v>
      </c>
      <c r="S123" s="178">
        <v>0</v>
      </c>
      <c r="T123" s="179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80" t="s">
        <v>125</v>
      </c>
      <c r="AT123" s="180" t="s">
        <v>115</v>
      </c>
      <c r="AU123" s="180" t="s">
        <v>85</v>
      </c>
      <c r="AY123" s="13" t="s">
        <v>114</v>
      </c>
      <c r="BE123" s="181">
        <f t="shared" si="4"/>
        <v>0</v>
      </c>
      <c r="BF123" s="181">
        <f t="shared" si="5"/>
        <v>0</v>
      </c>
      <c r="BG123" s="181">
        <f t="shared" si="6"/>
        <v>0</v>
      </c>
      <c r="BH123" s="181">
        <f t="shared" si="7"/>
        <v>0</v>
      </c>
      <c r="BI123" s="181">
        <f t="shared" si="8"/>
        <v>0</v>
      </c>
      <c r="BJ123" s="13" t="s">
        <v>85</v>
      </c>
      <c r="BK123" s="181">
        <f t="shared" si="9"/>
        <v>0</v>
      </c>
      <c r="BL123" s="13" t="s">
        <v>125</v>
      </c>
      <c r="BM123" s="180" t="s">
        <v>130</v>
      </c>
    </row>
    <row r="124" spans="1:65" s="2" customFormat="1" ht="24.2" customHeight="1">
      <c r="A124" s="30"/>
      <c r="B124" s="31"/>
      <c r="C124" s="170" t="s">
        <v>131</v>
      </c>
      <c r="D124" s="170" t="s">
        <v>115</v>
      </c>
      <c r="E124" s="171" t="s">
        <v>132</v>
      </c>
      <c r="F124" s="172" t="s">
        <v>133</v>
      </c>
      <c r="G124" s="173" t="s">
        <v>124</v>
      </c>
      <c r="H124" s="174">
        <v>17</v>
      </c>
      <c r="I124" s="175"/>
      <c r="J124" s="174">
        <f t="shared" si="0"/>
        <v>0</v>
      </c>
      <c r="K124" s="172" t="s">
        <v>119</v>
      </c>
      <c r="L124" s="35"/>
      <c r="M124" s="176" t="s">
        <v>1</v>
      </c>
      <c r="N124" s="177" t="s">
        <v>42</v>
      </c>
      <c r="O124" s="67"/>
      <c r="P124" s="178">
        <f t="shared" si="1"/>
        <v>0</v>
      </c>
      <c r="Q124" s="178">
        <v>0</v>
      </c>
      <c r="R124" s="178">
        <f t="shared" si="2"/>
        <v>0</v>
      </c>
      <c r="S124" s="178">
        <v>0</v>
      </c>
      <c r="T124" s="179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80" t="s">
        <v>125</v>
      </c>
      <c r="AT124" s="180" t="s">
        <v>115</v>
      </c>
      <c r="AU124" s="180" t="s">
        <v>85</v>
      </c>
      <c r="AY124" s="13" t="s">
        <v>114</v>
      </c>
      <c r="BE124" s="181">
        <f t="shared" si="4"/>
        <v>0</v>
      </c>
      <c r="BF124" s="181">
        <f t="shared" si="5"/>
        <v>0</v>
      </c>
      <c r="BG124" s="181">
        <f t="shared" si="6"/>
        <v>0</v>
      </c>
      <c r="BH124" s="181">
        <f t="shared" si="7"/>
        <v>0</v>
      </c>
      <c r="BI124" s="181">
        <f t="shared" si="8"/>
        <v>0</v>
      </c>
      <c r="BJ124" s="13" t="s">
        <v>85</v>
      </c>
      <c r="BK124" s="181">
        <f t="shared" si="9"/>
        <v>0</v>
      </c>
      <c r="BL124" s="13" t="s">
        <v>125</v>
      </c>
      <c r="BM124" s="180" t="s">
        <v>134</v>
      </c>
    </row>
    <row r="125" spans="1:65" s="2" customFormat="1" ht="24.2" customHeight="1">
      <c r="A125" s="30"/>
      <c r="B125" s="31"/>
      <c r="C125" s="170" t="s">
        <v>135</v>
      </c>
      <c r="D125" s="170" t="s">
        <v>115</v>
      </c>
      <c r="E125" s="171" t="s">
        <v>136</v>
      </c>
      <c r="F125" s="172" t="s">
        <v>137</v>
      </c>
      <c r="G125" s="173" t="s">
        <v>124</v>
      </c>
      <c r="H125" s="174">
        <v>17</v>
      </c>
      <c r="I125" s="175"/>
      <c r="J125" s="174">
        <f t="shared" si="0"/>
        <v>0</v>
      </c>
      <c r="K125" s="172" t="s">
        <v>119</v>
      </c>
      <c r="L125" s="35"/>
      <c r="M125" s="176" t="s">
        <v>1</v>
      </c>
      <c r="N125" s="177" t="s">
        <v>42</v>
      </c>
      <c r="O125" s="67"/>
      <c r="P125" s="178">
        <f t="shared" si="1"/>
        <v>0</v>
      </c>
      <c r="Q125" s="178">
        <v>0</v>
      </c>
      <c r="R125" s="178">
        <f t="shared" si="2"/>
        <v>0</v>
      </c>
      <c r="S125" s="178">
        <v>0</v>
      </c>
      <c r="T125" s="179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80" t="s">
        <v>131</v>
      </c>
      <c r="AT125" s="180" t="s">
        <v>115</v>
      </c>
      <c r="AU125" s="180" t="s">
        <v>85</v>
      </c>
      <c r="AY125" s="13" t="s">
        <v>114</v>
      </c>
      <c r="BE125" s="181">
        <f t="shared" si="4"/>
        <v>0</v>
      </c>
      <c r="BF125" s="181">
        <f t="shared" si="5"/>
        <v>0</v>
      </c>
      <c r="BG125" s="181">
        <f t="shared" si="6"/>
        <v>0</v>
      </c>
      <c r="BH125" s="181">
        <f t="shared" si="7"/>
        <v>0</v>
      </c>
      <c r="BI125" s="181">
        <f t="shared" si="8"/>
        <v>0</v>
      </c>
      <c r="BJ125" s="13" t="s">
        <v>85</v>
      </c>
      <c r="BK125" s="181">
        <f t="shared" si="9"/>
        <v>0</v>
      </c>
      <c r="BL125" s="13" t="s">
        <v>131</v>
      </c>
      <c r="BM125" s="180" t="s">
        <v>138</v>
      </c>
    </row>
    <row r="126" spans="1:65" s="2" customFormat="1" ht="21.75" customHeight="1">
      <c r="A126" s="30"/>
      <c r="B126" s="31"/>
      <c r="C126" s="170" t="s">
        <v>139</v>
      </c>
      <c r="D126" s="170" t="s">
        <v>115</v>
      </c>
      <c r="E126" s="171" t="s">
        <v>140</v>
      </c>
      <c r="F126" s="172" t="s">
        <v>141</v>
      </c>
      <c r="G126" s="173" t="s">
        <v>124</v>
      </c>
      <c r="H126" s="174">
        <v>17</v>
      </c>
      <c r="I126" s="175"/>
      <c r="J126" s="174">
        <f t="shared" si="0"/>
        <v>0</v>
      </c>
      <c r="K126" s="172" t="s">
        <v>119</v>
      </c>
      <c r="L126" s="35"/>
      <c r="M126" s="176" t="s">
        <v>1</v>
      </c>
      <c r="N126" s="177" t="s">
        <v>42</v>
      </c>
      <c r="O126" s="67"/>
      <c r="P126" s="178">
        <f t="shared" si="1"/>
        <v>0</v>
      </c>
      <c r="Q126" s="178">
        <v>0</v>
      </c>
      <c r="R126" s="178">
        <f t="shared" si="2"/>
        <v>0</v>
      </c>
      <c r="S126" s="178">
        <v>0</v>
      </c>
      <c r="T126" s="179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80" t="s">
        <v>125</v>
      </c>
      <c r="AT126" s="180" t="s">
        <v>115</v>
      </c>
      <c r="AU126" s="180" t="s">
        <v>85</v>
      </c>
      <c r="AY126" s="13" t="s">
        <v>114</v>
      </c>
      <c r="BE126" s="181">
        <f t="shared" si="4"/>
        <v>0</v>
      </c>
      <c r="BF126" s="181">
        <f t="shared" si="5"/>
        <v>0</v>
      </c>
      <c r="BG126" s="181">
        <f t="shared" si="6"/>
        <v>0</v>
      </c>
      <c r="BH126" s="181">
        <f t="shared" si="7"/>
        <v>0</v>
      </c>
      <c r="BI126" s="181">
        <f t="shared" si="8"/>
        <v>0</v>
      </c>
      <c r="BJ126" s="13" t="s">
        <v>85</v>
      </c>
      <c r="BK126" s="181">
        <f t="shared" si="9"/>
        <v>0</v>
      </c>
      <c r="BL126" s="13" t="s">
        <v>125</v>
      </c>
      <c r="BM126" s="180" t="s">
        <v>142</v>
      </c>
    </row>
    <row r="127" spans="1:65" s="2" customFormat="1" ht="16.5" customHeight="1">
      <c r="A127" s="30"/>
      <c r="B127" s="31"/>
      <c r="C127" s="170" t="s">
        <v>143</v>
      </c>
      <c r="D127" s="170" t="s">
        <v>115</v>
      </c>
      <c r="E127" s="171" t="s">
        <v>144</v>
      </c>
      <c r="F127" s="172" t="s">
        <v>145</v>
      </c>
      <c r="G127" s="173" t="s">
        <v>124</v>
      </c>
      <c r="H127" s="174">
        <v>17</v>
      </c>
      <c r="I127" s="175"/>
      <c r="J127" s="174">
        <f t="shared" si="0"/>
        <v>0</v>
      </c>
      <c r="K127" s="172" t="s">
        <v>119</v>
      </c>
      <c r="L127" s="35"/>
      <c r="M127" s="176" t="s">
        <v>1</v>
      </c>
      <c r="N127" s="177" t="s">
        <v>42</v>
      </c>
      <c r="O127" s="67"/>
      <c r="P127" s="178">
        <f t="shared" si="1"/>
        <v>0</v>
      </c>
      <c r="Q127" s="178">
        <v>0</v>
      </c>
      <c r="R127" s="178">
        <f t="shared" si="2"/>
        <v>0</v>
      </c>
      <c r="S127" s="178">
        <v>0</v>
      </c>
      <c r="T127" s="179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80" t="s">
        <v>125</v>
      </c>
      <c r="AT127" s="180" t="s">
        <v>115</v>
      </c>
      <c r="AU127" s="180" t="s">
        <v>85</v>
      </c>
      <c r="AY127" s="13" t="s">
        <v>114</v>
      </c>
      <c r="BE127" s="181">
        <f t="shared" si="4"/>
        <v>0</v>
      </c>
      <c r="BF127" s="181">
        <f t="shared" si="5"/>
        <v>0</v>
      </c>
      <c r="BG127" s="181">
        <f t="shared" si="6"/>
        <v>0</v>
      </c>
      <c r="BH127" s="181">
        <f t="shared" si="7"/>
        <v>0</v>
      </c>
      <c r="BI127" s="181">
        <f t="shared" si="8"/>
        <v>0</v>
      </c>
      <c r="BJ127" s="13" t="s">
        <v>85</v>
      </c>
      <c r="BK127" s="181">
        <f t="shared" si="9"/>
        <v>0</v>
      </c>
      <c r="BL127" s="13" t="s">
        <v>125</v>
      </c>
      <c r="BM127" s="180" t="s">
        <v>146</v>
      </c>
    </row>
    <row r="128" spans="1:65" s="2" customFormat="1" ht="24.2" customHeight="1">
      <c r="A128" s="30"/>
      <c r="B128" s="31"/>
      <c r="C128" s="170" t="s">
        <v>147</v>
      </c>
      <c r="D128" s="170" t="s">
        <v>115</v>
      </c>
      <c r="E128" s="171" t="s">
        <v>148</v>
      </c>
      <c r="F128" s="172" t="s">
        <v>149</v>
      </c>
      <c r="G128" s="173" t="s">
        <v>124</v>
      </c>
      <c r="H128" s="174">
        <v>17</v>
      </c>
      <c r="I128" s="175"/>
      <c r="J128" s="174">
        <f t="shared" si="0"/>
        <v>0</v>
      </c>
      <c r="K128" s="172" t="s">
        <v>119</v>
      </c>
      <c r="L128" s="35"/>
      <c r="M128" s="176" t="s">
        <v>1</v>
      </c>
      <c r="N128" s="177" t="s">
        <v>42</v>
      </c>
      <c r="O128" s="67"/>
      <c r="P128" s="178">
        <f t="shared" si="1"/>
        <v>0</v>
      </c>
      <c r="Q128" s="178">
        <v>0</v>
      </c>
      <c r="R128" s="178">
        <f t="shared" si="2"/>
        <v>0</v>
      </c>
      <c r="S128" s="178">
        <v>0</v>
      </c>
      <c r="T128" s="179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80" t="s">
        <v>125</v>
      </c>
      <c r="AT128" s="180" t="s">
        <v>115</v>
      </c>
      <c r="AU128" s="180" t="s">
        <v>85</v>
      </c>
      <c r="AY128" s="13" t="s">
        <v>114</v>
      </c>
      <c r="BE128" s="181">
        <f t="shared" si="4"/>
        <v>0</v>
      </c>
      <c r="BF128" s="181">
        <f t="shared" si="5"/>
        <v>0</v>
      </c>
      <c r="BG128" s="181">
        <f t="shared" si="6"/>
        <v>0</v>
      </c>
      <c r="BH128" s="181">
        <f t="shared" si="7"/>
        <v>0</v>
      </c>
      <c r="BI128" s="181">
        <f t="shared" si="8"/>
        <v>0</v>
      </c>
      <c r="BJ128" s="13" t="s">
        <v>85</v>
      </c>
      <c r="BK128" s="181">
        <f t="shared" si="9"/>
        <v>0</v>
      </c>
      <c r="BL128" s="13" t="s">
        <v>125</v>
      </c>
      <c r="BM128" s="180" t="s">
        <v>150</v>
      </c>
    </row>
    <row r="129" spans="1:65" s="2" customFormat="1" ht="24.2" customHeight="1">
      <c r="A129" s="30"/>
      <c r="B129" s="31"/>
      <c r="C129" s="170" t="s">
        <v>151</v>
      </c>
      <c r="D129" s="170" t="s">
        <v>115</v>
      </c>
      <c r="E129" s="171" t="s">
        <v>152</v>
      </c>
      <c r="F129" s="172" t="s">
        <v>153</v>
      </c>
      <c r="G129" s="173" t="s">
        <v>124</v>
      </c>
      <c r="H129" s="174">
        <v>26</v>
      </c>
      <c r="I129" s="175"/>
      <c r="J129" s="174">
        <f t="shared" si="0"/>
        <v>0</v>
      </c>
      <c r="K129" s="172" t="s">
        <v>119</v>
      </c>
      <c r="L129" s="35"/>
      <c r="M129" s="176" t="s">
        <v>1</v>
      </c>
      <c r="N129" s="177" t="s">
        <v>42</v>
      </c>
      <c r="O129" s="67"/>
      <c r="P129" s="178">
        <f t="shared" si="1"/>
        <v>0</v>
      </c>
      <c r="Q129" s="178">
        <v>0</v>
      </c>
      <c r="R129" s="178">
        <f t="shared" si="2"/>
        <v>0</v>
      </c>
      <c r="S129" s="178">
        <v>0</v>
      </c>
      <c r="T129" s="179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80" t="s">
        <v>131</v>
      </c>
      <c r="AT129" s="180" t="s">
        <v>115</v>
      </c>
      <c r="AU129" s="180" t="s">
        <v>85</v>
      </c>
      <c r="AY129" s="13" t="s">
        <v>114</v>
      </c>
      <c r="BE129" s="181">
        <f t="shared" si="4"/>
        <v>0</v>
      </c>
      <c r="BF129" s="181">
        <f t="shared" si="5"/>
        <v>0</v>
      </c>
      <c r="BG129" s="181">
        <f t="shared" si="6"/>
        <v>0</v>
      </c>
      <c r="BH129" s="181">
        <f t="shared" si="7"/>
        <v>0</v>
      </c>
      <c r="BI129" s="181">
        <f t="shared" si="8"/>
        <v>0</v>
      </c>
      <c r="BJ129" s="13" t="s">
        <v>85</v>
      </c>
      <c r="BK129" s="181">
        <f t="shared" si="9"/>
        <v>0</v>
      </c>
      <c r="BL129" s="13" t="s">
        <v>131</v>
      </c>
      <c r="BM129" s="180" t="s">
        <v>154</v>
      </c>
    </row>
    <row r="130" spans="1:65" s="2" customFormat="1" ht="24.2" customHeight="1">
      <c r="A130" s="30"/>
      <c r="B130" s="31"/>
      <c r="C130" s="182" t="s">
        <v>155</v>
      </c>
      <c r="D130" s="182" t="s">
        <v>156</v>
      </c>
      <c r="E130" s="183" t="s">
        <v>157</v>
      </c>
      <c r="F130" s="184" t="s">
        <v>158</v>
      </c>
      <c r="G130" s="185" t="s">
        <v>159</v>
      </c>
      <c r="H130" s="186">
        <v>26</v>
      </c>
      <c r="I130" s="187"/>
      <c r="J130" s="186">
        <f t="shared" si="0"/>
        <v>0</v>
      </c>
      <c r="K130" s="184" t="s">
        <v>1</v>
      </c>
      <c r="L130" s="188"/>
      <c r="M130" s="189" t="s">
        <v>1</v>
      </c>
      <c r="N130" s="190" t="s">
        <v>42</v>
      </c>
      <c r="O130" s="67"/>
      <c r="P130" s="178">
        <f t="shared" si="1"/>
        <v>0</v>
      </c>
      <c r="Q130" s="178">
        <v>0</v>
      </c>
      <c r="R130" s="178">
        <f t="shared" si="2"/>
        <v>0</v>
      </c>
      <c r="S130" s="178">
        <v>0</v>
      </c>
      <c r="T130" s="179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80" t="s">
        <v>147</v>
      </c>
      <c r="AT130" s="180" t="s">
        <v>156</v>
      </c>
      <c r="AU130" s="180" t="s">
        <v>85</v>
      </c>
      <c r="AY130" s="13" t="s">
        <v>114</v>
      </c>
      <c r="BE130" s="181">
        <f t="shared" si="4"/>
        <v>0</v>
      </c>
      <c r="BF130" s="181">
        <f t="shared" si="5"/>
        <v>0</v>
      </c>
      <c r="BG130" s="181">
        <f t="shared" si="6"/>
        <v>0</v>
      </c>
      <c r="BH130" s="181">
        <f t="shared" si="7"/>
        <v>0</v>
      </c>
      <c r="BI130" s="181">
        <f t="shared" si="8"/>
        <v>0</v>
      </c>
      <c r="BJ130" s="13" t="s">
        <v>85</v>
      </c>
      <c r="BK130" s="181">
        <f t="shared" si="9"/>
        <v>0</v>
      </c>
      <c r="BL130" s="13" t="s">
        <v>131</v>
      </c>
      <c r="BM130" s="180" t="s">
        <v>160</v>
      </c>
    </row>
    <row r="131" spans="1:65" s="2" customFormat="1" ht="16.5" customHeight="1">
      <c r="A131" s="30"/>
      <c r="B131" s="31"/>
      <c r="C131" s="182" t="s">
        <v>161</v>
      </c>
      <c r="D131" s="182" t="s">
        <v>156</v>
      </c>
      <c r="E131" s="183" t="s">
        <v>162</v>
      </c>
      <c r="F131" s="184" t="s">
        <v>163</v>
      </c>
      <c r="G131" s="185" t="s">
        <v>159</v>
      </c>
      <c r="H131" s="186">
        <v>26</v>
      </c>
      <c r="I131" s="187"/>
      <c r="J131" s="186">
        <f t="shared" si="0"/>
        <v>0</v>
      </c>
      <c r="K131" s="184" t="s">
        <v>1</v>
      </c>
      <c r="L131" s="188"/>
      <c r="M131" s="189" t="s">
        <v>1</v>
      </c>
      <c r="N131" s="190" t="s">
        <v>42</v>
      </c>
      <c r="O131" s="67"/>
      <c r="P131" s="178">
        <f t="shared" si="1"/>
        <v>0</v>
      </c>
      <c r="Q131" s="178">
        <v>0</v>
      </c>
      <c r="R131" s="178">
        <f t="shared" si="2"/>
        <v>0</v>
      </c>
      <c r="S131" s="178">
        <v>0</v>
      </c>
      <c r="T131" s="179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80" t="s">
        <v>147</v>
      </c>
      <c r="AT131" s="180" t="s">
        <v>156</v>
      </c>
      <c r="AU131" s="180" t="s">
        <v>85</v>
      </c>
      <c r="AY131" s="13" t="s">
        <v>114</v>
      </c>
      <c r="BE131" s="181">
        <f t="shared" si="4"/>
        <v>0</v>
      </c>
      <c r="BF131" s="181">
        <f t="shared" si="5"/>
        <v>0</v>
      </c>
      <c r="BG131" s="181">
        <f t="shared" si="6"/>
        <v>0</v>
      </c>
      <c r="BH131" s="181">
        <f t="shared" si="7"/>
        <v>0</v>
      </c>
      <c r="BI131" s="181">
        <f t="shared" si="8"/>
        <v>0</v>
      </c>
      <c r="BJ131" s="13" t="s">
        <v>85</v>
      </c>
      <c r="BK131" s="181">
        <f t="shared" si="9"/>
        <v>0</v>
      </c>
      <c r="BL131" s="13" t="s">
        <v>131</v>
      </c>
      <c r="BM131" s="180" t="s">
        <v>164</v>
      </c>
    </row>
    <row r="132" spans="1:65" s="2" customFormat="1" ht="16.5" customHeight="1">
      <c r="A132" s="30"/>
      <c r="B132" s="31"/>
      <c r="C132" s="182" t="s">
        <v>165</v>
      </c>
      <c r="D132" s="182" t="s">
        <v>156</v>
      </c>
      <c r="E132" s="183" t="s">
        <v>166</v>
      </c>
      <c r="F132" s="184" t="s">
        <v>167</v>
      </c>
      <c r="G132" s="185" t="s">
        <v>159</v>
      </c>
      <c r="H132" s="186">
        <v>26</v>
      </c>
      <c r="I132" s="187"/>
      <c r="J132" s="186">
        <f t="shared" si="0"/>
        <v>0</v>
      </c>
      <c r="K132" s="184" t="s">
        <v>1</v>
      </c>
      <c r="L132" s="188"/>
      <c r="M132" s="189" t="s">
        <v>1</v>
      </c>
      <c r="N132" s="190" t="s">
        <v>42</v>
      </c>
      <c r="O132" s="67"/>
      <c r="P132" s="178">
        <f t="shared" si="1"/>
        <v>0</v>
      </c>
      <c r="Q132" s="178">
        <v>0</v>
      </c>
      <c r="R132" s="178">
        <f t="shared" si="2"/>
        <v>0</v>
      </c>
      <c r="S132" s="178">
        <v>0</v>
      </c>
      <c r="T132" s="179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80" t="s">
        <v>147</v>
      </c>
      <c r="AT132" s="180" t="s">
        <v>156</v>
      </c>
      <c r="AU132" s="180" t="s">
        <v>85</v>
      </c>
      <c r="AY132" s="13" t="s">
        <v>114</v>
      </c>
      <c r="BE132" s="181">
        <f t="shared" si="4"/>
        <v>0</v>
      </c>
      <c r="BF132" s="181">
        <f t="shared" si="5"/>
        <v>0</v>
      </c>
      <c r="BG132" s="181">
        <f t="shared" si="6"/>
        <v>0</v>
      </c>
      <c r="BH132" s="181">
        <f t="shared" si="7"/>
        <v>0</v>
      </c>
      <c r="BI132" s="181">
        <f t="shared" si="8"/>
        <v>0</v>
      </c>
      <c r="BJ132" s="13" t="s">
        <v>85</v>
      </c>
      <c r="BK132" s="181">
        <f t="shared" si="9"/>
        <v>0</v>
      </c>
      <c r="BL132" s="13" t="s">
        <v>131</v>
      </c>
      <c r="BM132" s="180" t="s">
        <v>168</v>
      </c>
    </row>
    <row r="133" spans="1:65" s="2" customFormat="1" ht="16.5" customHeight="1">
      <c r="A133" s="30"/>
      <c r="B133" s="31"/>
      <c r="C133" s="182" t="s">
        <v>169</v>
      </c>
      <c r="D133" s="182" t="s">
        <v>156</v>
      </c>
      <c r="E133" s="183" t="s">
        <v>170</v>
      </c>
      <c r="F133" s="184" t="s">
        <v>171</v>
      </c>
      <c r="G133" s="185" t="s">
        <v>159</v>
      </c>
      <c r="H133" s="186">
        <v>26</v>
      </c>
      <c r="I133" s="187"/>
      <c r="J133" s="186">
        <f t="shared" si="0"/>
        <v>0</v>
      </c>
      <c r="K133" s="184" t="s">
        <v>1</v>
      </c>
      <c r="L133" s="188"/>
      <c r="M133" s="189" t="s">
        <v>1</v>
      </c>
      <c r="N133" s="190" t="s">
        <v>42</v>
      </c>
      <c r="O133" s="67"/>
      <c r="P133" s="178">
        <f t="shared" si="1"/>
        <v>0</v>
      </c>
      <c r="Q133" s="178">
        <v>0</v>
      </c>
      <c r="R133" s="178">
        <f t="shared" si="2"/>
        <v>0</v>
      </c>
      <c r="S133" s="178">
        <v>0</v>
      </c>
      <c r="T133" s="179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80" t="s">
        <v>147</v>
      </c>
      <c r="AT133" s="180" t="s">
        <v>156</v>
      </c>
      <c r="AU133" s="180" t="s">
        <v>85</v>
      </c>
      <c r="AY133" s="13" t="s">
        <v>114</v>
      </c>
      <c r="BE133" s="181">
        <f t="shared" si="4"/>
        <v>0</v>
      </c>
      <c r="BF133" s="181">
        <f t="shared" si="5"/>
        <v>0</v>
      </c>
      <c r="BG133" s="181">
        <f t="shared" si="6"/>
        <v>0</v>
      </c>
      <c r="BH133" s="181">
        <f t="shared" si="7"/>
        <v>0</v>
      </c>
      <c r="BI133" s="181">
        <f t="shared" si="8"/>
        <v>0</v>
      </c>
      <c r="BJ133" s="13" t="s">
        <v>85</v>
      </c>
      <c r="BK133" s="181">
        <f t="shared" si="9"/>
        <v>0</v>
      </c>
      <c r="BL133" s="13" t="s">
        <v>131</v>
      </c>
      <c r="BM133" s="180" t="s">
        <v>172</v>
      </c>
    </row>
    <row r="134" spans="1:65" s="2" customFormat="1" ht="16.5" customHeight="1">
      <c r="A134" s="30"/>
      <c r="B134" s="31"/>
      <c r="C134" s="182" t="s">
        <v>173</v>
      </c>
      <c r="D134" s="182" t="s">
        <v>156</v>
      </c>
      <c r="E134" s="183" t="s">
        <v>174</v>
      </c>
      <c r="F134" s="184" t="s">
        <v>175</v>
      </c>
      <c r="G134" s="185" t="s">
        <v>159</v>
      </c>
      <c r="H134" s="186">
        <v>26</v>
      </c>
      <c r="I134" s="187"/>
      <c r="J134" s="186">
        <f t="shared" si="0"/>
        <v>0</v>
      </c>
      <c r="K134" s="184" t="s">
        <v>1</v>
      </c>
      <c r="L134" s="188"/>
      <c r="M134" s="189" t="s">
        <v>1</v>
      </c>
      <c r="N134" s="190" t="s">
        <v>42</v>
      </c>
      <c r="O134" s="67"/>
      <c r="P134" s="178">
        <f t="shared" si="1"/>
        <v>0</v>
      </c>
      <c r="Q134" s="178">
        <v>0</v>
      </c>
      <c r="R134" s="178">
        <f t="shared" si="2"/>
        <v>0</v>
      </c>
      <c r="S134" s="178">
        <v>0</v>
      </c>
      <c r="T134" s="179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80" t="s">
        <v>147</v>
      </c>
      <c r="AT134" s="180" t="s">
        <v>156</v>
      </c>
      <c r="AU134" s="180" t="s">
        <v>85</v>
      </c>
      <c r="AY134" s="13" t="s">
        <v>114</v>
      </c>
      <c r="BE134" s="181">
        <f t="shared" si="4"/>
        <v>0</v>
      </c>
      <c r="BF134" s="181">
        <f t="shared" si="5"/>
        <v>0</v>
      </c>
      <c r="BG134" s="181">
        <f t="shared" si="6"/>
        <v>0</v>
      </c>
      <c r="BH134" s="181">
        <f t="shared" si="7"/>
        <v>0</v>
      </c>
      <c r="BI134" s="181">
        <f t="shared" si="8"/>
        <v>0</v>
      </c>
      <c r="BJ134" s="13" t="s">
        <v>85</v>
      </c>
      <c r="BK134" s="181">
        <f t="shared" si="9"/>
        <v>0</v>
      </c>
      <c r="BL134" s="13" t="s">
        <v>131</v>
      </c>
      <c r="BM134" s="180" t="s">
        <v>176</v>
      </c>
    </row>
    <row r="135" spans="1:65" s="2" customFormat="1" ht="16.5" customHeight="1">
      <c r="A135" s="30"/>
      <c r="B135" s="31"/>
      <c r="C135" s="182" t="s">
        <v>8</v>
      </c>
      <c r="D135" s="182" t="s">
        <v>156</v>
      </c>
      <c r="E135" s="183" t="s">
        <v>177</v>
      </c>
      <c r="F135" s="184" t="s">
        <v>178</v>
      </c>
      <c r="G135" s="185" t="s">
        <v>159</v>
      </c>
      <c r="H135" s="186">
        <v>26</v>
      </c>
      <c r="I135" s="187"/>
      <c r="J135" s="186">
        <f t="shared" si="0"/>
        <v>0</v>
      </c>
      <c r="K135" s="184" t="s">
        <v>1</v>
      </c>
      <c r="L135" s="188"/>
      <c r="M135" s="189" t="s">
        <v>1</v>
      </c>
      <c r="N135" s="190" t="s">
        <v>42</v>
      </c>
      <c r="O135" s="67"/>
      <c r="P135" s="178">
        <f t="shared" si="1"/>
        <v>0</v>
      </c>
      <c r="Q135" s="178">
        <v>0</v>
      </c>
      <c r="R135" s="178">
        <f t="shared" si="2"/>
        <v>0</v>
      </c>
      <c r="S135" s="178">
        <v>0</v>
      </c>
      <c r="T135" s="179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80" t="s">
        <v>147</v>
      </c>
      <c r="AT135" s="180" t="s">
        <v>156</v>
      </c>
      <c r="AU135" s="180" t="s">
        <v>85</v>
      </c>
      <c r="AY135" s="13" t="s">
        <v>114</v>
      </c>
      <c r="BE135" s="181">
        <f t="shared" si="4"/>
        <v>0</v>
      </c>
      <c r="BF135" s="181">
        <f t="shared" si="5"/>
        <v>0</v>
      </c>
      <c r="BG135" s="181">
        <f t="shared" si="6"/>
        <v>0</v>
      </c>
      <c r="BH135" s="181">
        <f t="shared" si="7"/>
        <v>0</v>
      </c>
      <c r="BI135" s="181">
        <f t="shared" si="8"/>
        <v>0</v>
      </c>
      <c r="BJ135" s="13" t="s">
        <v>85</v>
      </c>
      <c r="BK135" s="181">
        <f t="shared" si="9"/>
        <v>0</v>
      </c>
      <c r="BL135" s="13" t="s">
        <v>131</v>
      </c>
      <c r="BM135" s="180" t="s">
        <v>179</v>
      </c>
    </row>
    <row r="136" spans="1:65" s="2" customFormat="1" ht="24.2" customHeight="1">
      <c r="A136" s="30"/>
      <c r="B136" s="31"/>
      <c r="C136" s="170" t="s">
        <v>180</v>
      </c>
      <c r="D136" s="170" t="s">
        <v>115</v>
      </c>
      <c r="E136" s="171" t="s">
        <v>181</v>
      </c>
      <c r="F136" s="172" t="s">
        <v>182</v>
      </c>
      <c r="G136" s="173" t="s">
        <v>124</v>
      </c>
      <c r="H136" s="174">
        <v>8</v>
      </c>
      <c r="I136" s="175"/>
      <c r="J136" s="174">
        <f t="shared" si="0"/>
        <v>0</v>
      </c>
      <c r="K136" s="172" t="s">
        <v>119</v>
      </c>
      <c r="L136" s="35"/>
      <c r="M136" s="176" t="s">
        <v>1</v>
      </c>
      <c r="N136" s="177" t="s">
        <v>42</v>
      </c>
      <c r="O136" s="67"/>
      <c r="P136" s="178">
        <f t="shared" si="1"/>
        <v>0</v>
      </c>
      <c r="Q136" s="178">
        <v>0</v>
      </c>
      <c r="R136" s="178">
        <f t="shared" si="2"/>
        <v>0</v>
      </c>
      <c r="S136" s="178">
        <v>0</v>
      </c>
      <c r="T136" s="179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80" t="s">
        <v>131</v>
      </c>
      <c r="AT136" s="180" t="s">
        <v>115</v>
      </c>
      <c r="AU136" s="180" t="s">
        <v>85</v>
      </c>
      <c r="AY136" s="13" t="s">
        <v>114</v>
      </c>
      <c r="BE136" s="181">
        <f t="shared" si="4"/>
        <v>0</v>
      </c>
      <c r="BF136" s="181">
        <f t="shared" si="5"/>
        <v>0</v>
      </c>
      <c r="BG136" s="181">
        <f t="shared" si="6"/>
        <v>0</v>
      </c>
      <c r="BH136" s="181">
        <f t="shared" si="7"/>
        <v>0</v>
      </c>
      <c r="BI136" s="181">
        <f t="shared" si="8"/>
        <v>0</v>
      </c>
      <c r="BJ136" s="13" t="s">
        <v>85</v>
      </c>
      <c r="BK136" s="181">
        <f t="shared" si="9"/>
        <v>0</v>
      </c>
      <c r="BL136" s="13" t="s">
        <v>131</v>
      </c>
      <c r="BM136" s="180" t="s">
        <v>183</v>
      </c>
    </row>
    <row r="137" spans="1:65" s="2" customFormat="1" ht="24.2" customHeight="1">
      <c r="A137" s="30"/>
      <c r="B137" s="31"/>
      <c r="C137" s="182" t="s">
        <v>184</v>
      </c>
      <c r="D137" s="182" t="s">
        <v>156</v>
      </c>
      <c r="E137" s="183" t="s">
        <v>185</v>
      </c>
      <c r="F137" s="184" t="s">
        <v>186</v>
      </c>
      <c r="G137" s="185" t="s">
        <v>159</v>
      </c>
      <c r="H137" s="186">
        <v>8</v>
      </c>
      <c r="I137" s="187"/>
      <c r="J137" s="186">
        <f t="shared" si="0"/>
        <v>0</v>
      </c>
      <c r="K137" s="184" t="s">
        <v>1</v>
      </c>
      <c r="L137" s="188"/>
      <c r="M137" s="189" t="s">
        <v>1</v>
      </c>
      <c r="N137" s="190" t="s">
        <v>42</v>
      </c>
      <c r="O137" s="67"/>
      <c r="P137" s="178">
        <f t="shared" si="1"/>
        <v>0</v>
      </c>
      <c r="Q137" s="178">
        <v>0</v>
      </c>
      <c r="R137" s="178">
        <f t="shared" si="2"/>
        <v>0</v>
      </c>
      <c r="S137" s="178">
        <v>0</v>
      </c>
      <c r="T137" s="179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80" t="s">
        <v>147</v>
      </c>
      <c r="AT137" s="180" t="s">
        <v>156</v>
      </c>
      <c r="AU137" s="180" t="s">
        <v>85</v>
      </c>
      <c r="AY137" s="13" t="s">
        <v>114</v>
      </c>
      <c r="BE137" s="181">
        <f t="shared" si="4"/>
        <v>0</v>
      </c>
      <c r="BF137" s="181">
        <f t="shared" si="5"/>
        <v>0</v>
      </c>
      <c r="BG137" s="181">
        <f t="shared" si="6"/>
        <v>0</v>
      </c>
      <c r="BH137" s="181">
        <f t="shared" si="7"/>
        <v>0</v>
      </c>
      <c r="BI137" s="181">
        <f t="shared" si="8"/>
        <v>0</v>
      </c>
      <c r="BJ137" s="13" t="s">
        <v>85</v>
      </c>
      <c r="BK137" s="181">
        <f t="shared" si="9"/>
        <v>0</v>
      </c>
      <c r="BL137" s="13" t="s">
        <v>131</v>
      </c>
      <c r="BM137" s="180" t="s">
        <v>187</v>
      </c>
    </row>
    <row r="138" spans="1:65" s="2" customFormat="1" ht="16.5" customHeight="1">
      <c r="A138" s="30"/>
      <c r="B138" s="31"/>
      <c r="C138" s="182" t="s">
        <v>188</v>
      </c>
      <c r="D138" s="182" t="s">
        <v>156</v>
      </c>
      <c r="E138" s="183" t="s">
        <v>189</v>
      </c>
      <c r="F138" s="184" t="s">
        <v>190</v>
      </c>
      <c r="G138" s="185" t="s">
        <v>159</v>
      </c>
      <c r="H138" s="186">
        <v>8</v>
      </c>
      <c r="I138" s="187"/>
      <c r="J138" s="186">
        <f t="shared" si="0"/>
        <v>0</v>
      </c>
      <c r="K138" s="184" t="s">
        <v>1</v>
      </c>
      <c r="L138" s="188"/>
      <c r="M138" s="189" t="s">
        <v>1</v>
      </c>
      <c r="N138" s="190" t="s">
        <v>42</v>
      </c>
      <c r="O138" s="67"/>
      <c r="P138" s="178">
        <f t="shared" si="1"/>
        <v>0</v>
      </c>
      <c r="Q138" s="178">
        <v>0</v>
      </c>
      <c r="R138" s="178">
        <f t="shared" si="2"/>
        <v>0</v>
      </c>
      <c r="S138" s="178">
        <v>0</v>
      </c>
      <c r="T138" s="179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80" t="s">
        <v>147</v>
      </c>
      <c r="AT138" s="180" t="s">
        <v>156</v>
      </c>
      <c r="AU138" s="180" t="s">
        <v>85</v>
      </c>
      <c r="AY138" s="13" t="s">
        <v>114</v>
      </c>
      <c r="BE138" s="181">
        <f t="shared" si="4"/>
        <v>0</v>
      </c>
      <c r="BF138" s="181">
        <f t="shared" si="5"/>
        <v>0</v>
      </c>
      <c r="BG138" s="181">
        <f t="shared" si="6"/>
        <v>0</v>
      </c>
      <c r="BH138" s="181">
        <f t="shared" si="7"/>
        <v>0</v>
      </c>
      <c r="BI138" s="181">
        <f t="shared" si="8"/>
        <v>0</v>
      </c>
      <c r="BJ138" s="13" t="s">
        <v>85</v>
      </c>
      <c r="BK138" s="181">
        <f t="shared" si="9"/>
        <v>0</v>
      </c>
      <c r="BL138" s="13" t="s">
        <v>131</v>
      </c>
      <c r="BM138" s="180" t="s">
        <v>191</v>
      </c>
    </row>
    <row r="139" spans="1:65" s="2" customFormat="1" ht="16.5" customHeight="1">
      <c r="A139" s="30"/>
      <c r="B139" s="31"/>
      <c r="C139" s="182" t="s">
        <v>192</v>
      </c>
      <c r="D139" s="182" t="s">
        <v>156</v>
      </c>
      <c r="E139" s="183" t="s">
        <v>193</v>
      </c>
      <c r="F139" s="184" t="s">
        <v>194</v>
      </c>
      <c r="G139" s="185" t="s">
        <v>159</v>
      </c>
      <c r="H139" s="186">
        <v>8</v>
      </c>
      <c r="I139" s="187"/>
      <c r="J139" s="186">
        <f t="shared" si="0"/>
        <v>0</v>
      </c>
      <c r="K139" s="184" t="s">
        <v>1</v>
      </c>
      <c r="L139" s="188"/>
      <c r="M139" s="189" t="s">
        <v>1</v>
      </c>
      <c r="N139" s="190" t="s">
        <v>42</v>
      </c>
      <c r="O139" s="67"/>
      <c r="P139" s="178">
        <f t="shared" si="1"/>
        <v>0</v>
      </c>
      <c r="Q139" s="178">
        <v>0</v>
      </c>
      <c r="R139" s="178">
        <f t="shared" si="2"/>
        <v>0</v>
      </c>
      <c r="S139" s="178">
        <v>0</v>
      </c>
      <c r="T139" s="179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80" t="s">
        <v>147</v>
      </c>
      <c r="AT139" s="180" t="s">
        <v>156</v>
      </c>
      <c r="AU139" s="180" t="s">
        <v>85</v>
      </c>
      <c r="AY139" s="13" t="s">
        <v>114</v>
      </c>
      <c r="BE139" s="181">
        <f t="shared" si="4"/>
        <v>0</v>
      </c>
      <c r="BF139" s="181">
        <f t="shared" si="5"/>
        <v>0</v>
      </c>
      <c r="BG139" s="181">
        <f t="shared" si="6"/>
        <v>0</v>
      </c>
      <c r="BH139" s="181">
        <f t="shared" si="7"/>
        <v>0</v>
      </c>
      <c r="BI139" s="181">
        <f t="shared" si="8"/>
        <v>0</v>
      </c>
      <c r="BJ139" s="13" t="s">
        <v>85</v>
      </c>
      <c r="BK139" s="181">
        <f t="shared" si="9"/>
        <v>0</v>
      </c>
      <c r="BL139" s="13" t="s">
        <v>131</v>
      </c>
      <c r="BM139" s="180" t="s">
        <v>195</v>
      </c>
    </row>
    <row r="140" spans="1:65" s="2" customFormat="1" ht="24.2" customHeight="1">
      <c r="A140" s="30"/>
      <c r="B140" s="31"/>
      <c r="C140" s="170" t="s">
        <v>196</v>
      </c>
      <c r="D140" s="170" t="s">
        <v>115</v>
      </c>
      <c r="E140" s="171" t="s">
        <v>197</v>
      </c>
      <c r="F140" s="172" t="s">
        <v>198</v>
      </c>
      <c r="G140" s="173" t="s">
        <v>124</v>
      </c>
      <c r="H140" s="174">
        <v>24</v>
      </c>
      <c r="I140" s="175"/>
      <c r="J140" s="174">
        <f t="shared" si="0"/>
        <v>0</v>
      </c>
      <c r="K140" s="172" t="s">
        <v>119</v>
      </c>
      <c r="L140" s="35"/>
      <c r="M140" s="176" t="s">
        <v>1</v>
      </c>
      <c r="N140" s="177" t="s">
        <v>42</v>
      </c>
      <c r="O140" s="67"/>
      <c r="P140" s="178">
        <f t="shared" si="1"/>
        <v>0</v>
      </c>
      <c r="Q140" s="178">
        <v>0</v>
      </c>
      <c r="R140" s="178">
        <f t="shared" si="2"/>
        <v>0</v>
      </c>
      <c r="S140" s="178">
        <v>0</v>
      </c>
      <c r="T140" s="179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80" t="s">
        <v>131</v>
      </c>
      <c r="AT140" s="180" t="s">
        <v>115</v>
      </c>
      <c r="AU140" s="180" t="s">
        <v>85</v>
      </c>
      <c r="AY140" s="13" t="s">
        <v>114</v>
      </c>
      <c r="BE140" s="181">
        <f t="shared" si="4"/>
        <v>0</v>
      </c>
      <c r="BF140" s="181">
        <f t="shared" si="5"/>
        <v>0</v>
      </c>
      <c r="BG140" s="181">
        <f t="shared" si="6"/>
        <v>0</v>
      </c>
      <c r="BH140" s="181">
        <f t="shared" si="7"/>
        <v>0</v>
      </c>
      <c r="BI140" s="181">
        <f t="shared" si="8"/>
        <v>0</v>
      </c>
      <c r="BJ140" s="13" t="s">
        <v>85</v>
      </c>
      <c r="BK140" s="181">
        <f t="shared" si="9"/>
        <v>0</v>
      </c>
      <c r="BL140" s="13" t="s">
        <v>131</v>
      </c>
      <c r="BM140" s="180" t="s">
        <v>199</v>
      </c>
    </row>
    <row r="141" spans="1:65" s="2" customFormat="1" ht="16.5" customHeight="1">
      <c r="A141" s="30"/>
      <c r="B141" s="31"/>
      <c r="C141" s="182" t="s">
        <v>7</v>
      </c>
      <c r="D141" s="182" t="s">
        <v>156</v>
      </c>
      <c r="E141" s="183" t="s">
        <v>200</v>
      </c>
      <c r="F141" s="184" t="s">
        <v>201</v>
      </c>
      <c r="G141" s="185" t="s">
        <v>159</v>
      </c>
      <c r="H141" s="186">
        <v>16</v>
      </c>
      <c r="I141" s="187"/>
      <c r="J141" s="186">
        <f t="shared" si="0"/>
        <v>0</v>
      </c>
      <c r="K141" s="184" t="s">
        <v>1</v>
      </c>
      <c r="L141" s="188"/>
      <c r="M141" s="189" t="s">
        <v>1</v>
      </c>
      <c r="N141" s="190" t="s">
        <v>42</v>
      </c>
      <c r="O141" s="67"/>
      <c r="P141" s="178">
        <f t="shared" si="1"/>
        <v>0</v>
      </c>
      <c r="Q141" s="178">
        <v>0</v>
      </c>
      <c r="R141" s="178">
        <f t="shared" si="2"/>
        <v>0</v>
      </c>
      <c r="S141" s="178">
        <v>0</v>
      </c>
      <c r="T141" s="179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80" t="s">
        <v>147</v>
      </c>
      <c r="AT141" s="180" t="s">
        <v>156</v>
      </c>
      <c r="AU141" s="180" t="s">
        <v>85</v>
      </c>
      <c r="AY141" s="13" t="s">
        <v>114</v>
      </c>
      <c r="BE141" s="181">
        <f t="shared" si="4"/>
        <v>0</v>
      </c>
      <c r="BF141" s="181">
        <f t="shared" si="5"/>
        <v>0</v>
      </c>
      <c r="BG141" s="181">
        <f t="shared" si="6"/>
        <v>0</v>
      </c>
      <c r="BH141" s="181">
        <f t="shared" si="7"/>
        <v>0</v>
      </c>
      <c r="BI141" s="181">
        <f t="shared" si="8"/>
        <v>0</v>
      </c>
      <c r="BJ141" s="13" t="s">
        <v>85</v>
      </c>
      <c r="BK141" s="181">
        <f t="shared" si="9"/>
        <v>0</v>
      </c>
      <c r="BL141" s="13" t="s">
        <v>131</v>
      </c>
      <c r="BM141" s="180" t="s">
        <v>202</v>
      </c>
    </row>
    <row r="142" spans="1:65" s="2" customFormat="1" ht="16.5" customHeight="1">
      <c r="A142" s="30"/>
      <c r="B142" s="31"/>
      <c r="C142" s="182" t="s">
        <v>203</v>
      </c>
      <c r="D142" s="182" t="s">
        <v>156</v>
      </c>
      <c r="E142" s="183" t="s">
        <v>204</v>
      </c>
      <c r="F142" s="184" t="s">
        <v>205</v>
      </c>
      <c r="G142" s="185" t="s">
        <v>159</v>
      </c>
      <c r="H142" s="186">
        <v>16</v>
      </c>
      <c r="I142" s="187"/>
      <c r="J142" s="186">
        <f t="shared" si="0"/>
        <v>0</v>
      </c>
      <c r="K142" s="184" t="s">
        <v>1</v>
      </c>
      <c r="L142" s="188"/>
      <c r="M142" s="189" t="s">
        <v>1</v>
      </c>
      <c r="N142" s="190" t="s">
        <v>42</v>
      </c>
      <c r="O142" s="67"/>
      <c r="P142" s="178">
        <f t="shared" si="1"/>
        <v>0</v>
      </c>
      <c r="Q142" s="178">
        <v>0</v>
      </c>
      <c r="R142" s="178">
        <f t="shared" si="2"/>
        <v>0</v>
      </c>
      <c r="S142" s="178">
        <v>0</v>
      </c>
      <c r="T142" s="179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80" t="s">
        <v>147</v>
      </c>
      <c r="AT142" s="180" t="s">
        <v>156</v>
      </c>
      <c r="AU142" s="180" t="s">
        <v>85</v>
      </c>
      <c r="AY142" s="13" t="s">
        <v>114</v>
      </c>
      <c r="BE142" s="181">
        <f t="shared" si="4"/>
        <v>0</v>
      </c>
      <c r="BF142" s="181">
        <f t="shared" si="5"/>
        <v>0</v>
      </c>
      <c r="BG142" s="181">
        <f t="shared" si="6"/>
        <v>0</v>
      </c>
      <c r="BH142" s="181">
        <f t="shared" si="7"/>
        <v>0</v>
      </c>
      <c r="BI142" s="181">
        <f t="shared" si="8"/>
        <v>0</v>
      </c>
      <c r="BJ142" s="13" t="s">
        <v>85</v>
      </c>
      <c r="BK142" s="181">
        <f t="shared" si="9"/>
        <v>0</v>
      </c>
      <c r="BL142" s="13" t="s">
        <v>131</v>
      </c>
      <c r="BM142" s="180" t="s">
        <v>206</v>
      </c>
    </row>
    <row r="143" spans="1:65" s="2" customFormat="1" ht="16.5" customHeight="1">
      <c r="A143" s="30"/>
      <c r="B143" s="31"/>
      <c r="C143" s="182" t="s">
        <v>207</v>
      </c>
      <c r="D143" s="182" t="s">
        <v>156</v>
      </c>
      <c r="E143" s="183" t="s">
        <v>208</v>
      </c>
      <c r="F143" s="184" t="s">
        <v>209</v>
      </c>
      <c r="G143" s="185" t="s">
        <v>159</v>
      </c>
      <c r="H143" s="186">
        <v>8</v>
      </c>
      <c r="I143" s="187"/>
      <c r="J143" s="186">
        <f t="shared" si="0"/>
        <v>0</v>
      </c>
      <c r="K143" s="184" t="s">
        <v>1</v>
      </c>
      <c r="L143" s="188"/>
      <c r="M143" s="189" t="s">
        <v>1</v>
      </c>
      <c r="N143" s="190" t="s">
        <v>42</v>
      </c>
      <c r="O143" s="67"/>
      <c r="P143" s="178">
        <f t="shared" si="1"/>
        <v>0</v>
      </c>
      <c r="Q143" s="178">
        <v>0</v>
      </c>
      <c r="R143" s="178">
        <f t="shared" si="2"/>
        <v>0</v>
      </c>
      <c r="S143" s="178">
        <v>0</v>
      </c>
      <c r="T143" s="179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80" t="s">
        <v>147</v>
      </c>
      <c r="AT143" s="180" t="s">
        <v>156</v>
      </c>
      <c r="AU143" s="180" t="s">
        <v>85</v>
      </c>
      <c r="AY143" s="13" t="s">
        <v>114</v>
      </c>
      <c r="BE143" s="181">
        <f t="shared" si="4"/>
        <v>0</v>
      </c>
      <c r="BF143" s="181">
        <f t="shared" si="5"/>
        <v>0</v>
      </c>
      <c r="BG143" s="181">
        <f t="shared" si="6"/>
        <v>0</v>
      </c>
      <c r="BH143" s="181">
        <f t="shared" si="7"/>
        <v>0</v>
      </c>
      <c r="BI143" s="181">
        <f t="shared" si="8"/>
        <v>0</v>
      </c>
      <c r="BJ143" s="13" t="s">
        <v>85</v>
      </c>
      <c r="BK143" s="181">
        <f t="shared" si="9"/>
        <v>0</v>
      </c>
      <c r="BL143" s="13" t="s">
        <v>131</v>
      </c>
      <c r="BM143" s="180" t="s">
        <v>210</v>
      </c>
    </row>
    <row r="144" spans="1:65" s="2" customFormat="1" ht="16.5" customHeight="1">
      <c r="A144" s="30"/>
      <c r="B144" s="31"/>
      <c r="C144" s="182" t="s">
        <v>211</v>
      </c>
      <c r="D144" s="182" t="s">
        <v>156</v>
      </c>
      <c r="E144" s="183" t="s">
        <v>212</v>
      </c>
      <c r="F144" s="184" t="s">
        <v>213</v>
      </c>
      <c r="G144" s="185" t="s">
        <v>159</v>
      </c>
      <c r="H144" s="186">
        <v>8</v>
      </c>
      <c r="I144" s="187"/>
      <c r="J144" s="186">
        <f t="shared" si="0"/>
        <v>0</v>
      </c>
      <c r="K144" s="184" t="s">
        <v>1</v>
      </c>
      <c r="L144" s="188"/>
      <c r="M144" s="189" t="s">
        <v>1</v>
      </c>
      <c r="N144" s="190" t="s">
        <v>42</v>
      </c>
      <c r="O144" s="67"/>
      <c r="P144" s="178">
        <f t="shared" si="1"/>
        <v>0</v>
      </c>
      <c r="Q144" s="178">
        <v>0</v>
      </c>
      <c r="R144" s="178">
        <f t="shared" si="2"/>
        <v>0</v>
      </c>
      <c r="S144" s="178">
        <v>0</v>
      </c>
      <c r="T144" s="179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80" t="s">
        <v>147</v>
      </c>
      <c r="AT144" s="180" t="s">
        <v>156</v>
      </c>
      <c r="AU144" s="180" t="s">
        <v>85</v>
      </c>
      <c r="AY144" s="13" t="s">
        <v>114</v>
      </c>
      <c r="BE144" s="181">
        <f t="shared" si="4"/>
        <v>0</v>
      </c>
      <c r="BF144" s="181">
        <f t="shared" si="5"/>
        <v>0</v>
      </c>
      <c r="BG144" s="181">
        <f t="shared" si="6"/>
        <v>0</v>
      </c>
      <c r="BH144" s="181">
        <f t="shared" si="7"/>
        <v>0</v>
      </c>
      <c r="BI144" s="181">
        <f t="shared" si="8"/>
        <v>0</v>
      </c>
      <c r="BJ144" s="13" t="s">
        <v>85</v>
      </c>
      <c r="BK144" s="181">
        <f t="shared" si="9"/>
        <v>0</v>
      </c>
      <c r="BL144" s="13" t="s">
        <v>131</v>
      </c>
      <c r="BM144" s="180" t="s">
        <v>214</v>
      </c>
    </row>
    <row r="145" spans="1:65" s="2" customFormat="1" ht="16.5" customHeight="1">
      <c r="A145" s="30"/>
      <c r="B145" s="31"/>
      <c r="C145" s="182" t="s">
        <v>215</v>
      </c>
      <c r="D145" s="182" t="s">
        <v>156</v>
      </c>
      <c r="E145" s="183" t="s">
        <v>216</v>
      </c>
      <c r="F145" s="184" t="s">
        <v>217</v>
      </c>
      <c r="G145" s="185" t="s">
        <v>159</v>
      </c>
      <c r="H145" s="186">
        <v>8</v>
      </c>
      <c r="I145" s="187"/>
      <c r="J145" s="186">
        <f t="shared" si="0"/>
        <v>0</v>
      </c>
      <c r="K145" s="184" t="s">
        <v>1</v>
      </c>
      <c r="L145" s="188"/>
      <c r="M145" s="189" t="s">
        <v>1</v>
      </c>
      <c r="N145" s="190" t="s">
        <v>42</v>
      </c>
      <c r="O145" s="67"/>
      <c r="P145" s="178">
        <f t="shared" si="1"/>
        <v>0</v>
      </c>
      <c r="Q145" s="178">
        <v>0</v>
      </c>
      <c r="R145" s="178">
        <f t="shared" si="2"/>
        <v>0</v>
      </c>
      <c r="S145" s="178">
        <v>0</v>
      </c>
      <c r="T145" s="179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80" t="s">
        <v>147</v>
      </c>
      <c r="AT145" s="180" t="s">
        <v>156</v>
      </c>
      <c r="AU145" s="180" t="s">
        <v>85</v>
      </c>
      <c r="AY145" s="13" t="s">
        <v>114</v>
      </c>
      <c r="BE145" s="181">
        <f t="shared" si="4"/>
        <v>0</v>
      </c>
      <c r="BF145" s="181">
        <f t="shared" si="5"/>
        <v>0</v>
      </c>
      <c r="BG145" s="181">
        <f t="shared" si="6"/>
        <v>0</v>
      </c>
      <c r="BH145" s="181">
        <f t="shared" si="7"/>
        <v>0</v>
      </c>
      <c r="BI145" s="181">
        <f t="shared" si="8"/>
        <v>0</v>
      </c>
      <c r="BJ145" s="13" t="s">
        <v>85</v>
      </c>
      <c r="BK145" s="181">
        <f t="shared" si="9"/>
        <v>0</v>
      </c>
      <c r="BL145" s="13" t="s">
        <v>131</v>
      </c>
      <c r="BM145" s="180" t="s">
        <v>218</v>
      </c>
    </row>
    <row r="146" spans="1:65" s="2" customFormat="1" ht="16.5" customHeight="1">
      <c r="A146" s="30"/>
      <c r="B146" s="31"/>
      <c r="C146" s="182" t="s">
        <v>219</v>
      </c>
      <c r="D146" s="182" t="s">
        <v>156</v>
      </c>
      <c r="E146" s="183" t="s">
        <v>220</v>
      </c>
      <c r="F146" s="184" t="s">
        <v>221</v>
      </c>
      <c r="G146" s="185" t="s">
        <v>159</v>
      </c>
      <c r="H146" s="186">
        <v>8</v>
      </c>
      <c r="I146" s="187"/>
      <c r="J146" s="186">
        <f t="shared" si="0"/>
        <v>0</v>
      </c>
      <c r="K146" s="184" t="s">
        <v>1</v>
      </c>
      <c r="L146" s="188"/>
      <c r="M146" s="189" t="s">
        <v>1</v>
      </c>
      <c r="N146" s="190" t="s">
        <v>42</v>
      </c>
      <c r="O146" s="67"/>
      <c r="P146" s="178">
        <f t="shared" si="1"/>
        <v>0</v>
      </c>
      <c r="Q146" s="178">
        <v>0</v>
      </c>
      <c r="R146" s="178">
        <f t="shared" si="2"/>
        <v>0</v>
      </c>
      <c r="S146" s="178">
        <v>0</v>
      </c>
      <c r="T146" s="179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80" t="s">
        <v>147</v>
      </c>
      <c r="AT146" s="180" t="s">
        <v>156</v>
      </c>
      <c r="AU146" s="180" t="s">
        <v>85</v>
      </c>
      <c r="AY146" s="13" t="s">
        <v>114</v>
      </c>
      <c r="BE146" s="181">
        <f t="shared" si="4"/>
        <v>0</v>
      </c>
      <c r="BF146" s="181">
        <f t="shared" si="5"/>
        <v>0</v>
      </c>
      <c r="BG146" s="181">
        <f t="shared" si="6"/>
        <v>0</v>
      </c>
      <c r="BH146" s="181">
        <f t="shared" si="7"/>
        <v>0</v>
      </c>
      <c r="BI146" s="181">
        <f t="shared" si="8"/>
        <v>0</v>
      </c>
      <c r="BJ146" s="13" t="s">
        <v>85</v>
      </c>
      <c r="BK146" s="181">
        <f t="shared" si="9"/>
        <v>0</v>
      </c>
      <c r="BL146" s="13" t="s">
        <v>131</v>
      </c>
      <c r="BM146" s="180" t="s">
        <v>222</v>
      </c>
    </row>
    <row r="147" spans="1:65" s="2" customFormat="1" ht="24.2" customHeight="1">
      <c r="A147" s="30"/>
      <c r="B147" s="31"/>
      <c r="C147" s="170" t="s">
        <v>223</v>
      </c>
      <c r="D147" s="170" t="s">
        <v>115</v>
      </c>
      <c r="E147" s="171" t="s">
        <v>224</v>
      </c>
      <c r="F147" s="172" t="s">
        <v>225</v>
      </c>
      <c r="G147" s="173" t="s">
        <v>124</v>
      </c>
      <c r="H147" s="174">
        <v>6</v>
      </c>
      <c r="I147" s="175"/>
      <c r="J147" s="174">
        <f t="shared" si="0"/>
        <v>0</v>
      </c>
      <c r="K147" s="172" t="s">
        <v>119</v>
      </c>
      <c r="L147" s="35"/>
      <c r="M147" s="176" t="s">
        <v>1</v>
      </c>
      <c r="N147" s="177" t="s">
        <v>42</v>
      </c>
      <c r="O147" s="67"/>
      <c r="P147" s="178">
        <f t="shared" si="1"/>
        <v>0</v>
      </c>
      <c r="Q147" s="178">
        <v>0</v>
      </c>
      <c r="R147" s="178">
        <f t="shared" si="2"/>
        <v>0</v>
      </c>
      <c r="S147" s="178">
        <v>0</v>
      </c>
      <c r="T147" s="179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80" t="s">
        <v>131</v>
      </c>
      <c r="AT147" s="180" t="s">
        <v>115</v>
      </c>
      <c r="AU147" s="180" t="s">
        <v>85</v>
      </c>
      <c r="AY147" s="13" t="s">
        <v>114</v>
      </c>
      <c r="BE147" s="181">
        <f t="shared" si="4"/>
        <v>0</v>
      </c>
      <c r="BF147" s="181">
        <f t="shared" si="5"/>
        <v>0</v>
      </c>
      <c r="BG147" s="181">
        <f t="shared" si="6"/>
        <v>0</v>
      </c>
      <c r="BH147" s="181">
        <f t="shared" si="7"/>
        <v>0</v>
      </c>
      <c r="BI147" s="181">
        <f t="shared" si="8"/>
        <v>0</v>
      </c>
      <c r="BJ147" s="13" t="s">
        <v>85</v>
      </c>
      <c r="BK147" s="181">
        <f t="shared" si="9"/>
        <v>0</v>
      </c>
      <c r="BL147" s="13" t="s">
        <v>131</v>
      </c>
      <c r="BM147" s="180" t="s">
        <v>226</v>
      </c>
    </row>
    <row r="148" spans="1:65" s="2" customFormat="1" ht="16.5" customHeight="1">
      <c r="A148" s="30"/>
      <c r="B148" s="31"/>
      <c r="C148" s="182" t="s">
        <v>227</v>
      </c>
      <c r="D148" s="182" t="s">
        <v>156</v>
      </c>
      <c r="E148" s="183" t="s">
        <v>228</v>
      </c>
      <c r="F148" s="184" t="s">
        <v>229</v>
      </c>
      <c r="G148" s="185" t="s">
        <v>159</v>
      </c>
      <c r="H148" s="186">
        <v>6</v>
      </c>
      <c r="I148" s="187"/>
      <c r="J148" s="186">
        <f t="shared" si="0"/>
        <v>0</v>
      </c>
      <c r="K148" s="184" t="s">
        <v>1</v>
      </c>
      <c r="L148" s="188"/>
      <c r="M148" s="189" t="s">
        <v>1</v>
      </c>
      <c r="N148" s="190" t="s">
        <v>42</v>
      </c>
      <c r="O148" s="67"/>
      <c r="P148" s="178">
        <f t="shared" si="1"/>
        <v>0</v>
      </c>
      <c r="Q148" s="178">
        <v>0</v>
      </c>
      <c r="R148" s="178">
        <f t="shared" si="2"/>
        <v>0</v>
      </c>
      <c r="S148" s="178">
        <v>0</v>
      </c>
      <c r="T148" s="179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80" t="s">
        <v>147</v>
      </c>
      <c r="AT148" s="180" t="s">
        <v>156</v>
      </c>
      <c r="AU148" s="180" t="s">
        <v>85</v>
      </c>
      <c r="AY148" s="13" t="s">
        <v>114</v>
      </c>
      <c r="BE148" s="181">
        <f t="shared" si="4"/>
        <v>0</v>
      </c>
      <c r="BF148" s="181">
        <f t="shared" si="5"/>
        <v>0</v>
      </c>
      <c r="BG148" s="181">
        <f t="shared" si="6"/>
        <v>0</v>
      </c>
      <c r="BH148" s="181">
        <f t="shared" si="7"/>
        <v>0</v>
      </c>
      <c r="BI148" s="181">
        <f t="shared" si="8"/>
        <v>0</v>
      </c>
      <c r="BJ148" s="13" t="s">
        <v>85</v>
      </c>
      <c r="BK148" s="181">
        <f t="shared" si="9"/>
        <v>0</v>
      </c>
      <c r="BL148" s="13" t="s">
        <v>131</v>
      </c>
      <c r="BM148" s="180" t="s">
        <v>230</v>
      </c>
    </row>
    <row r="149" spans="1:65" s="2" customFormat="1" ht="24.2" customHeight="1">
      <c r="A149" s="30"/>
      <c r="B149" s="31"/>
      <c r="C149" s="170" t="s">
        <v>231</v>
      </c>
      <c r="D149" s="170" t="s">
        <v>115</v>
      </c>
      <c r="E149" s="171" t="s">
        <v>232</v>
      </c>
      <c r="F149" s="172" t="s">
        <v>233</v>
      </c>
      <c r="G149" s="173" t="s">
        <v>124</v>
      </c>
      <c r="H149" s="174">
        <v>10</v>
      </c>
      <c r="I149" s="175"/>
      <c r="J149" s="174">
        <f t="shared" si="0"/>
        <v>0</v>
      </c>
      <c r="K149" s="172" t="s">
        <v>119</v>
      </c>
      <c r="L149" s="35"/>
      <c r="M149" s="176" t="s">
        <v>1</v>
      </c>
      <c r="N149" s="177" t="s">
        <v>42</v>
      </c>
      <c r="O149" s="67"/>
      <c r="P149" s="178">
        <f t="shared" si="1"/>
        <v>0</v>
      </c>
      <c r="Q149" s="178">
        <v>0</v>
      </c>
      <c r="R149" s="178">
        <f t="shared" si="2"/>
        <v>0</v>
      </c>
      <c r="S149" s="178">
        <v>0</v>
      </c>
      <c r="T149" s="179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80" t="s">
        <v>131</v>
      </c>
      <c r="AT149" s="180" t="s">
        <v>115</v>
      </c>
      <c r="AU149" s="180" t="s">
        <v>85</v>
      </c>
      <c r="AY149" s="13" t="s">
        <v>114</v>
      </c>
      <c r="BE149" s="181">
        <f t="shared" si="4"/>
        <v>0</v>
      </c>
      <c r="BF149" s="181">
        <f t="shared" si="5"/>
        <v>0</v>
      </c>
      <c r="BG149" s="181">
        <f t="shared" si="6"/>
        <v>0</v>
      </c>
      <c r="BH149" s="181">
        <f t="shared" si="7"/>
        <v>0</v>
      </c>
      <c r="BI149" s="181">
        <f t="shared" si="8"/>
        <v>0</v>
      </c>
      <c r="BJ149" s="13" t="s">
        <v>85</v>
      </c>
      <c r="BK149" s="181">
        <f t="shared" si="9"/>
        <v>0</v>
      </c>
      <c r="BL149" s="13" t="s">
        <v>131</v>
      </c>
      <c r="BM149" s="180" t="s">
        <v>234</v>
      </c>
    </row>
    <row r="150" spans="1:65" s="2" customFormat="1" ht="16.5" customHeight="1">
      <c r="A150" s="30"/>
      <c r="B150" s="31"/>
      <c r="C150" s="182" t="s">
        <v>235</v>
      </c>
      <c r="D150" s="182" t="s">
        <v>156</v>
      </c>
      <c r="E150" s="183" t="s">
        <v>236</v>
      </c>
      <c r="F150" s="184" t="s">
        <v>237</v>
      </c>
      <c r="G150" s="185" t="s">
        <v>159</v>
      </c>
      <c r="H150" s="186">
        <v>10</v>
      </c>
      <c r="I150" s="187"/>
      <c r="J150" s="186">
        <f t="shared" si="0"/>
        <v>0</v>
      </c>
      <c r="K150" s="184" t="s">
        <v>1</v>
      </c>
      <c r="L150" s="188"/>
      <c r="M150" s="189" t="s">
        <v>1</v>
      </c>
      <c r="N150" s="190" t="s">
        <v>42</v>
      </c>
      <c r="O150" s="67"/>
      <c r="P150" s="178">
        <f t="shared" si="1"/>
        <v>0</v>
      </c>
      <c r="Q150" s="178">
        <v>0</v>
      </c>
      <c r="R150" s="178">
        <f t="shared" si="2"/>
        <v>0</v>
      </c>
      <c r="S150" s="178">
        <v>0</v>
      </c>
      <c r="T150" s="179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80" t="s">
        <v>147</v>
      </c>
      <c r="AT150" s="180" t="s">
        <v>156</v>
      </c>
      <c r="AU150" s="180" t="s">
        <v>85</v>
      </c>
      <c r="AY150" s="13" t="s">
        <v>114</v>
      </c>
      <c r="BE150" s="181">
        <f t="shared" si="4"/>
        <v>0</v>
      </c>
      <c r="BF150" s="181">
        <f t="shared" si="5"/>
        <v>0</v>
      </c>
      <c r="BG150" s="181">
        <f t="shared" si="6"/>
        <v>0</v>
      </c>
      <c r="BH150" s="181">
        <f t="shared" si="7"/>
        <v>0</v>
      </c>
      <c r="BI150" s="181">
        <f t="shared" si="8"/>
        <v>0</v>
      </c>
      <c r="BJ150" s="13" t="s">
        <v>85</v>
      </c>
      <c r="BK150" s="181">
        <f t="shared" si="9"/>
        <v>0</v>
      </c>
      <c r="BL150" s="13" t="s">
        <v>131</v>
      </c>
      <c r="BM150" s="180" t="s">
        <v>238</v>
      </c>
    </row>
    <row r="151" spans="1:65" s="2" customFormat="1" ht="16.5" customHeight="1">
      <c r="A151" s="30"/>
      <c r="B151" s="31"/>
      <c r="C151" s="170" t="s">
        <v>239</v>
      </c>
      <c r="D151" s="170" t="s">
        <v>115</v>
      </c>
      <c r="E151" s="171" t="s">
        <v>240</v>
      </c>
      <c r="F151" s="172" t="s">
        <v>241</v>
      </c>
      <c r="G151" s="173" t="s">
        <v>124</v>
      </c>
      <c r="H151" s="174">
        <v>14</v>
      </c>
      <c r="I151" s="175"/>
      <c r="J151" s="174">
        <f t="shared" si="0"/>
        <v>0</v>
      </c>
      <c r="K151" s="172" t="s">
        <v>119</v>
      </c>
      <c r="L151" s="35"/>
      <c r="M151" s="176" t="s">
        <v>1</v>
      </c>
      <c r="N151" s="177" t="s">
        <v>42</v>
      </c>
      <c r="O151" s="67"/>
      <c r="P151" s="178">
        <f t="shared" si="1"/>
        <v>0</v>
      </c>
      <c r="Q151" s="178">
        <v>0</v>
      </c>
      <c r="R151" s="178">
        <f t="shared" si="2"/>
        <v>0</v>
      </c>
      <c r="S151" s="178">
        <v>0</v>
      </c>
      <c r="T151" s="179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80" t="s">
        <v>131</v>
      </c>
      <c r="AT151" s="180" t="s">
        <v>115</v>
      </c>
      <c r="AU151" s="180" t="s">
        <v>85</v>
      </c>
      <c r="AY151" s="13" t="s">
        <v>114</v>
      </c>
      <c r="BE151" s="181">
        <f t="shared" si="4"/>
        <v>0</v>
      </c>
      <c r="BF151" s="181">
        <f t="shared" si="5"/>
        <v>0</v>
      </c>
      <c r="BG151" s="181">
        <f t="shared" si="6"/>
        <v>0</v>
      </c>
      <c r="BH151" s="181">
        <f t="shared" si="7"/>
        <v>0</v>
      </c>
      <c r="BI151" s="181">
        <f t="shared" si="8"/>
        <v>0</v>
      </c>
      <c r="BJ151" s="13" t="s">
        <v>85</v>
      </c>
      <c r="BK151" s="181">
        <f t="shared" si="9"/>
        <v>0</v>
      </c>
      <c r="BL151" s="13" t="s">
        <v>131</v>
      </c>
      <c r="BM151" s="180" t="s">
        <v>242</v>
      </c>
    </row>
    <row r="152" spans="1:65" s="2" customFormat="1" ht="16.5" customHeight="1">
      <c r="A152" s="30"/>
      <c r="B152" s="31"/>
      <c r="C152" s="182" t="s">
        <v>243</v>
      </c>
      <c r="D152" s="182" t="s">
        <v>156</v>
      </c>
      <c r="E152" s="183" t="s">
        <v>244</v>
      </c>
      <c r="F152" s="184" t="s">
        <v>245</v>
      </c>
      <c r="G152" s="185" t="s">
        <v>159</v>
      </c>
      <c r="H152" s="186">
        <v>6</v>
      </c>
      <c r="I152" s="187"/>
      <c r="J152" s="186">
        <f t="shared" si="0"/>
        <v>0</v>
      </c>
      <c r="K152" s="184" t="s">
        <v>1</v>
      </c>
      <c r="L152" s="188"/>
      <c r="M152" s="189" t="s">
        <v>1</v>
      </c>
      <c r="N152" s="190" t="s">
        <v>42</v>
      </c>
      <c r="O152" s="67"/>
      <c r="P152" s="178">
        <f t="shared" si="1"/>
        <v>0</v>
      </c>
      <c r="Q152" s="178">
        <v>0</v>
      </c>
      <c r="R152" s="178">
        <f t="shared" si="2"/>
        <v>0</v>
      </c>
      <c r="S152" s="178">
        <v>0</v>
      </c>
      <c r="T152" s="179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80" t="s">
        <v>147</v>
      </c>
      <c r="AT152" s="180" t="s">
        <v>156</v>
      </c>
      <c r="AU152" s="180" t="s">
        <v>85</v>
      </c>
      <c r="AY152" s="13" t="s">
        <v>114</v>
      </c>
      <c r="BE152" s="181">
        <f t="shared" si="4"/>
        <v>0</v>
      </c>
      <c r="BF152" s="181">
        <f t="shared" si="5"/>
        <v>0</v>
      </c>
      <c r="BG152" s="181">
        <f t="shared" si="6"/>
        <v>0</v>
      </c>
      <c r="BH152" s="181">
        <f t="shared" si="7"/>
        <v>0</v>
      </c>
      <c r="BI152" s="181">
        <f t="shared" si="8"/>
        <v>0</v>
      </c>
      <c r="BJ152" s="13" t="s">
        <v>85</v>
      </c>
      <c r="BK152" s="181">
        <f t="shared" si="9"/>
        <v>0</v>
      </c>
      <c r="BL152" s="13" t="s">
        <v>131</v>
      </c>
      <c r="BM152" s="180" t="s">
        <v>246</v>
      </c>
    </row>
    <row r="153" spans="1:65" s="2" customFormat="1" ht="16.5" customHeight="1">
      <c r="A153" s="30"/>
      <c r="B153" s="31"/>
      <c r="C153" s="182" t="s">
        <v>247</v>
      </c>
      <c r="D153" s="182" t="s">
        <v>156</v>
      </c>
      <c r="E153" s="183" t="s">
        <v>248</v>
      </c>
      <c r="F153" s="184" t="s">
        <v>249</v>
      </c>
      <c r="G153" s="185" t="s">
        <v>159</v>
      </c>
      <c r="H153" s="186">
        <v>8</v>
      </c>
      <c r="I153" s="187"/>
      <c r="J153" s="186">
        <f aca="true" t="shared" si="10" ref="J153:J184">ROUND(I153*H153,2)</f>
        <v>0</v>
      </c>
      <c r="K153" s="184" t="s">
        <v>1</v>
      </c>
      <c r="L153" s="188"/>
      <c r="M153" s="189" t="s">
        <v>1</v>
      </c>
      <c r="N153" s="190" t="s">
        <v>42</v>
      </c>
      <c r="O153" s="67"/>
      <c r="P153" s="178">
        <f aca="true" t="shared" si="11" ref="P153:P184">O153*H153</f>
        <v>0</v>
      </c>
      <c r="Q153" s="178">
        <v>0</v>
      </c>
      <c r="R153" s="178">
        <f aca="true" t="shared" si="12" ref="R153:R184">Q153*H153</f>
        <v>0</v>
      </c>
      <c r="S153" s="178">
        <v>0</v>
      </c>
      <c r="T153" s="179">
        <f aca="true" t="shared" si="13" ref="T153:T184"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80" t="s">
        <v>147</v>
      </c>
      <c r="AT153" s="180" t="s">
        <v>156</v>
      </c>
      <c r="AU153" s="180" t="s">
        <v>85</v>
      </c>
      <c r="AY153" s="13" t="s">
        <v>114</v>
      </c>
      <c r="BE153" s="181">
        <f aca="true" t="shared" si="14" ref="BE153:BE173">IF(N153="základní",J153,0)</f>
        <v>0</v>
      </c>
      <c r="BF153" s="181">
        <f aca="true" t="shared" si="15" ref="BF153:BF173">IF(N153="snížená",J153,0)</f>
        <v>0</v>
      </c>
      <c r="BG153" s="181">
        <f aca="true" t="shared" si="16" ref="BG153:BG173">IF(N153="zákl. přenesená",J153,0)</f>
        <v>0</v>
      </c>
      <c r="BH153" s="181">
        <f aca="true" t="shared" si="17" ref="BH153:BH173">IF(N153="sníž. přenesená",J153,0)</f>
        <v>0</v>
      </c>
      <c r="BI153" s="181">
        <f aca="true" t="shared" si="18" ref="BI153:BI173">IF(N153="nulová",J153,0)</f>
        <v>0</v>
      </c>
      <c r="BJ153" s="13" t="s">
        <v>85</v>
      </c>
      <c r="BK153" s="181">
        <f aca="true" t="shared" si="19" ref="BK153:BK173">ROUND(I153*H153,2)</f>
        <v>0</v>
      </c>
      <c r="BL153" s="13" t="s">
        <v>131</v>
      </c>
      <c r="BM153" s="180" t="s">
        <v>250</v>
      </c>
    </row>
    <row r="154" spans="1:65" s="2" customFormat="1" ht="16.5" customHeight="1">
      <c r="A154" s="30"/>
      <c r="B154" s="31"/>
      <c r="C154" s="170" t="s">
        <v>251</v>
      </c>
      <c r="D154" s="170" t="s">
        <v>115</v>
      </c>
      <c r="E154" s="171" t="s">
        <v>252</v>
      </c>
      <c r="F154" s="172" t="s">
        <v>253</v>
      </c>
      <c r="G154" s="173" t="s">
        <v>124</v>
      </c>
      <c r="H154" s="174">
        <v>10</v>
      </c>
      <c r="I154" s="175"/>
      <c r="J154" s="174">
        <f t="shared" si="10"/>
        <v>0</v>
      </c>
      <c r="K154" s="172" t="s">
        <v>119</v>
      </c>
      <c r="L154" s="35"/>
      <c r="M154" s="176" t="s">
        <v>1</v>
      </c>
      <c r="N154" s="177" t="s">
        <v>42</v>
      </c>
      <c r="O154" s="67"/>
      <c r="P154" s="178">
        <f t="shared" si="11"/>
        <v>0</v>
      </c>
      <c r="Q154" s="178">
        <v>0</v>
      </c>
      <c r="R154" s="178">
        <f t="shared" si="12"/>
        <v>0</v>
      </c>
      <c r="S154" s="178">
        <v>0</v>
      </c>
      <c r="T154" s="179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80" t="s">
        <v>131</v>
      </c>
      <c r="AT154" s="180" t="s">
        <v>115</v>
      </c>
      <c r="AU154" s="180" t="s">
        <v>85</v>
      </c>
      <c r="AY154" s="13" t="s">
        <v>114</v>
      </c>
      <c r="BE154" s="181">
        <f t="shared" si="14"/>
        <v>0</v>
      </c>
      <c r="BF154" s="181">
        <f t="shared" si="15"/>
        <v>0</v>
      </c>
      <c r="BG154" s="181">
        <f t="shared" si="16"/>
        <v>0</v>
      </c>
      <c r="BH154" s="181">
        <f t="shared" si="17"/>
        <v>0</v>
      </c>
      <c r="BI154" s="181">
        <f t="shared" si="18"/>
        <v>0</v>
      </c>
      <c r="BJ154" s="13" t="s">
        <v>85</v>
      </c>
      <c r="BK154" s="181">
        <f t="shared" si="19"/>
        <v>0</v>
      </c>
      <c r="BL154" s="13" t="s">
        <v>131</v>
      </c>
      <c r="BM154" s="180" t="s">
        <v>254</v>
      </c>
    </row>
    <row r="155" spans="1:65" s="2" customFormat="1" ht="16.5" customHeight="1">
      <c r="A155" s="30"/>
      <c r="B155" s="31"/>
      <c r="C155" s="182" t="s">
        <v>255</v>
      </c>
      <c r="D155" s="182" t="s">
        <v>156</v>
      </c>
      <c r="E155" s="183" t="s">
        <v>256</v>
      </c>
      <c r="F155" s="184" t="s">
        <v>257</v>
      </c>
      <c r="G155" s="185" t="s">
        <v>159</v>
      </c>
      <c r="H155" s="186">
        <v>10</v>
      </c>
      <c r="I155" s="187"/>
      <c r="J155" s="186">
        <f t="shared" si="10"/>
        <v>0</v>
      </c>
      <c r="K155" s="184" t="s">
        <v>1</v>
      </c>
      <c r="L155" s="188"/>
      <c r="M155" s="189" t="s">
        <v>1</v>
      </c>
      <c r="N155" s="190" t="s">
        <v>42</v>
      </c>
      <c r="O155" s="67"/>
      <c r="P155" s="178">
        <f t="shared" si="11"/>
        <v>0</v>
      </c>
      <c r="Q155" s="178">
        <v>0</v>
      </c>
      <c r="R155" s="178">
        <f t="shared" si="12"/>
        <v>0</v>
      </c>
      <c r="S155" s="178">
        <v>0</v>
      </c>
      <c r="T155" s="179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80" t="s">
        <v>147</v>
      </c>
      <c r="AT155" s="180" t="s">
        <v>156</v>
      </c>
      <c r="AU155" s="180" t="s">
        <v>85</v>
      </c>
      <c r="AY155" s="13" t="s">
        <v>114</v>
      </c>
      <c r="BE155" s="181">
        <f t="shared" si="14"/>
        <v>0</v>
      </c>
      <c r="BF155" s="181">
        <f t="shared" si="15"/>
        <v>0</v>
      </c>
      <c r="BG155" s="181">
        <f t="shared" si="16"/>
        <v>0</v>
      </c>
      <c r="BH155" s="181">
        <f t="shared" si="17"/>
        <v>0</v>
      </c>
      <c r="BI155" s="181">
        <f t="shared" si="18"/>
        <v>0</v>
      </c>
      <c r="BJ155" s="13" t="s">
        <v>85</v>
      </c>
      <c r="BK155" s="181">
        <f t="shared" si="19"/>
        <v>0</v>
      </c>
      <c r="BL155" s="13" t="s">
        <v>131</v>
      </c>
      <c r="BM155" s="180" t="s">
        <v>258</v>
      </c>
    </row>
    <row r="156" spans="1:65" s="2" customFormat="1" ht="24.2" customHeight="1">
      <c r="A156" s="30"/>
      <c r="B156" s="31"/>
      <c r="C156" s="170" t="s">
        <v>259</v>
      </c>
      <c r="D156" s="170" t="s">
        <v>115</v>
      </c>
      <c r="E156" s="171" t="s">
        <v>260</v>
      </c>
      <c r="F156" s="172" t="s">
        <v>261</v>
      </c>
      <c r="G156" s="173" t="s">
        <v>262</v>
      </c>
      <c r="H156" s="174">
        <v>150</v>
      </c>
      <c r="I156" s="175"/>
      <c r="J156" s="174">
        <f t="shared" si="10"/>
        <v>0</v>
      </c>
      <c r="K156" s="172" t="s">
        <v>119</v>
      </c>
      <c r="L156" s="35"/>
      <c r="M156" s="176" t="s">
        <v>1</v>
      </c>
      <c r="N156" s="177" t="s">
        <v>42</v>
      </c>
      <c r="O156" s="67"/>
      <c r="P156" s="178">
        <f t="shared" si="11"/>
        <v>0</v>
      </c>
      <c r="Q156" s="178">
        <v>0</v>
      </c>
      <c r="R156" s="178">
        <f t="shared" si="12"/>
        <v>0</v>
      </c>
      <c r="S156" s="178">
        <v>0</v>
      </c>
      <c r="T156" s="179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80" t="s">
        <v>131</v>
      </c>
      <c r="AT156" s="180" t="s">
        <v>115</v>
      </c>
      <c r="AU156" s="180" t="s">
        <v>85</v>
      </c>
      <c r="AY156" s="13" t="s">
        <v>114</v>
      </c>
      <c r="BE156" s="181">
        <f t="shared" si="14"/>
        <v>0</v>
      </c>
      <c r="BF156" s="181">
        <f t="shared" si="15"/>
        <v>0</v>
      </c>
      <c r="BG156" s="181">
        <f t="shared" si="16"/>
        <v>0</v>
      </c>
      <c r="BH156" s="181">
        <f t="shared" si="17"/>
        <v>0</v>
      </c>
      <c r="BI156" s="181">
        <f t="shared" si="18"/>
        <v>0</v>
      </c>
      <c r="BJ156" s="13" t="s">
        <v>85</v>
      </c>
      <c r="BK156" s="181">
        <f t="shared" si="19"/>
        <v>0</v>
      </c>
      <c r="BL156" s="13" t="s">
        <v>131</v>
      </c>
      <c r="BM156" s="180" t="s">
        <v>263</v>
      </c>
    </row>
    <row r="157" spans="1:65" s="2" customFormat="1" ht="24.2" customHeight="1">
      <c r="A157" s="30"/>
      <c r="B157" s="31"/>
      <c r="C157" s="182" t="s">
        <v>264</v>
      </c>
      <c r="D157" s="182" t="s">
        <v>156</v>
      </c>
      <c r="E157" s="183" t="s">
        <v>265</v>
      </c>
      <c r="F157" s="184" t="s">
        <v>266</v>
      </c>
      <c r="G157" s="185" t="s">
        <v>262</v>
      </c>
      <c r="H157" s="186">
        <v>150</v>
      </c>
      <c r="I157" s="187"/>
      <c r="J157" s="186">
        <f t="shared" si="10"/>
        <v>0</v>
      </c>
      <c r="K157" s="184" t="s">
        <v>119</v>
      </c>
      <c r="L157" s="188"/>
      <c r="M157" s="189" t="s">
        <v>1</v>
      </c>
      <c r="N157" s="190" t="s">
        <v>42</v>
      </c>
      <c r="O157" s="67"/>
      <c r="P157" s="178">
        <f t="shared" si="11"/>
        <v>0</v>
      </c>
      <c r="Q157" s="178">
        <v>0.00012</v>
      </c>
      <c r="R157" s="178">
        <f t="shared" si="12"/>
        <v>0.018000000000000002</v>
      </c>
      <c r="S157" s="178">
        <v>0</v>
      </c>
      <c r="T157" s="179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80" t="s">
        <v>147</v>
      </c>
      <c r="AT157" s="180" t="s">
        <v>156</v>
      </c>
      <c r="AU157" s="180" t="s">
        <v>85</v>
      </c>
      <c r="AY157" s="13" t="s">
        <v>114</v>
      </c>
      <c r="BE157" s="181">
        <f t="shared" si="14"/>
        <v>0</v>
      </c>
      <c r="BF157" s="181">
        <f t="shared" si="15"/>
        <v>0</v>
      </c>
      <c r="BG157" s="181">
        <f t="shared" si="16"/>
        <v>0</v>
      </c>
      <c r="BH157" s="181">
        <f t="shared" si="17"/>
        <v>0</v>
      </c>
      <c r="BI157" s="181">
        <f t="shared" si="18"/>
        <v>0</v>
      </c>
      <c r="BJ157" s="13" t="s">
        <v>85</v>
      </c>
      <c r="BK157" s="181">
        <f t="shared" si="19"/>
        <v>0</v>
      </c>
      <c r="BL157" s="13" t="s">
        <v>131</v>
      </c>
      <c r="BM157" s="180" t="s">
        <v>267</v>
      </c>
    </row>
    <row r="158" spans="1:65" s="2" customFormat="1" ht="24.2" customHeight="1">
      <c r="A158" s="30"/>
      <c r="B158" s="31"/>
      <c r="C158" s="170" t="s">
        <v>268</v>
      </c>
      <c r="D158" s="170" t="s">
        <v>115</v>
      </c>
      <c r="E158" s="171" t="s">
        <v>269</v>
      </c>
      <c r="F158" s="172" t="s">
        <v>270</v>
      </c>
      <c r="G158" s="173" t="s">
        <v>262</v>
      </c>
      <c r="H158" s="174">
        <v>960</v>
      </c>
      <c r="I158" s="175"/>
      <c r="J158" s="174">
        <f t="shared" si="10"/>
        <v>0</v>
      </c>
      <c r="K158" s="172" t="s">
        <v>119</v>
      </c>
      <c r="L158" s="35"/>
      <c r="M158" s="176" t="s">
        <v>1</v>
      </c>
      <c r="N158" s="177" t="s">
        <v>42</v>
      </c>
      <c r="O158" s="67"/>
      <c r="P158" s="178">
        <f t="shared" si="11"/>
        <v>0</v>
      </c>
      <c r="Q158" s="178">
        <v>0</v>
      </c>
      <c r="R158" s="178">
        <f t="shared" si="12"/>
        <v>0</v>
      </c>
      <c r="S158" s="178">
        <v>0</v>
      </c>
      <c r="T158" s="179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80" t="s">
        <v>131</v>
      </c>
      <c r="AT158" s="180" t="s">
        <v>115</v>
      </c>
      <c r="AU158" s="180" t="s">
        <v>85</v>
      </c>
      <c r="AY158" s="13" t="s">
        <v>114</v>
      </c>
      <c r="BE158" s="181">
        <f t="shared" si="14"/>
        <v>0</v>
      </c>
      <c r="BF158" s="181">
        <f t="shared" si="15"/>
        <v>0</v>
      </c>
      <c r="BG158" s="181">
        <f t="shared" si="16"/>
        <v>0</v>
      </c>
      <c r="BH158" s="181">
        <f t="shared" si="17"/>
        <v>0</v>
      </c>
      <c r="BI158" s="181">
        <f t="shared" si="18"/>
        <v>0</v>
      </c>
      <c r="BJ158" s="13" t="s">
        <v>85</v>
      </c>
      <c r="BK158" s="181">
        <f t="shared" si="19"/>
        <v>0</v>
      </c>
      <c r="BL158" s="13" t="s">
        <v>131</v>
      </c>
      <c r="BM158" s="180" t="s">
        <v>271</v>
      </c>
    </row>
    <row r="159" spans="1:65" s="2" customFormat="1" ht="24.2" customHeight="1">
      <c r="A159" s="30"/>
      <c r="B159" s="31"/>
      <c r="C159" s="182" t="s">
        <v>272</v>
      </c>
      <c r="D159" s="182" t="s">
        <v>156</v>
      </c>
      <c r="E159" s="183" t="s">
        <v>273</v>
      </c>
      <c r="F159" s="184" t="s">
        <v>274</v>
      </c>
      <c r="G159" s="185" t="s">
        <v>262</v>
      </c>
      <c r="H159" s="186">
        <v>960</v>
      </c>
      <c r="I159" s="187"/>
      <c r="J159" s="186">
        <f t="shared" si="10"/>
        <v>0</v>
      </c>
      <c r="K159" s="184" t="s">
        <v>119</v>
      </c>
      <c r="L159" s="188"/>
      <c r="M159" s="189" t="s">
        <v>1</v>
      </c>
      <c r="N159" s="190" t="s">
        <v>42</v>
      </c>
      <c r="O159" s="67"/>
      <c r="P159" s="178">
        <f t="shared" si="11"/>
        <v>0</v>
      </c>
      <c r="Q159" s="178">
        <v>0.0009</v>
      </c>
      <c r="R159" s="178">
        <f t="shared" si="12"/>
        <v>0.864</v>
      </c>
      <c r="S159" s="178">
        <v>0</v>
      </c>
      <c r="T159" s="179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80" t="s">
        <v>147</v>
      </c>
      <c r="AT159" s="180" t="s">
        <v>156</v>
      </c>
      <c r="AU159" s="180" t="s">
        <v>85</v>
      </c>
      <c r="AY159" s="13" t="s">
        <v>114</v>
      </c>
      <c r="BE159" s="181">
        <f t="shared" si="14"/>
        <v>0</v>
      </c>
      <c r="BF159" s="181">
        <f t="shared" si="15"/>
        <v>0</v>
      </c>
      <c r="BG159" s="181">
        <f t="shared" si="16"/>
        <v>0</v>
      </c>
      <c r="BH159" s="181">
        <f t="shared" si="17"/>
        <v>0</v>
      </c>
      <c r="BI159" s="181">
        <f t="shared" si="18"/>
        <v>0</v>
      </c>
      <c r="BJ159" s="13" t="s">
        <v>85</v>
      </c>
      <c r="BK159" s="181">
        <f t="shared" si="19"/>
        <v>0</v>
      </c>
      <c r="BL159" s="13" t="s">
        <v>131</v>
      </c>
      <c r="BM159" s="180" t="s">
        <v>275</v>
      </c>
    </row>
    <row r="160" spans="1:65" s="2" customFormat="1" ht="24.2" customHeight="1">
      <c r="A160" s="30"/>
      <c r="B160" s="31"/>
      <c r="C160" s="170" t="s">
        <v>276</v>
      </c>
      <c r="D160" s="170" t="s">
        <v>115</v>
      </c>
      <c r="E160" s="171" t="s">
        <v>277</v>
      </c>
      <c r="F160" s="172" t="s">
        <v>278</v>
      </c>
      <c r="G160" s="173" t="s">
        <v>262</v>
      </c>
      <c r="H160" s="174">
        <v>68</v>
      </c>
      <c r="I160" s="175"/>
      <c r="J160" s="174">
        <f t="shared" si="10"/>
        <v>0</v>
      </c>
      <c r="K160" s="172" t="s">
        <v>119</v>
      </c>
      <c r="L160" s="35"/>
      <c r="M160" s="176" t="s">
        <v>1</v>
      </c>
      <c r="N160" s="177" t="s">
        <v>42</v>
      </c>
      <c r="O160" s="67"/>
      <c r="P160" s="178">
        <f t="shared" si="11"/>
        <v>0</v>
      </c>
      <c r="Q160" s="178">
        <v>0</v>
      </c>
      <c r="R160" s="178">
        <f t="shared" si="12"/>
        <v>0</v>
      </c>
      <c r="S160" s="178">
        <v>0</v>
      </c>
      <c r="T160" s="179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80" t="s">
        <v>131</v>
      </c>
      <c r="AT160" s="180" t="s">
        <v>115</v>
      </c>
      <c r="AU160" s="180" t="s">
        <v>85</v>
      </c>
      <c r="AY160" s="13" t="s">
        <v>114</v>
      </c>
      <c r="BE160" s="181">
        <f t="shared" si="14"/>
        <v>0</v>
      </c>
      <c r="BF160" s="181">
        <f t="shared" si="15"/>
        <v>0</v>
      </c>
      <c r="BG160" s="181">
        <f t="shared" si="16"/>
        <v>0</v>
      </c>
      <c r="BH160" s="181">
        <f t="shared" si="17"/>
        <v>0</v>
      </c>
      <c r="BI160" s="181">
        <f t="shared" si="18"/>
        <v>0</v>
      </c>
      <c r="BJ160" s="13" t="s">
        <v>85</v>
      </c>
      <c r="BK160" s="181">
        <f t="shared" si="19"/>
        <v>0</v>
      </c>
      <c r="BL160" s="13" t="s">
        <v>131</v>
      </c>
      <c r="BM160" s="180" t="s">
        <v>279</v>
      </c>
    </row>
    <row r="161" spans="1:65" s="2" customFormat="1" ht="24.2" customHeight="1">
      <c r="A161" s="30"/>
      <c r="B161" s="31"/>
      <c r="C161" s="182" t="s">
        <v>280</v>
      </c>
      <c r="D161" s="182" t="s">
        <v>156</v>
      </c>
      <c r="E161" s="183" t="s">
        <v>281</v>
      </c>
      <c r="F161" s="184" t="s">
        <v>282</v>
      </c>
      <c r="G161" s="185" t="s">
        <v>262</v>
      </c>
      <c r="H161" s="186">
        <v>68</v>
      </c>
      <c r="I161" s="187"/>
      <c r="J161" s="186">
        <f t="shared" si="10"/>
        <v>0</v>
      </c>
      <c r="K161" s="184" t="s">
        <v>119</v>
      </c>
      <c r="L161" s="188"/>
      <c r="M161" s="189" t="s">
        <v>1</v>
      </c>
      <c r="N161" s="190" t="s">
        <v>42</v>
      </c>
      <c r="O161" s="67"/>
      <c r="P161" s="178">
        <f t="shared" si="11"/>
        <v>0</v>
      </c>
      <c r="Q161" s="178">
        <v>0.00016</v>
      </c>
      <c r="R161" s="178">
        <f t="shared" si="12"/>
        <v>0.01088</v>
      </c>
      <c r="S161" s="178">
        <v>0</v>
      </c>
      <c r="T161" s="179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80" t="s">
        <v>147</v>
      </c>
      <c r="AT161" s="180" t="s">
        <v>156</v>
      </c>
      <c r="AU161" s="180" t="s">
        <v>85</v>
      </c>
      <c r="AY161" s="13" t="s">
        <v>114</v>
      </c>
      <c r="BE161" s="181">
        <f t="shared" si="14"/>
        <v>0</v>
      </c>
      <c r="BF161" s="181">
        <f t="shared" si="15"/>
        <v>0</v>
      </c>
      <c r="BG161" s="181">
        <f t="shared" si="16"/>
        <v>0</v>
      </c>
      <c r="BH161" s="181">
        <f t="shared" si="17"/>
        <v>0</v>
      </c>
      <c r="BI161" s="181">
        <f t="shared" si="18"/>
        <v>0</v>
      </c>
      <c r="BJ161" s="13" t="s">
        <v>85</v>
      </c>
      <c r="BK161" s="181">
        <f t="shared" si="19"/>
        <v>0</v>
      </c>
      <c r="BL161" s="13" t="s">
        <v>131</v>
      </c>
      <c r="BM161" s="180" t="s">
        <v>283</v>
      </c>
    </row>
    <row r="162" spans="1:65" s="2" customFormat="1" ht="24.2" customHeight="1">
      <c r="A162" s="30"/>
      <c r="B162" s="31"/>
      <c r="C162" s="170" t="s">
        <v>284</v>
      </c>
      <c r="D162" s="170" t="s">
        <v>115</v>
      </c>
      <c r="E162" s="171" t="s">
        <v>285</v>
      </c>
      <c r="F162" s="172" t="s">
        <v>286</v>
      </c>
      <c r="G162" s="173" t="s">
        <v>262</v>
      </c>
      <c r="H162" s="174">
        <v>170</v>
      </c>
      <c r="I162" s="175"/>
      <c r="J162" s="174">
        <f t="shared" si="10"/>
        <v>0</v>
      </c>
      <c r="K162" s="172" t="s">
        <v>119</v>
      </c>
      <c r="L162" s="35"/>
      <c r="M162" s="176" t="s">
        <v>1</v>
      </c>
      <c r="N162" s="177" t="s">
        <v>42</v>
      </c>
      <c r="O162" s="67"/>
      <c r="P162" s="178">
        <f t="shared" si="11"/>
        <v>0</v>
      </c>
      <c r="Q162" s="178">
        <v>0</v>
      </c>
      <c r="R162" s="178">
        <f t="shared" si="12"/>
        <v>0</v>
      </c>
      <c r="S162" s="178">
        <v>0</v>
      </c>
      <c r="T162" s="179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80" t="s">
        <v>131</v>
      </c>
      <c r="AT162" s="180" t="s">
        <v>115</v>
      </c>
      <c r="AU162" s="180" t="s">
        <v>85</v>
      </c>
      <c r="AY162" s="13" t="s">
        <v>114</v>
      </c>
      <c r="BE162" s="181">
        <f t="shared" si="14"/>
        <v>0</v>
      </c>
      <c r="BF162" s="181">
        <f t="shared" si="15"/>
        <v>0</v>
      </c>
      <c r="BG162" s="181">
        <f t="shared" si="16"/>
        <v>0</v>
      </c>
      <c r="BH162" s="181">
        <f t="shared" si="17"/>
        <v>0</v>
      </c>
      <c r="BI162" s="181">
        <f t="shared" si="18"/>
        <v>0</v>
      </c>
      <c r="BJ162" s="13" t="s">
        <v>85</v>
      </c>
      <c r="BK162" s="181">
        <f t="shared" si="19"/>
        <v>0</v>
      </c>
      <c r="BL162" s="13" t="s">
        <v>131</v>
      </c>
      <c r="BM162" s="180" t="s">
        <v>287</v>
      </c>
    </row>
    <row r="163" spans="1:65" s="2" customFormat="1" ht="24.2" customHeight="1">
      <c r="A163" s="30"/>
      <c r="B163" s="31"/>
      <c r="C163" s="182" t="s">
        <v>288</v>
      </c>
      <c r="D163" s="182" t="s">
        <v>156</v>
      </c>
      <c r="E163" s="183" t="s">
        <v>289</v>
      </c>
      <c r="F163" s="184" t="s">
        <v>290</v>
      </c>
      <c r="G163" s="185" t="s">
        <v>262</v>
      </c>
      <c r="H163" s="186">
        <v>170</v>
      </c>
      <c r="I163" s="187"/>
      <c r="J163" s="186">
        <f t="shared" si="10"/>
        <v>0</v>
      </c>
      <c r="K163" s="184" t="s">
        <v>119</v>
      </c>
      <c r="L163" s="188"/>
      <c r="M163" s="189" t="s">
        <v>1</v>
      </c>
      <c r="N163" s="190" t="s">
        <v>42</v>
      </c>
      <c r="O163" s="67"/>
      <c r="P163" s="178">
        <f t="shared" si="11"/>
        <v>0</v>
      </c>
      <c r="Q163" s="178">
        <v>0.00053</v>
      </c>
      <c r="R163" s="178">
        <f t="shared" si="12"/>
        <v>0.0901</v>
      </c>
      <c r="S163" s="178">
        <v>0</v>
      </c>
      <c r="T163" s="179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80" t="s">
        <v>147</v>
      </c>
      <c r="AT163" s="180" t="s">
        <v>156</v>
      </c>
      <c r="AU163" s="180" t="s">
        <v>85</v>
      </c>
      <c r="AY163" s="13" t="s">
        <v>114</v>
      </c>
      <c r="BE163" s="181">
        <f t="shared" si="14"/>
        <v>0</v>
      </c>
      <c r="BF163" s="181">
        <f t="shared" si="15"/>
        <v>0</v>
      </c>
      <c r="BG163" s="181">
        <f t="shared" si="16"/>
        <v>0</v>
      </c>
      <c r="BH163" s="181">
        <f t="shared" si="17"/>
        <v>0</v>
      </c>
      <c r="BI163" s="181">
        <f t="shared" si="18"/>
        <v>0</v>
      </c>
      <c r="BJ163" s="13" t="s">
        <v>85</v>
      </c>
      <c r="BK163" s="181">
        <f t="shared" si="19"/>
        <v>0</v>
      </c>
      <c r="BL163" s="13" t="s">
        <v>131</v>
      </c>
      <c r="BM163" s="180" t="s">
        <v>291</v>
      </c>
    </row>
    <row r="164" spans="1:65" s="2" customFormat="1" ht="21.75" customHeight="1">
      <c r="A164" s="30"/>
      <c r="B164" s="31"/>
      <c r="C164" s="170" t="s">
        <v>292</v>
      </c>
      <c r="D164" s="170" t="s">
        <v>115</v>
      </c>
      <c r="E164" s="171" t="s">
        <v>293</v>
      </c>
      <c r="F164" s="172" t="s">
        <v>294</v>
      </c>
      <c r="G164" s="173" t="s">
        <v>124</v>
      </c>
      <c r="H164" s="174">
        <v>120</v>
      </c>
      <c r="I164" s="175"/>
      <c r="J164" s="174">
        <f t="shared" si="10"/>
        <v>0</v>
      </c>
      <c r="K164" s="172" t="s">
        <v>119</v>
      </c>
      <c r="L164" s="35"/>
      <c r="M164" s="176" t="s">
        <v>1</v>
      </c>
      <c r="N164" s="177" t="s">
        <v>42</v>
      </c>
      <c r="O164" s="67"/>
      <c r="P164" s="178">
        <f t="shared" si="11"/>
        <v>0</v>
      </c>
      <c r="Q164" s="178">
        <v>0</v>
      </c>
      <c r="R164" s="178">
        <f t="shared" si="12"/>
        <v>0</v>
      </c>
      <c r="S164" s="178">
        <v>0</v>
      </c>
      <c r="T164" s="179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80" t="s">
        <v>131</v>
      </c>
      <c r="AT164" s="180" t="s">
        <v>115</v>
      </c>
      <c r="AU164" s="180" t="s">
        <v>85</v>
      </c>
      <c r="AY164" s="13" t="s">
        <v>114</v>
      </c>
      <c r="BE164" s="181">
        <f t="shared" si="14"/>
        <v>0</v>
      </c>
      <c r="BF164" s="181">
        <f t="shared" si="15"/>
        <v>0</v>
      </c>
      <c r="BG164" s="181">
        <f t="shared" si="16"/>
        <v>0</v>
      </c>
      <c r="BH164" s="181">
        <f t="shared" si="17"/>
        <v>0</v>
      </c>
      <c r="BI164" s="181">
        <f t="shared" si="18"/>
        <v>0</v>
      </c>
      <c r="BJ164" s="13" t="s">
        <v>85</v>
      </c>
      <c r="BK164" s="181">
        <f t="shared" si="19"/>
        <v>0</v>
      </c>
      <c r="BL164" s="13" t="s">
        <v>131</v>
      </c>
      <c r="BM164" s="180" t="s">
        <v>295</v>
      </c>
    </row>
    <row r="165" spans="1:65" s="2" customFormat="1" ht="21.75" customHeight="1">
      <c r="A165" s="30"/>
      <c r="B165" s="31"/>
      <c r="C165" s="170" t="s">
        <v>296</v>
      </c>
      <c r="D165" s="170" t="s">
        <v>115</v>
      </c>
      <c r="E165" s="171" t="s">
        <v>297</v>
      </c>
      <c r="F165" s="172" t="s">
        <v>298</v>
      </c>
      <c r="G165" s="173" t="s">
        <v>124</v>
      </c>
      <c r="H165" s="174">
        <v>272</v>
      </c>
      <c r="I165" s="175"/>
      <c r="J165" s="174">
        <f t="shared" si="10"/>
        <v>0</v>
      </c>
      <c r="K165" s="172" t="s">
        <v>119</v>
      </c>
      <c r="L165" s="35"/>
      <c r="M165" s="176" t="s">
        <v>1</v>
      </c>
      <c r="N165" s="177" t="s">
        <v>42</v>
      </c>
      <c r="O165" s="67"/>
      <c r="P165" s="178">
        <f t="shared" si="11"/>
        <v>0</v>
      </c>
      <c r="Q165" s="178">
        <v>0</v>
      </c>
      <c r="R165" s="178">
        <f t="shared" si="12"/>
        <v>0</v>
      </c>
      <c r="S165" s="178">
        <v>0</v>
      </c>
      <c r="T165" s="179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80" t="s">
        <v>131</v>
      </c>
      <c r="AT165" s="180" t="s">
        <v>115</v>
      </c>
      <c r="AU165" s="180" t="s">
        <v>85</v>
      </c>
      <c r="AY165" s="13" t="s">
        <v>114</v>
      </c>
      <c r="BE165" s="181">
        <f t="shared" si="14"/>
        <v>0</v>
      </c>
      <c r="BF165" s="181">
        <f t="shared" si="15"/>
        <v>0</v>
      </c>
      <c r="BG165" s="181">
        <f t="shared" si="16"/>
        <v>0</v>
      </c>
      <c r="BH165" s="181">
        <f t="shared" si="17"/>
        <v>0</v>
      </c>
      <c r="BI165" s="181">
        <f t="shared" si="18"/>
        <v>0</v>
      </c>
      <c r="BJ165" s="13" t="s">
        <v>85</v>
      </c>
      <c r="BK165" s="181">
        <f t="shared" si="19"/>
        <v>0</v>
      </c>
      <c r="BL165" s="13" t="s">
        <v>131</v>
      </c>
      <c r="BM165" s="180" t="s">
        <v>299</v>
      </c>
    </row>
    <row r="166" spans="1:65" s="2" customFormat="1" ht="24.2" customHeight="1">
      <c r="A166" s="30"/>
      <c r="B166" s="31"/>
      <c r="C166" s="170" t="s">
        <v>300</v>
      </c>
      <c r="D166" s="170" t="s">
        <v>115</v>
      </c>
      <c r="E166" s="171" t="s">
        <v>301</v>
      </c>
      <c r="F166" s="172" t="s">
        <v>302</v>
      </c>
      <c r="G166" s="173" t="s">
        <v>124</v>
      </c>
      <c r="H166" s="174">
        <v>58</v>
      </c>
      <c r="I166" s="175"/>
      <c r="J166" s="174">
        <f t="shared" si="10"/>
        <v>0</v>
      </c>
      <c r="K166" s="172" t="s">
        <v>119</v>
      </c>
      <c r="L166" s="35"/>
      <c r="M166" s="176" t="s">
        <v>1</v>
      </c>
      <c r="N166" s="177" t="s">
        <v>42</v>
      </c>
      <c r="O166" s="67"/>
      <c r="P166" s="178">
        <f t="shared" si="11"/>
        <v>0</v>
      </c>
      <c r="Q166" s="178">
        <v>0</v>
      </c>
      <c r="R166" s="178">
        <f t="shared" si="12"/>
        <v>0</v>
      </c>
      <c r="S166" s="178">
        <v>0</v>
      </c>
      <c r="T166" s="179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80" t="s">
        <v>131</v>
      </c>
      <c r="AT166" s="180" t="s">
        <v>115</v>
      </c>
      <c r="AU166" s="180" t="s">
        <v>85</v>
      </c>
      <c r="AY166" s="13" t="s">
        <v>114</v>
      </c>
      <c r="BE166" s="181">
        <f t="shared" si="14"/>
        <v>0</v>
      </c>
      <c r="BF166" s="181">
        <f t="shared" si="15"/>
        <v>0</v>
      </c>
      <c r="BG166" s="181">
        <f t="shared" si="16"/>
        <v>0</v>
      </c>
      <c r="BH166" s="181">
        <f t="shared" si="17"/>
        <v>0</v>
      </c>
      <c r="BI166" s="181">
        <f t="shared" si="18"/>
        <v>0</v>
      </c>
      <c r="BJ166" s="13" t="s">
        <v>85</v>
      </c>
      <c r="BK166" s="181">
        <f t="shared" si="19"/>
        <v>0</v>
      </c>
      <c r="BL166" s="13" t="s">
        <v>131</v>
      </c>
      <c r="BM166" s="180" t="s">
        <v>303</v>
      </c>
    </row>
    <row r="167" spans="1:65" s="2" customFormat="1" ht="16.5" customHeight="1">
      <c r="A167" s="30"/>
      <c r="B167" s="31"/>
      <c r="C167" s="182" t="s">
        <v>304</v>
      </c>
      <c r="D167" s="182" t="s">
        <v>156</v>
      </c>
      <c r="E167" s="183" t="s">
        <v>305</v>
      </c>
      <c r="F167" s="184" t="s">
        <v>306</v>
      </c>
      <c r="G167" s="185" t="s">
        <v>159</v>
      </c>
      <c r="H167" s="186">
        <v>58</v>
      </c>
      <c r="I167" s="187"/>
      <c r="J167" s="186">
        <f t="shared" si="10"/>
        <v>0</v>
      </c>
      <c r="K167" s="184" t="s">
        <v>1</v>
      </c>
      <c r="L167" s="188"/>
      <c r="M167" s="189" t="s">
        <v>1</v>
      </c>
      <c r="N167" s="190" t="s">
        <v>42</v>
      </c>
      <c r="O167" s="67"/>
      <c r="P167" s="178">
        <f t="shared" si="11"/>
        <v>0</v>
      </c>
      <c r="Q167" s="178">
        <v>0</v>
      </c>
      <c r="R167" s="178">
        <f t="shared" si="12"/>
        <v>0</v>
      </c>
      <c r="S167" s="178">
        <v>0</v>
      </c>
      <c r="T167" s="179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80" t="s">
        <v>147</v>
      </c>
      <c r="AT167" s="180" t="s">
        <v>156</v>
      </c>
      <c r="AU167" s="180" t="s">
        <v>85</v>
      </c>
      <c r="AY167" s="13" t="s">
        <v>114</v>
      </c>
      <c r="BE167" s="181">
        <f t="shared" si="14"/>
        <v>0</v>
      </c>
      <c r="BF167" s="181">
        <f t="shared" si="15"/>
        <v>0</v>
      </c>
      <c r="BG167" s="181">
        <f t="shared" si="16"/>
        <v>0</v>
      </c>
      <c r="BH167" s="181">
        <f t="shared" si="17"/>
        <v>0</v>
      </c>
      <c r="BI167" s="181">
        <f t="shared" si="18"/>
        <v>0</v>
      </c>
      <c r="BJ167" s="13" t="s">
        <v>85</v>
      </c>
      <c r="BK167" s="181">
        <f t="shared" si="19"/>
        <v>0</v>
      </c>
      <c r="BL167" s="13" t="s">
        <v>131</v>
      </c>
      <c r="BM167" s="180" t="s">
        <v>307</v>
      </c>
    </row>
    <row r="168" spans="1:65" s="2" customFormat="1" ht="24.2" customHeight="1">
      <c r="A168" s="30"/>
      <c r="B168" s="31"/>
      <c r="C168" s="170" t="s">
        <v>308</v>
      </c>
      <c r="D168" s="170" t="s">
        <v>115</v>
      </c>
      <c r="E168" s="171" t="s">
        <v>309</v>
      </c>
      <c r="F168" s="172" t="s">
        <v>310</v>
      </c>
      <c r="G168" s="173" t="s">
        <v>262</v>
      </c>
      <c r="H168" s="174">
        <v>960</v>
      </c>
      <c r="I168" s="175"/>
      <c r="J168" s="174">
        <f t="shared" si="10"/>
        <v>0</v>
      </c>
      <c r="K168" s="172" t="s">
        <v>119</v>
      </c>
      <c r="L168" s="35"/>
      <c r="M168" s="176" t="s">
        <v>1</v>
      </c>
      <c r="N168" s="177" t="s">
        <v>42</v>
      </c>
      <c r="O168" s="67"/>
      <c r="P168" s="178">
        <f t="shared" si="11"/>
        <v>0</v>
      </c>
      <c r="Q168" s="178">
        <v>0</v>
      </c>
      <c r="R168" s="178">
        <f t="shared" si="12"/>
        <v>0</v>
      </c>
      <c r="S168" s="178">
        <v>0</v>
      </c>
      <c r="T168" s="179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80" t="s">
        <v>131</v>
      </c>
      <c r="AT168" s="180" t="s">
        <v>115</v>
      </c>
      <c r="AU168" s="180" t="s">
        <v>85</v>
      </c>
      <c r="AY168" s="13" t="s">
        <v>114</v>
      </c>
      <c r="BE168" s="181">
        <f t="shared" si="14"/>
        <v>0</v>
      </c>
      <c r="BF168" s="181">
        <f t="shared" si="15"/>
        <v>0</v>
      </c>
      <c r="BG168" s="181">
        <f t="shared" si="16"/>
        <v>0</v>
      </c>
      <c r="BH168" s="181">
        <f t="shared" si="17"/>
        <v>0</v>
      </c>
      <c r="BI168" s="181">
        <f t="shared" si="18"/>
        <v>0</v>
      </c>
      <c r="BJ168" s="13" t="s">
        <v>85</v>
      </c>
      <c r="BK168" s="181">
        <f t="shared" si="19"/>
        <v>0</v>
      </c>
      <c r="BL168" s="13" t="s">
        <v>131</v>
      </c>
      <c r="BM168" s="180" t="s">
        <v>311</v>
      </c>
    </row>
    <row r="169" spans="1:65" s="2" customFormat="1" ht="16.5" customHeight="1">
      <c r="A169" s="30"/>
      <c r="B169" s="31"/>
      <c r="C169" s="182" t="s">
        <v>312</v>
      </c>
      <c r="D169" s="182" t="s">
        <v>156</v>
      </c>
      <c r="E169" s="183" t="s">
        <v>313</v>
      </c>
      <c r="F169" s="184" t="s">
        <v>314</v>
      </c>
      <c r="G169" s="185" t="s">
        <v>315</v>
      </c>
      <c r="H169" s="186">
        <v>595.2</v>
      </c>
      <c r="I169" s="187"/>
      <c r="J169" s="186">
        <f t="shared" si="10"/>
        <v>0</v>
      </c>
      <c r="K169" s="184" t="s">
        <v>119</v>
      </c>
      <c r="L169" s="188"/>
      <c r="M169" s="189" t="s">
        <v>1</v>
      </c>
      <c r="N169" s="190" t="s">
        <v>42</v>
      </c>
      <c r="O169" s="67"/>
      <c r="P169" s="178">
        <f t="shared" si="11"/>
        <v>0</v>
      </c>
      <c r="Q169" s="178">
        <v>0.001</v>
      </c>
      <c r="R169" s="178">
        <f t="shared" si="12"/>
        <v>0.5952000000000001</v>
      </c>
      <c r="S169" s="178">
        <v>0</v>
      </c>
      <c r="T169" s="179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80" t="s">
        <v>147</v>
      </c>
      <c r="AT169" s="180" t="s">
        <v>156</v>
      </c>
      <c r="AU169" s="180" t="s">
        <v>85</v>
      </c>
      <c r="AY169" s="13" t="s">
        <v>114</v>
      </c>
      <c r="BE169" s="181">
        <f t="shared" si="14"/>
        <v>0</v>
      </c>
      <c r="BF169" s="181">
        <f t="shared" si="15"/>
        <v>0</v>
      </c>
      <c r="BG169" s="181">
        <f t="shared" si="16"/>
        <v>0</v>
      </c>
      <c r="BH169" s="181">
        <f t="shared" si="17"/>
        <v>0</v>
      </c>
      <c r="BI169" s="181">
        <f t="shared" si="18"/>
        <v>0</v>
      </c>
      <c r="BJ169" s="13" t="s">
        <v>85</v>
      </c>
      <c r="BK169" s="181">
        <f t="shared" si="19"/>
        <v>0</v>
      </c>
      <c r="BL169" s="13" t="s">
        <v>131</v>
      </c>
      <c r="BM169" s="180" t="s">
        <v>316</v>
      </c>
    </row>
    <row r="170" spans="1:65" s="2" customFormat="1" ht="16.5" customHeight="1">
      <c r="A170" s="30"/>
      <c r="B170" s="31"/>
      <c r="C170" s="170" t="s">
        <v>317</v>
      </c>
      <c r="D170" s="170" t="s">
        <v>115</v>
      </c>
      <c r="E170" s="171" t="s">
        <v>318</v>
      </c>
      <c r="F170" s="172" t="s">
        <v>319</v>
      </c>
      <c r="G170" s="173" t="s">
        <v>124</v>
      </c>
      <c r="H170" s="174">
        <v>52</v>
      </c>
      <c r="I170" s="175"/>
      <c r="J170" s="174">
        <f t="shared" si="10"/>
        <v>0</v>
      </c>
      <c r="K170" s="172" t="s">
        <v>119</v>
      </c>
      <c r="L170" s="35"/>
      <c r="M170" s="176" t="s">
        <v>1</v>
      </c>
      <c r="N170" s="177" t="s">
        <v>42</v>
      </c>
      <c r="O170" s="67"/>
      <c r="P170" s="178">
        <f t="shared" si="11"/>
        <v>0</v>
      </c>
      <c r="Q170" s="178">
        <v>0</v>
      </c>
      <c r="R170" s="178">
        <f t="shared" si="12"/>
        <v>0</v>
      </c>
      <c r="S170" s="178">
        <v>0</v>
      </c>
      <c r="T170" s="179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80" t="s">
        <v>131</v>
      </c>
      <c r="AT170" s="180" t="s">
        <v>115</v>
      </c>
      <c r="AU170" s="180" t="s">
        <v>85</v>
      </c>
      <c r="AY170" s="13" t="s">
        <v>114</v>
      </c>
      <c r="BE170" s="181">
        <f t="shared" si="14"/>
        <v>0</v>
      </c>
      <c r="BF170" s="181">
        <f t="shared" si="15"/>
        <v>0</v>
      </c>
      <c r="BG170" s="181">
        <f t="shared" si="16"/>
        <v>0</v>
      </c>
      <c r="BH170" s="181">
        <f t="shared" si="17"/>
        <v>0</v>
      </c>
      <c r="BI170" s="181">
        <f t="shared" si="18"/>
        <v>0</v>
      </c>
      <c r="BJ170" s="13" t="s">
        <v>85</v>
      </c>
      <c r="BK170" s="181">
        <f t="shared" si="19"/>
        <v>0</v>
      </c>
      <c r="BL170" s="13" t="s">
        <v>131</v>
      </c>
      <c r="BM170" s="180" t="s">
        <v>320</v>
      </c>
    </row>
    <row r="171" spans="1:65" s="2" customFormat="1" ht="16.5" customHeight="1">
      <c r="A171" s="30"/>
      <c r="B171" s="31"/>
      <c r="C171" s="182" t="s">
        <v>321</v>
      </c>
      <c r="D171" s="182" t="s">
        <v>156</v>
      </c>
      <c r="E171" s="183" t="s">
        <v>322</v>
      </c>
      <c r="F171" s="184" t="s">
        <v>323</v>
      </c>
      <c r="G171" s="185" t="s">
        <v>124</v>
      </c>
      <c r="H171" s="186">
        <v>52</v>
      </c>
      <c r="I171" s="187"/>
      <c r="J171" s="186">
        <f t="shared" si="10"/>
        <v>0</v>
      </c>
      <c r="K171" s="184" t="s">
        <v>119</v>
      </c>
      <c r="L171" s="188"/>
      <c r="M171" s="189" t="s">
        <v>1</v>
      </c>
      <c r="N171" s="190" t="s">
        <v>42</v>
      </c>
      <c r="O171" s="67"/>
      <c r="P171" s="178">
        <f t="shared" si="11"/>
        <v>0</v>
      </c>
      <c r="Q171" s="178">
        <v>0.00023</v>
      </c>
      <c r="R171" s="178">
        <f t="shared" si="12"/>
        <v>0.01196</v>
      </c>
      <c r="S171" s="178">
        <v>0</v>
      </c>
      <c r="T171" s="179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80" t="s">
        <v>147</v>
      </c>
      <c r="AT171" s="180" t="s">
        <v>156</v>
      </c>
      <c r="AU171" s="180" t="s">
        <v>85</v>
      </c>
      <c r="AY171" s="13" t="s">
        <v>114</v>
      </c>
      <c r="BE171" s="181">
        <f t="shared" si="14"/>
        <v>0</v>
      </c>
      <c r="BF171" s="181">
        <f t="shared" si="15"/>
        <v>0</v>
      </c>
      <c r="BG171" s="181">
        <f t="shared" si="16"/>
        <v>0</v>
      </c>
      <c r="BH171" s="181">
        <f t="shared" si="17"/>
        <v>0</v>
      </c>
      <c r="BI171" s="181">
        <f t="shared" si="18"/>
        <v>0</v>
      </c>
      <c r="BJ171" s="13" t="s">
        <v>85</v>
      </c>
      <c r="BK171" s="181">
        <f t="shared" si="19"/>
        <v>0</v>
      </c>
      <c r="BL171" s="13" t="s">
        <v>131</v>
      </c>
      <c r="BM171" s="180" t="s">
        <v>324</v>
      </c>
    </row>
    <row r="172" spans="1:65" s="2" customFormat="1" ht="24.2" customHeight="1">
      <c r="A172" s="30"/>
      <c r="B172" s="31"/>
      <c r="C172" s="170" t="s">
        <v>325</v>
      </c>
      <c r="D172" s="170" t="s">
        <v>115</v>
      </c>
      <c r="E172" s="171" t="s">
        <v>326</v>
      </c>
      <c r="F172" s="172" t="s">
        <v>327</v>
      </c>
      <c r="G172" s="173" t="s">
        <v>328</v>
      </c>
      <c r="H172" s="174">
        <v>51</v>
      </c>
      <c r="I172" s="175"/>
      <c r="J172" s="174">
        <f t="shared" si="10"/>
        <v>0</v>
      </c>
      <c r="K172" s="172" t="s">
        <v>119</v>
      </c>
      <c r="L172" s="35"/>
      <c r="M172" s="176" t="s">
        <v>1</v>
      </c>
      <c r="N172" s="177" t="s">
        <v>42</v>
      </c>
      <c r="O172" s="67"/>
      <c r="P172" s="178">
        <f t="shared" si="11"/>
        <v>0</v>
      </c>
      <c r="Q172" s="178">
        <v>0</v>
      </c>
      <c r="R172" s="178">
        <f t="shared" si="12"/>
        <v>0</v>
      </c>
      <c r="S172" s="178">
        <v>0</v>
      </c>
      <c r="T172" s="179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80" t="s">
        <v>329</v>
      </c>
      <c r="AT172" s="180" t="s">
        <v>115</v>
      </c>
      <c r="AU172" s="180" t="s">
        <v>85</v>
      </c>
      <c r="AY172" s="13" t="s">
        <v>114</v>
      </c>
      <c r="BE172" s="181">
        <f t="shared" si="14"/>
        <v>0</v>
      </c>
      <c r="BF172" s="181">
        <f t="shared" si="15"/>
        <v>0</v>
      </c>
      <c r="BG172" s="181">
        <f t="shared" si="16"/>
        <v>0</v>
      </c>
      <c r="BH172" s="181">
        <f t="shared" si="17"/>
        <v>0</v>
      </c>
      <c r="BI172" s="181">
        <f t="shared" si="18"/>
        <v>0</v>
      </c>
      <c r="BJ172" s="13" t="s">
        <v>85</v>
      </c>
      <c r="BK172" s="181">
        <f t="shared" si="19"/>
        <v>0</v>
      </c>
      <c r="BL172" s="13" t="s">
        <v>329</v>
      </c>
      <c r="BM172" s="180" t="s">
        <v>330</v>
      </c>
    </row>
    <row r="173" spans="1:65" s="2" customFormat="1" ht="37.9" customHeight="1">
      <c r="A173" s="30"/>
      <c r="B173" s="31"/>
      <c r="C173" s="170" t="s">
        <v>331</v>
      </c>
      <c r="D173" s="170" t="s">
        <v>115</v>
      </c>
      <c r="E173" s="171" t="s">
        <v>332</v>
      </c>
      <c r="F173" s="172" t="s">
        <v>333</v>
      </c>
      <c r="G173" s="173" t="s">
        <v>124</v>
      </c>
      <c r="H173" s="174">
        <v>1</v>
      </c>
      <c r="I173" s="175"/>
      <c r="J173" s="174">
        <f t="shared" si="10"/>
        <v>0</v>
      </c>
      <c r="K173" s="172" t="s">
        <v>119</v>
      </c>
      <c r="L173" s="35"/>
      <c r="M173" s="176" t="s">
        <v>1</v>
      </c>
      <c r="N173" s="177" t="s">
        <v>42</v>
      </c>
      <c r="O173" s="67"/>
      <c r="P173" s="178">
        <f t="shared" si="11"/>
        <v>0</v>
      </c>
      <c r="Q173" s="178">
        <v>0</v>
      </c>
      <c r="R173" s="178">
        <f t="shared" si="12"/>
        <v>0</v>
      </c>
      <c r="S173" s="178">
        <v>0</v>
      </c>
      <c r="T173" s="179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80" t="s">
        <v>120</v>
      </c>
      <c r="AT173" s="180" t="s">
        <v>115</v>
      </c>
      <c r="AU173" s="180" t="s">
        <v>85</v>
      </c>
      <c r="AY173" s="13" t="s">
        <v>114</v>
      </c>
      <c r="BE173" s="181">
        <f t="shared" si="14"/>
        <v>0</v>
      </c>
      <c r="BF173" s="181">
        <f t="shared" si="15"/>
        <v>0</v>
      </c>
      <c r="BG173" s="181">
        <f t="shared" si="16"/>
        <v>0</v>
      </c>
      <c r="BH173" s="181">
        <f t="shared" si="17"/>
        <v>0</v>
      </c>
      <c r="BI173" s="181">
        <f t="shared" si="18"/>
        <v>0</v>
      </c>
      <c r="BJ173" s="13" t="s">
        <v>85</v>
      </c>
      <c r="BK173" s="181">
        <f t="shared" si="19"/>
        <v>0</v>
      </c>
      <c r="BL173" s="13" t="s">
        <v>120</v>
      </c>
      <c r="BM173" s="180" t="s">
        <v>334</v>
      </c>
    </row>
    <row r="174" spans="2:63" s="11" customFormat="1" ht="25.9" customHeight="1">
      <c r="B174" s="156"/>
      <c r="C174" s="157"/>
      <c r="D174" s="158" t="s">
        <v>76</v>
      </c>
      <c r="E174" s="159" t="s">
        <v>335</v>
      </c>
      <c r="F174" s="159" t="s">
        <v>336</v>
      </c>
      <c r="G174" s="157"/>
      <c r="H174" s="157"/>
      <c r="I174" s="160"/>
      <c r="J174" s="161">
        <f>BK174</f>
        <v>0</v>
      </c>
      <c r="K174" s="157"/>
      <c r="L174" s="162"/>
      <c r="M174" s="163"/>
      <c r="N174" s="164"/>
      <c r="O174" s="164"/>
      <c r="P174" s="165">
        <f>SUM(P175:P201)</f>
        <v>0</v>
      </c>
      <c r="Q174" s="164"/>
      <c r="R174" s="165">
        <f>SUM(R175:R201)</f>
        <v>330.58453699999995</v>
      </c>
      <c r="S174" s="164"/>
      <c r="T174" s="166">
        <f>SUM(T175:T201)</f>
        <v>29.624000000000002</v>
      </c>
      <c r="AR174" s="167" t="s">
        <v>85</v>
      </c>
      <c r="AT174" s="168" t="s">
        <v>76</v>
      </c>
      <c r="AU174" s="168" t="s">
        <v>77</v>
      </c>
      <c r="AY174" s="167" t="s">
        <v>114</v>
      </c>
      <c r="BK174" s="169">
        <f>SUM(BK175:BK201)</f>
        <v>0</v>
      </c>
    </row>
    <row r="175" spans="1:65" s="2" customFormat="1" ht="21.75" customHeight="1">
      <c r="A175" s="30"/>
      <c r="B175" s="31"/>
      <c r="C175" s="170" t="s">
        <v>337</v>
      </c>
      <c r="D175" s="170" t="s">
        <v>115</v>
      </c>
      <c r="E175" s="171" t="s">
        <v>338</v>
      </c>
      <c r="F175" s="172" t="s">
        <v>339</v>
      </c>
      <c r="G175" s="173" t="s">
        <v>340</v>
      </c>
      <c r="H175" s="174">
        <v>0.83</v>
      </c>
      <c r="I175" s="175"/>
      <c r="J175" s="174">
        <f aca="true" t="shared" si="20" ref="J175:J201">ROUND(I175*H175,2)</f>
        <v>0</v>
      </c>
      <c r="K175" s="172" t="s">
        <v>119</v>
      </c>
      <c r="L175" s="35"/>
      <c r="M175" s="176" t="s">
        <v>1</v>
      </c>
      <c r="N175" s="177" t="s">
        <v>42</v>
      </c>
      <c r="O175" s="67"/>
      <c r="P175" s="178">
        <f aca="true" t="shared" si="21" ref="P175:P201">O175*H175</f>
        <v>0</v>
      </c>
      <c r="Q175" s="178">
        <v>0.0099</v>
      </c>
      <c r="R175" s="178">
        <f aca="true" t="shared" si="22" ref="R175:R201">Q175*H175</f>
        <v>0.008217</v>
      </c>
      <c r="S175" s="178">
        <v>0</v>
      </c>
      <c r="T175" s="179">
        <f aca="true" t="shared" si="23" ref="T175:T201"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80" t="s">
        <v>131</v>
      </c>
      <c r="AT175" s="180" t="s">
        <v>115</v>
      </c>
      <c r="AU175" s="180" t="s">
        <v>85</v>
      </c>
      <c r="AY175" s="13" t="s">
        <v>114</v>
      </c>
      <c r="BE175" s="181">
        <f aca="true" t="shared" si="24" ref="BE175:BE201">IF(N175="základní",J175,0)</f>
        <v>0</v>
      </c>
      <c r="BF175" s="181">
        <f aca="true" t="shared" si="25" ref="BF175:BF201">IF(N175="snížená",J175,0)</f>
        <v>0</v>
      </c>
      <c r="BG175" s="181">
        <f aca="true" t="shared" si="26" ref="BG175:BG201">IF(N175="zákl. přenesená",J175,0)</f>
        <v>0</v>
      </c>
      <c r="BH175" s="181">
        <f aca="true" t="shared" si="27" ref="BH175:BH201">IF(N175="sníž. přenesená",J175,0)</f>
        <v>0</v>
      </c>
      <c r="BI175" s="181">
        <f aca="true" t="shared" si="28" ref="BI175:BI201">IF(N175="nulová",J175,0)</f>
        <v>0</v>
      </c>
      <c r="BJ175" s="13" t="s">
        <v>85</v>
      </c>
      <c r="BK175" s="181">
        <f aca="true" t="shared" si="29" ref="BK175:BK201">ROUND(I175*H175,2)</f>
        <v>0</v>
      </c>
      <c r="BL175" s="13" t="s">
        <v>131</v>
      </c>
      <c r="BM175" s="180" t="s">
        <v>341</v>
      </c>
    </row>
    <row r="176" spans="1:65" s="2" customFormat="1" ht="16.5" customHeight="1">
      <c r="A176" s="30"/>
      <c r="B176" s="31"/>
      <c r="C176" s="170" t="s">
        <v>342</v>
      </c>
      <c r="D176" s="170" t="s">
        <v>115</v>
      </c>
      <c r="E176" s="171" t="s">
        <v>343</v>
      </c>
      <c r="F176" s="172" t="s">
        <v>344</v>
      </c>
      <c r="G176" s="173" t="s">
        <v>345</v>
      </c>
      <c r="H176" s="174">
        <v>10.88</v>
      </c>
      <c r="I176" s="175"/>
      <c r="J176" s="174">
        <f t="shared" si="20"/>
        <v>0</v>
      </c>
      <c r="K176" s="172" t="s">
        <v>1</v>
      </c>
      <c r="L176" s="35"/>
      <c r="M176" s="176" t="s">
        <v>1</v>
      </c>
      <c r="N176" s="177" t="s">
        <v>42</v>
      </c>
      <c r="O176" s="67"/>
      <c r="P176" s="178">
        <f t="shared" si="21"/>
        <v>0</v>
      </c>
      <c r="Q176" s="178">
        <v>0</v>
      </c>
      <c r="R176" s="178">
        <f t="shared" si="22"/>
        <v>0</v>
      </c>
      <c r="S176" s="178">
        <v>2.2</v>
      </c>
      <c r="T176" s="179">
        <f t="shared" si="23"/>
        <v>23.936000000000003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80" t="s">
        <v>125</v>
      </c>
      <c r="AT176" s="180" t="s">
        <v>115</v>
      </c>
      <c r="AU176" s="180" t="s">
        <v>85</v>
      </c>
      <c r="AY176" s="13" t="s">
        <v>114</v>
      </c>
      <c r="BE176" s="181">
        <f t="shared" si="24"/>
        <v>0</v>
      </c>
      <c r="BF176" s="181">
        <f t="shared" si="25"/>
        <v>0</v>
      </c>
      <c r="BG176" s="181">
        <f t="shared" si="26"/>
        <v>0</v>
      </c>
      <c r="BH176" s="181">
        <f t="shared" si="27"/>
        <v>0</v>
      </c>
      <c r="BI176" s="181">
        <f t="shared" si="28"/>
        <v>0</v>
      </c>
      <c r="BJ176" s="13" t="s">
        <v>85</v>
      </c>
      <c r="BK176" s="181">
        <f t="shared" si="29"/>
        <v>0</v>
      </c>
      <c r="BL176" s="13" t="s">
        <v>125</v>
      </c>
      <c r="BM176" s="180" t="s">
        <v>346</v>
      </c>
    </row>
    <row r="177" spans="1:65" s="2" customFormat="1" ht="24.2" customHeight="1">
      <c r="A177" s="30"/>
      <c r="B177" s="31"/>
      <c r="C177" s="170" t="s">
        <v>347</v>
      </c>
      <c r="D177" s="170" t="s">
        <v>115</v>
      </c>
      <c r="E177" s="171" t="s">
        <v>348</v>
      </c>
      <c r="F177" s="172" t="s">
        <v>349</v>
      </c>
      <c r="G177" s="173" t="s">
        <v>345</v>
      </c>
      <c r="H177" s="174">
        <v>10.88</v>
      </c>
      <c r="I177" s="175"/>
      <c r="J177" s="174">
        <f t="shared" si="20"/>
        <v>0</v>
      </c>
      <c r="K177" s="172" t="s">
        <v>1</v>
      </c>
      <c r="L177" s="35"/>
      <c r="M177" s="176" t="s">
        <v>1</v>
      </c>
      <c r="N177" s="177" t="s">
        <v>42</v>
      </c>
      <c r="O177" s="67"/>
      <c r="P177" s="178">
        <f t="shared" si="21"/>
        <v>0</v>
      </c>
      <c r="Q177" s="178">
        <v>0</v>
      </c>
      <c r="R177" s="178">
        <f t="shared" si="22"/>
        <v>0</v>
      </c>
      <c r="S177" s="178">
        <v>0</v>
      </c>
      <c r="T177" s="179">
        <f t="shared" si="2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80" t="s">
        <v>125</v>
      </c>
      <c r="AT177" s="180" t="s">
        <v>115</v>
      </c>
      <c r="AU177" s="180" t="s">
        <v>85</v>
      </c>
      <c r="AY177" s="13" t="s">
        <v>114</v>
      </c>
      <c r="BE177" s="181">
        <f t="shared" si="24"/>
        <v>0</v>
      </c>
      <c r="BF177" s="181">
        <f t="shared" si="25"/>
        <v>0</v>
      </c>
      <c r="BG177" s="181">
        <f t="shared" si="26"/>
        <v>0</v>
      </c>
      <c r="BH177" s="181">
        <f t="shared" si="27"/>
        <v>0</v>
      </c>
      <c r="BI177" s="181">
        <f t="shared" si="28"/>
        <v>0</v>
      </c>
      <c r="BJ177" s="13" t="s">
        <v>85</v>
      </c>
      <c r="BK177" s="181">
        <f t="shared" si="29"/>
        <v>0</v>
      </c>
      <c r="BL177" s="13" t="s">
        <v>125</v>
      </c>
      <c r="BM177" s="180" t="s">
        <v>350</v>
      </c>
    </row>
    <row r="178" spans="1:65" s="2" customFormat="1" ht="24.2" customHeight="1">
      <c r="A178" s="30"/>
      <c r="B178" s="31"/>
      <c r="C178" s="170" t="s">
        <v>351</v>
      </c>
      <c r="D178" s="170" t="s">
        <v>115</v>
      </c>
      <c r="E178" s="171" t="s">
        <v>352</v>
      </c>
      <c r="F178" s="172" t="s">
        <v>353</v>
      </c>
      <c r="G178" s="173" t="s">
        <v>354</v>
      </c>
      <c r="H178" s="174">
        <v>18</v>
      </c>
      <c r="I178" s="175"/>
      <c r="J178" s="174">
        <f t="shared" si="20"/>
        <v>0</v>
      </c>
      <c r="K178" s="172" t="s">
        <v>119</v>
      </c>
      <c r="L178" s="35"/>
      <c r="M178" s="176" t="s">
        <v>1</v>
      </c>
      <c r="N178" s="177" t="s">
        <v>42</v>
      </c>
      <c r="O178" s="67"/>
      <c r="P178" s="178">
        <f t="shared" si="21"/>
        <v>0</v>
      </c>
      <c r="Q178" s="178">
        <v>0</v>
      </c>
      <c r="R178" s="178">
        <f t="shared" si="22"/>
        <v>0</v>
      </c>
      <c r="S178" s="178">
        <v>0.316</v>
      </c>
      <c r="T178" s="179">
        <f t="shared" si="23"/>
        <v>5.688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80" t="s">
        <v>131</v>
      </c>
      <c r="AT178" s="180" t="s">
        <v>115</v>
      </c>
      <c r="AU178" s="180" t="s">
        <v>85</v>
      </c>
      <c r="AY178" s="13" t="s">
        <v>114</v>
      </c>
      <c r="BE178" s="181">
        <f t="shared" si="24"/>
        <v>0</v>
      </c>
      <c r="BF178" s="181">
        <f t="shared" si="25"/>
        <v>0</v>
      </c>
      <c r="BG178" s="181">
        <f t="shared" si="26"/>
        <v>0</v>
      </c>
      <c r="BH178" s="181">
        <f t="shared" si="27"/>
        <v>0</v>
      </c>
      <c r="BI178" s="181">
        <f t="shared" si="28"/>
        <v>0</v>
      </c>
      <c r="BJ178" s="13" t="s">
        <v>85</v>
      </c>
      <c r="BK178" s="181">
        <f t="shared" si="29"/>
        <v>0</v>
      </c>
      <c r="BL178" s="13" t="s">
        <v>131</v>
      </c>
      <c r="BM178" s="180" t="s">
        <v>355</v>
      </c>
    </row>
    <row r="179" spans="1:65" s="2" customFormat="1" ht="24.2" customHeight="1">
      <c r="A179" s="30"/>
      <c r="B179" s="31"/>
      <c r="C179" s="170" t="s">
        <v>356</v>
      </c>
      <c r="D179" s="170" t="s">
        <v>115</v>
      </c>
      <c r="E179" s="171" t="s">
        <v>357</v>
      </c>
      <c r="F179" s="172" t="s">
        <v>358</v>
      </c>
      <c r="G179" s="173" t="s">
        <v>262</v>
      </c>
      <c r="H179" s="174">
        <v>72</v>
      </c>
      <c r="I179" s="175"/>
      <c r="J179" s="174">
        <f t="shared" si="20"/>
        <v>0</v>
      </c>
      <c r="K179" s="172" t="s">
        <v>119</v>
      </c>
      <c r="L179" s="35"/>
      <c r="M179" s="176" t="s">
        <v>1</v>
      </c>
      <c r="N179" s="177" t="s">
        <v>42</v>
      </c>
      <c r="O179" s="67"/>
      <c r="P179" s="178">
        <f t="shared" si="21"/>
        <v>0</v>
      </c>
      <c r="Q179" s="178">
        <v>0</v>
      </c>
      <c r="R179" s="178">
        <f t="shared" si="22"/>
        <v>0</v>
      </c>
      <c r="S179" s="178">
        <v>0</v>
      </c>
      <c r="T179" s="179">
        <f t="shared" si="2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80" t="s">
        <v>131</v>
      </c>
      <c r="AT179" s="180" t="s">
        <v>115</v>
      </c>
      <c r="AU179" s="180" t="s">
        <v>85</v>
      </c>
      <c r="AY179" s="13" t="s">
        <v>114</v>
      </c>
      <c r="BE179" s="181">
        <f t="shared" si="24"/>
        <v>0</v>
      </c>
      <c r="BF179" s="181">
        <f t="shared" si="25"/>
        <v>0</v>
      </c>
      <c r="BG179" s="181">
        <f t="shared" si="26"/>
        <v>0</v>
      </c>
      <c r="BH179" s="181">
        <f t="shared" si="27"/>
        <v>0</v>
      </c>
      <c r="BI179" s="181">
        <f t="shared" si="28"/>
        <v>0</v>
      </c>
      <c r="BJ179" s="13" t="s">
        <v>85</v>
      </c>
      <c r="BK179" s="181">
        <f t="shared" si="29"/>
        <v>0</v>
      </c>
      <c r="BL179" s="13" t="s">
        <v>131</v>
      </c>
      <c r="BM179" s="180" t="s">
        <v>359</v>
      </c>
    </row>
    <row r="180" spans="1:65" s="2" customFormat="1" ht="24.2" customHeight="1">
      <c r="A180" s="30"/>
      <c r="B180" s="31"/>
      <c r="C180" s="170" t="s">
        <v>360</v>
      </c>
      <c r="D180" s="170" t="s">
        <v>115</v>
      </c>
      <c r="E180" s="171" t="s">
        <v>361</v>
      </c>
      <c r="F180" s="172" t="s">
        <v>362</v>
      </c>
      <c r="G180" s="173" t="s">
        <v>345</v>
      </c>
      <c r="H180" s="174">
        <v>8</v>
      </c>
      <c r="I180" s="175"/>
      <c r="J180" s="174">
        <f t="shared" si="20"/>
        <v>0</v>
      </c>
      <c r="K180" s="172" t="s">
        <v>119</v>
      </c>
      <c r="L180" s="35"/>
      <c r="M180" s="176" t="s">
        <v>1</v>
      </c>
      <c r="N180" s="177" t="s">
        <v>42</v>
      </c>
      <c r="O180" s="67"/>
      <c r="P180" s="178">
        <f t="shared" si="21"/>
        <v>0</v>
      </c>
      <c r="Q180" s="178">
        <v>2.30102</v>
      </c>
      <c r="R180" s="178">
        <f t="shared" si="22"/>
        <v>18.40816</v>
      </c>
      <c r="S180" s="178">
        <v>0</v>
      </c>
      <c r="T180" s="179">
        <f t="shared" si="2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80" t="s">
        <v>131</v>
      </c>
      <c r="AT180" s="180" t="s">
        <v>115</v>
      </c>
      <c r="AU180" s="180" t="s">
        <v>85</v>
      </c>
      <c r="AY180" s="13" t="s">
        <v>114</v>
      </c>
      <c r="BE180" s="181">
        <f t="shared" si="24"/>
        <v>0</v>
      </c>
      <c r="BF180" s="181">
        <f t="shared" si="25"/>
        <v>0</v>
      </c>
      <c r="BG180" s="181">
        <f t="shared" si="26"/>
        <v>0</v>
      </c>
      <c r="BH180" s="181">
        <f t="shared" si="27"/>
        <v>0</v>
      </c>
      <c r="BI180" s="181">
        <f t="shared" si="28"/>
        <v>0</v>
      </c>
      <c r="BJ180" s="13" t="s">
        <v>85</v>
      </c>
      <c r="BK180" s="181">
        <f t="shared" si="29"/>
        <v>0</v>
      </c>
      <c r="BL180" s="13" t="s">
        <v>131</v>
      </c>
      <c r="BM180" s="180" t="s">
        <v>363</v>
      </c>
    </row>
    <row r="181" spans="1:65" s="2" customFormat="1" ht="24.2" customHeight="1">
      <c r="A181" s="30"/>
      <c r="B181" s="31"/>
      <c r="C181" s="170" t="s">
        <v>364</v>
      </c>
      <c r="D181" s="170" t="s">
        <v>115</v>
      </c>
      <c r="E181" s="171" t="s">
        <v>361</v>
      </c>
      <c r="F181" s="172" t="s">
        <v>362</v>
      </c>
      <c r="G181" s="173" t="s">
        <v>345</v>
      </c>
      <c r="H181" s="174">
        <v>4</v>
      </c>
      <c r="I181" s="175"/>
      <c r="J181" s="174">
        <f t="shared" si="20"/>
        <v>0</v>
      </c>
      <c r="K181" s="172" t="s">
        <v>119</v>
      </c>
      <c r="L181" s="35"/>
      <c r="M181" s="176" t="s">
        <v>1</v>
      </c>
      <c r="N181" s="177" t="s">
        <v>42</v>
      </c>
      <c r="O181" s="67"/>
      <c r="P181" s="178">
        <f t="shared" si="21"/>
        <v>0</v>
      </c>
      <c r="Q181" s="178">
        <v>2.30102</v>
      </c>
      <c r="R181" s="178">
        <f t="shared" si="22"/>
        <v>9.20408</v>
      </c>
      <c r="S181" s="178">
        <v>0</v>
      </c>
      <c r="T181" s="179">
        <f t="shared" si="2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80" t="s">
        <v>131</v>
      </c>
      <c r="AT181" s="180" t="s">
        <v>115</v>
      </c>
      <c r="AU181" s="180" t="s">
        <v>85</v>
      </c>
      <c r="AY181" s="13" t="s">
        <v>114</v>
      </c>
      <c r="BE181" s="181">
        <f t="shared" si="24"/>
        <v>0</v>
      </c>
      <c r="BF181" s="181">
        <f t="shared" si="25"/>
        <v>0</v>
      </c>
      <c r="BG181" s="181">
        <f t="shared" si="26"/>
        <v>0</v>
      </c>
      <c r="BH181" s="181">
        <f t="shared" si="27"/>
        <v>0</v>
      </c>
      <c r="BI181" s="181">
        <f t="shared" si="28"/>
        <v>0</v>
      </c>
      <c r="BJ181" s="13" t="s">
        <v>85</v>
      </c>
      <c r="BK181" s="181">
        <f t="shared" si="29"/>
        <v>0</v>
      </c>
      <c r="BL181" s="13" t="s">
        <v>131</v>
      </c>
      <c r="BM181" s="180" t="s">
        <v>365</v>
      </c>
    </row>
    <row r="182" spans="1:65" s="2" customFormat="1" ht="24.2" customHeight="1">
      <c r="A182" s="30"/>
      <c r="B182" s="31"/>
      <c r="C182" s="170" t="s">
        <v>366</v>
      </c>
      <c r="D182" s="170" t="s">
        <v>115</v>
      </c>
      <c r="E182" s="171" t="s">
        <v>367</v>
      </c>
      <c r="F182" s="172" t="s">
        <v>368</v>
      </c>
      <c r="G182" s="173" t="s">
        <v>345</v>
      </c>
      <c r="H182" s="174">
        <v>24</v>
      </c>
      <c r="I182" s="175"/>
      <c r="J182" s="174">
        <f t="shared" si="20"/>
        <v>0</v>
      </c>
      <c r="K182" s="172" t="s">
        <v>119</v>
      </c>
      <c r="L182" s="35"/>
      <c r="M182" s="176" t="s">
        <v>1</v>
      </c>
      <c r="N182" s="177" t="s">
        <v>42</v>
      </c>
      <c r="O182" s="67"/>
      <c r="P182" s="178">
        <f t="shared" si="21"/>
        <v>0</v>
      </c>
      <c r="Q182" s="178">
        <v>0</v>
      </c>
      <c r="R182" s="178">
        <f t="shared" si="22"/>
        <v>0</v>
      </c>
      <c r="S182" s="178">
        <v>0</v>
      </c>
      <c r="T182" s="179">
        <f t="shared" si="2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80" t="s">
        <v>131</v>
      </c>
      <c r="AT182" s="180" t="s">
        <v>115</v>
      </c>
      <c r="AU182" s="180" t="s">
        <v>85</v>
      </c>
      <c r="AY182" s="13" t="s">
        <v>114</v>
      </c>
      <c r="BE182" s="181">
        <f t="shared" si="24"/>
        <v>0</v>
      </c>
      <c r="BF182" s="181">
        <f t="shared" si="25"/>
        <v>0</v>
      </c>
      <c r="BG182" s="181">
        <f t="shared" si="26"/>
        <v>0</v>
      </c>
      <c r="BH182" s="181">
        <f t="shared" si="27"/>
        <v>0</v>
      </c>
      <c r="BI182" s="181">
        <f t="shared" si="28"/>
        <v>0</v>
      </c>
      <c r="BJ182" s="13" t="s">
        <v>85</v>
      </c>
      <c r="BK182" s="181">
        <f t="shared" si="29"/>
        <v>0</v>
      </c>
      <c r="BL182" s="13" t="s">
        <v>131</v>
      </c>
      <c r="BM182" s="180" t="s">
        <v>369</v>
      </c>
    </row>
    <row r="183" spans="1:65" s="2" customFormat="1" ht="24.2" customHeight="1">
      <c r="A183" s="30"/>
      <c r="B183" s="31"/>
      <c r="C183" s="170" t="s">
        <v>370</v>
      </c>
      <c r="D183" s="170" t="s">
        <v>115</v>
      </c>
      <c r="E183" s="171" t="s">
        <v>371</v>
      </c>
      <c r="F183" s="172" t="s">
        <v>372</v>
      </c>
      <c r="G183" s="173" t="s">
        <v>262</v>
      </c>
      <c r="H183" s="174">
        <v>810</v>
      </c>
      <c r="I183" s="175"/>
      <c r="J183" s="174">
        <f t="shared" si="20"/>
        <v>0</v>
      </c>
      <c r="K183" s="172" t="s">
        <v>119</v>
      </c>
      <c r="L183" s="35"/>
      <c r="M183" s="176" t="s">
        <v>1</v>
      </c>
      <c r="N183" s="177" t="s">
        <v>42</v>
      </c>
      <c r="O183" s="67"/>
      <c r="P183" s="178">
        <f t="shared" si="21"/>
        <v>0</v>
      </c>
      <c r="Q183" s="178">
        <v>0</v>
      </c>
      <c r="R183" s="178">
        <f t="shared" si="22"/>
        <v>0</v>
      </c>
      <c r="S183" s="178">
        <v>0</v>
      </c>
      <c r="T183" s="179">
        <f t="shared" si="2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80" t="s">
        <v>131</v>
      </c>
      <c r="AT183" s="180" t="s">
        <v>115</v>
      </c>
      <c r="AU183" s="180" t="s">
        <v>85</v>
      </c>
      <c r="AY183" s="13" t="s">
        <v>114</v>
      </c>
      <c r="BE183" s="181">
        <f t="shared" si="24"/>
        <v>0</v>
      </c>
      <c r="BF183" s="181">
        <f t="shared" si="25"/>
        <v>0</v>
      </c>
      <c r="BG183" s="181">
        <f t="shared" si="26"/>
        <v>0</v>
      </c>
      <c r="BH183" s="181">
        <f t="shared" si="27"/>
        <v>0</v>
      </c>
      <c r="BI183" s="181">
        <f t="shared" si="28"/>
        <v>0</v>
      </c>
      <c r="BJ183" s="13" t="s">
        <v>85</v>
      </c>
      <c r="BK183" s="181">
        <f t="shared" si="29"/>
        <v>0</v>
      </c>
      <c r="BL183" s="13" t="s">
        <v>131</v>
      </c>
      <c r="BM183" s="180" t="s">
        <v>373</v>
      </c>
    </row>
    <row r="184" spans="1:65" s="2" customFormat="1" ht="24.2" customHeight="1">
      <c r="A184" s="30"/>
      <c r="B184" s="31"/>
      <c r="C184" s="170" t="s">
        <v>374</v>
      </c>
      <c r="D184" s="170" t="s">
        <v>115</v>
      </c>
      <c r="E184" s="171" t="s">
        <v>375</v>
      </c>
      <c r="F184" s="172" t="s">
        <v>376</v>
      </c>
      <c r="G184" s="173" t="s">
        <v>262</v>
      </c>
      <c r="H184" s="174">
        <v>10</v>
      </c>
      <c r="I184" s="175"/>
      <c r="J184" s="174">
        <f t="shared" si="20"/>
        <v>0</v>
      </c>
      <c r="K184" s="172" t="s">
        <v>119</v>
      </c>
      <c r="L184" s="35"/>
      <c r="M184" s="176" t="s">
        <v>1</v>
      </c>
      <c r="N184" s="177" t="s">
        <v>42</v>
      </c>
      <c r="O184" s="67"/>
      <c r="P184" s="178">
        <f t="shared" si="21"/>
        <v>0</v>
      </c>
      <c r="Q184" s="178">
        <v>0</v>
      </c>
      <c r="R184" s="178">
        <f t="shared" si="22"/>
        <v>0</v>
      </c>
      <c r="S184" s="178">
        <v>0</v>
      </c>
      <c r="T184" s="179">
        <f t="shared" si="2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80" t="s">
        <v>131</v>
      </c>
      <c r="AT184" s="180" t="s">
        <v>115</v>
      </c>
      <c r="AU184" s="180" t="s">
        <v>85</v>
      </c>
      <c r="AY184" s="13" t="s">
        <v>114</v>
      </c>
      <c r="BE184" s="181">
        <f t="shared" si="24"/>
        <v>0</v>
      </c>
      <c r="BF184" s="181">
        <f t="shared" si="25"/>
        <v>0</v>
      </c>
      <c r="BG184" s="181">
        <f t="shared" si="26"/>
        <v>0</v>
      </c>
      <c r="BH184" s="181">
        <f t="shared" si="27"/>
        <v>0</v>
      </c>
      <c r="BI184" s="181">
        <f t="shared" si="28"/>
        <v>0</v>
      </c>
      <c r="BJ184" s="13" t="s">
        <v>85</v>
      </c>
      <c r="BK184" s="181">
        <f t="shared" si="29"/>
        <v>0</v>
      </c>
      <c r="BL184" s="13" t="s">
        <v>131</v>
      </c>
      <c r="BM184" s="180" t="s">
        <v>377</v>
      </c>
    </row>
    <row r="185" spans="1:65" s="2" customFormat="1" ht="24.2" customHeight="1">
      <c r="A185" s="30"/>
      <c r="B185" s="31"/>
      <c r="C185" s="170" t="s">
        <v>125</v>
      </c>
      <c r="D185" s="170" t="s">
        <v>115</v>
      </c>
      <c r="E185" s="171" t="s">
        <v>378</v>
      </c>
      <c r="F185" s="172" t="s">
        <v>376</v>
      </c>
      <c r="G185" s="173" t="s">
        <v>262</v>
      </c>
      <c r="H185" s="174">
        <v>8</v>
      </c>
      <c r="I185" s="175"/>
      <c r="J185" s="174">
        <f t="shared" si="20"/>
        <v>0</v>
      </c>
      <c r="K185" s="172" t="s">
        <v>119</v>
      </c>
      <c r="L185" s="35"/>
      <c r="M185" s="176" t="s">
        <v>1</v>
      </c>
      <c r="N185" s="177" t="s">
        <v>42</v>
      </c>
      <c r="O185" s="67"/>
      <c r="P185" s="178">
        <f t="shared" si="21"/>
        <v>0</v>
      </c>
      <c r="Q185" s="178">
        <v>0</v>
      </c>
      <c r="R185" s="178">
        <f t="shared" si="22"/>
        <v>0</v>
      </c>
      <c r="S185" s="178">
        <v>0</v>
      </c>
      <c r="T185" s="179">
        <f t="shared" si="2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80" t="s">
        <v>131</v>
      </c>
      <c r="AT185" s="180" t="s">
        <v>115</v>
      </c>
      <c r="AU185" s="180" t="s">
        <v>85</v>
      </c>
      <c r="AY185" s="13" t="s">
        <v>114</v>
      </c>
      <c r="BE185" s="181">
        <f t="shared" si="24"/>
        <v>0</v>
      </c>
      <c r="BF185" s="181">
        <f t="shared" si="25"/>
        <v>0</v>
      </c>
      <c r="BG185" s="181">
        <f t="shared" si="26"/>
        <v>0</v>
      </c>
      <c r="BH185" s="181">
        <f t="shared" si="27"/>
        <v>0</v>
      </c>
      <c r="BI185" s="181">
        <f t="shared" si="28"/>
        <v>0</v>
      </c>
      <c r="BJ185" s="13" t="s">
        <v>85</v>
      </c>
      <c r="BK185" s="181">
        <f t="shared" si="29"/>
        <v>0</v>
      </c>
      <c r="BL185" s="13" t="s">
        <v>131</v>
      </c>
      <c r="BM185" s="180" t="s">
        <v>379</v>
      </c>
    </row>
    <row r="186" spans="1:65" s="2" customFormat="1" ht="24.2" customHeight="1">
      <c r="A186" s="30"/>
      <c r="B186" s="31"/>
      <c r="C186" s="170" t="s">
        <v>380</v>
      </c>
      <c r="D186" s="170" t="s">
        <v>115</v>
      </c>
      <c r="E186" s="171" t="s">
        <v>381</v>
      </c>
      <c r="F186" s="172" t="s">
        <v>382</v>
      </c>
      <c r="G186" s="173" t="s">
        <v>262</v>
      </c>
      <c r="H186" s="174">
        <v>828</v>
      </c>
      <c r="I186" s="175"/>
      <c r="J186" s="174">
        <f t="shared" si="20"/>
        <v>0</v>
      </c>
      <c r="K186" s="172" t="s">
        <v>119</v>
      </c>
      <c r="L186" s="35"/>
      <c r="M186" s="176" t="s">
        <v>1</v>
      </c>
      <c r="N186" s="177" t="s">
        <v>42</v>
      </c>
      <c r="O186" s="67"/>
      <c r="P186" s="178">
        <f t="shared" si="21"/>
        <v>0</v>
      </c>
      <c r="Q186" s="178">
        <v>0.351</v>
      </c>
      <c r="R186" s="178">
        <f t="shared" si="22"/>
        <v>290.628</v>
      </c>
      <c r="S186" s="178">
        <v>0</v>
      </c>
      <c r="T186" s="179">
        <f t="shared" si="2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80" t="s">
        <v>131</v>
      </c>
      <c r="AT186" s="180" t="s">
        <v>115</v>
      </c>
      <c r="AU186" s="180" t="s">
        <v>85</v>
      </c>
      <c r="AY186" s="13" t="s">
        <v>114</v>
      </c>
      <c r="BE186" s="181">
        <f t="shared" si="24"/>
        <v>0</v>
      </c>
      <c r="BF186" s="181">
        <f t="shared" si="25"/>
        <v>0</v>
      </c>
      <c r="BG186" s="181">
        <f t="shared" si="26"/>
        <v>0</v>
      </c>
      <c r="BH186" s="181">
        <f t="shared" si="27"/>
        <v>0</v>
      </c>
      <c r="BI186" s="181">
        <f t="shared" si="28"/>
        <v>0</v>
      </c>
      <c r="BJ186" s="13" t="s">
        <v>85</v>
      </c>
      <c r="BK186" s="181">
        <f t="shared" si="29"/>
        <v>0</v>
      </c>
      <c r="BL186" s="13" t="s">
        <v>131</v>
      </c>
      <c r="BM186" s="180" t="s">
        <v>383</v>
      </c>
    </row>
    <row r="187" spans="1:65" s="2" customFormat="1" ht="24.2" customHeight="1">
      <c r="A187" s="30"/>
      <c r="B187" s="31"/>
      <c r="C187" s="170" t="s">
        <v>384</v>
      </c>
      <c r="D187" s="170" t="s">
        <v>115</v>
      </c>
      <c r="E187" s="171" t="s">
        <v>385</v>
      </c>
      <c r="F187" s="172" t="s">
        <v>386</v>
      </c>
      <c r="G187" s="173" t="s">
        <v>262</v>
      </c>
      <c r="H187" s="174">
        <v>8</v>
      </c>
      <c r="I187" s="175"/>
      <c r="J187" s="174">
        <f t="shared" si="20"/>
        <v>0</v>
      </c>
      <c r="K187" s="172" t="s">
        <v>119</v>
      </c>
      <c r="L187" s="35"/>
      <c r="M187" s="176" t="s">
        <v>1</v>
      </c>
      <c r="N187" s="177" t="s">
        <v>42</v>
      </c>
      <c r="O187" s="67"/>
      <c r="P187" s="178">
        <f t="shared" si="21"/>
        <v>0</v>
      </c>
      <c r="Q187" s="178">
        <v>0</v>
      </c>
      <c r="R187" s="178">
        <f t="shared" si="22"/>
        <v>0</v>
      </c>
      <c r="S187" s="178">
        <v>0</v>
      </c>
      <c r="T187" s="179">
        <f t="shared" si="2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80" t="s">
        <v>131</v>
      </c>
      <c r="AT187" s="180" t="s">
        <v>115</v>
      </c>
      <c r="AU187" s="180" t="s">
        <v>85</v>
      </c>
      <c r="AY187" s="13" t="s">
        <v>114</v>
      </c>
      <c r="BE187" s="181">
        <f t="shared" si="24"/>
        <v>0</v>
      </c>
      <c r="BF187" s="181">
        <f t="shared" si="25"/>
        <v>0</v>
      </c>
      <c r="BG187" s="181">
        <f t="shared" si="26"/>
        <v>0</v>
      </c>
      <c r="BH187" s="181">
        <f t="shared" si="27"/>
        <v>0</v>
      </c>
      <c r="BI187" s="181">
        <f t="shared" si="28"/>
        <v>0</v>
      </c>
      <c r="BJ187" s="13" t="s">
        <v>85</v>
      </c>
      <c r="BK187" s="181">
        <f t="shared" si="29"/>
        <v>0</v>
      </c>
      <c r="BL187" s="13" t="s">
        <v>131</v>
      </c>
      <c r="BM187" s="180" t="s">
        <v>387</v>
      </c>
    </row>
    <row r="188" spans="1:65" s="2" customFormat="1" ht="16.5" customHeight="1">
      <c r="A188" s="30"/>
      <c r="B188" s="31"/>
      <c r="C188" s="170" t="s">
        <v>388</v>
      </c>
      <c r="D188" s="170" t="s">
        <v>115</v>
      </c>
      <c r="E188" s="171" t="s">
        <v>389</v>
      </c>
      <c r="F188" s="172" t="s">
        <v>390</v>
      </c>
      <c r="G188" s="173" t="s">
        <v>262</v>
      </c>
      <c r="H188" s="174">
        <v>828</v>
      </c>
      <c r="I188" s="175"/>
      <c r="J188" s="174">
        <f t="shared" si="20"/>
        <v>0</v>
      </c>
      <c r="K188" s="172" t="s">
        <v>119</v>
      </c>
      <c r="L188" s="35"/>
      <c r="M188" s="176" t="s">
        <v>1</v>
      </c>
      <c r="N188" s="177" t="s">
        <v>42</v>
      </c>
      <c r="O188" s="67"/>
      <c r="P188" s="178">
        <f t="shared" si="21"/>
        <v>0</v>
      </c>
      <c r="Q188" s="178">
        <v>9E-05</v>
      </c>
      <c r="R188" s="178">
        <f t="shared" si="22"/>
        <v>0.07452</v>
      </c>
      <c r="S188" s="178">
        <v>0</v>
      </c>
      <c r="T188" s="179">
        <f t="shared" si="2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80" t="s">
        <v>131</v>
      </c>
      <c r="AT188" s="180" t="s">
        <v>115</v>
      </c>
      <c r="AU188" s="180" t="s">
        <v>85</v>
      </c>
      <c r="AY188" s="13" t="s">
        <v>114</v>
      </c>
      <c r="BE188" s="181">
        <f t="shared" si="24"/>
        <v>0</v>
      </c>
      <c r="BF188" s="181">
        <f t="shared" si="25"/>
        <v>0</v>
      </c>
      <c r="BG188" s="181">
        <f t="shared" si="26"/>
        <v>0</v>
      </c>
      <c r="BH188" s="181">
        <f t="shared" si="27"/>
        <v>0</v>
      </c>
      <c r="BI188" s="181">
        <f t="shared" si="28"/>
        <v>0</v>
      </c>
      <c r="BJ188" s="13" t="s">
        <v>85</v>
      </c>
      <c r="BK188" s="181">
        <f t="shared" si="29"/>
        <v>0</v>
      </c>
      <c r="BL188" s="13" t="s">
        <v>131</v>
      </c>
      <c r="BM188" s="180" t="s">
        <v>391</v>
      </c>
    </row>
    <row r="189" spans="1:65" s="2" customFormat="1" ht="16.5" customHeight="1">
      <c r="A189" s="30"/>
      <c r="B189" s="31"/>
      <c r="C189" s="182" t="s">
        <v>392</v>
      </c>
      <c r="D189" s="182" t="s">
        <v>156</v>
      </c>
      <c r="E189" s="183" t="s">
        <v>393</v>
      </c>
      <c r="F189" s="184" t="s">
        <v>394</v>
      </c>
      <c r="G189" s="185" t="s">
        <v>262</v>
      </c>
      <c r="H189" s="186">
        <v>828</v>
      </c>
      <c r="I189" s="187"/>
      <c r="J189" s="186">
        <f t="shared" si="20"/>
        <v>0</v>
      </c>
      <c r="K189" s="184" t="s">
        <v>119</v>
      </c>
      <c r="L189" s="188"/>
      <c r="M189" s="189" t="s">
        <v>1</v>
      </c>
      <c r="N189" s="190" t="s">
        <v>42</v>
      </c>
      <c r="O189" s="67"/>
      <c r="P189" s="178">
        <f t="shared" si="21"/>
        <v>0</v>
      </c>
      <c r="Q189" s="178">
        <v>0.00059</v>
      </c>
      <c r="R189" s="178">
        <f t="shared" si="22"/>
        <v>0.48852</v>
      </c>
      <c r="S189" s="178">
        <v>0</v>
      </c>
      <c r="T189" s="179">
        <f t="shared" si="2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80" t="s">
        <v>147</v>
      </c>
      <c r="AT189" s="180" t="s">
        <v>156</v>
      </c>
      <c r="AU189" s="180" t="s">
        <v>85</v>
      </c>
      <c r="AY189" s="13" t="s">
        <v>114</v>
      </c>
      <c r="BE189" s="181">
        <f t="shared" si="24"/>
        <v>0</v>
      </c>
      <c r="BF189" s="181">
        <f t="shared" si="25"/>
        <v>0</v>
      </c>
      <c r="BG189" s="181">
        <f t="shared" si="26"/>
        <v>0</v>
      </c>
      <c r="BH189" s="181">
        <f t="shared" si="27"/>
        <v>0</v>
      </c>
      <c r="BI189" s="181">
        <f t="shared" si="28"/>
        <v>0</v>
      </c>
      <c r="BJ189" s="13" t="s">
        <v>85</v>
      </c>
      <c r="BK189" s="181">
        <f t="shared" si="29"/>
        <v>0</v>
      </c>
      <c r="BL189" s="13" t="s">
        <v>131</v>
      </c>
      <c r="BM189" s="180" t="s">
        <v>395</v>
      </c>
    </row>
    <row r="190" spans="1:65" s="2" customFormat="1" ht="24.2" customHeight="1">
      <c r="A190" s="30"/>
      <c r="B190" s="31"/>
      <c r="C190" s="170" t="s">
        <v>396</v>
      </c>
      <c r="D190" s="170" t="s">
        <v>115</v>
      </c>
      <c r="E190" s="171" t="s">
        <v>397</v>
      </c>
      <c r="F190" s="172" t="s">
        <v>398</v>
      </c>
      <c r="G190" s="173" t="s">
        <v>262</v>
      </c>
      <c r="H190" s="174">
        <v>18</v>
      </c>
      <c r="I190" s="175"/>
      <c r="J190" s="174">
        <f t="shared" si="20"/>
        <v>0</v>
      </c>
      <c r="K190" s="172" t="s">
        <v>119</v>
      </c>
      <c r="L190" s="35"/>
      <c r="M190" s="176" t="s">
        <v>1</v>
      </c>
      <c r="N190" s="177" t="s">
        <v>42</v>
      </c>
      <c r="O190" s="67"/>
      <c r="P190" s="178">
        <f t="shared" si="21"/>
        <v>0</v>
      </c>
      <c r="Q190" s="178">
        <v>0.13538</v>
      </c>
      <c r="R190" s="178">
        <f t="shared" si="22"/>
        <v>2.43684</v>
      </c>
      <c r="S190" s="178">
        <v>0</v>
      </c>
      <c r="T190" s="179">
        <f t="shared" si="2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80" t="s">
        <v>131</v>
      </c>
      <c r="AT190" s="180" t="s">
        <v>115</v>
      </c>
      <c r="AU190" s="180" t="s">
        <v>85</v>
      </c>
      <c r="AY190" s="13" t="s">
        <v>114</v>
      </c>
      <c r="BE190" s="181">
        <f t="shared" si="24"/>
        <v>0</v>
      </c>
      <c r="BF190" s="181">
        <f t="shared" si="25"/>
        <v>0</v>
      </c>
      <c r="BG190" s="181">
        <f t="shared" si="26"/>
        <v>0</v>
      </c>
      <c r="BH190" s="181">
        <f t="shared" si="27"/>
        <v>0</v>
      </c>
      <c r="BI190" s="181">
        <f t="shared" si="28"/>
        <v>0</v>
      </c>
      <c r="BJ190" s="13" t="s">
        <v>85</v>
      </c>
      <c r="BK190" s="181">
        <f t="shared" si="29"/>
        <v>0</v>
      </c>
      <c r="BL190" s="13" t="s">
        <v>131</v>
      </c>
      <c r="BM190" s="180" t="s">
        <v>399</v>
      </c>
    </row>
    <row r="191" spans="1:65" s="2" customFormat="1" ht="24.2" customHeight="1">
      <c r="A191" s="30"/>
      <c r="B191" s="31"/>
      <c r="C191" s="170" t="s">
        <v>400</v>
      </c>
      <c r="D191" s="170" t="s">
        <v>115</v>
      </c>
      <c r="E191" s="171" t="s">
        <v>401</v>
      </c>
      <c r="F191" s="172" t="s">
        <v>402</v>
      </c>
      <c r="G191" s="173" t="s">
        <v>262</v>
      </c>
      <c r="H191" s="174">
        <v>960</v>
      </c>
      <c r="I191" s="175"/>
      <c r="J191" s="174">
        <f t="shared" si="20"/>
        <v>0</v>
      </c>
      <c r="K191" s="172" t="s">
        <v>119</v>
      </c>
      <c r="L191" s="35"/>
      <c r="M191" s="176" t="s">
        <v>1</v>
      </c>
      <c r="N191" s="177" t="s">
        <v>42</v>
      </c>
      <c r="O191" s="67"/>
      <c r="P191" s="178">
        <f t="shared" si="21"/>
        <v>0</v>
      </c>
      <c r="Q191" s="178">
        <v>0</v>
      </c>
      <c r="R191" s="178">
        <f t="shared" si="22"/>
        <v>0</v>
      </c>
      <c r="S191" s="178">
        <v>0</v>
      </c>
      <c r="T191" s="179">
        <f t="shared" si="2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80" t="s">
        <v>131</v>
      </c>
      <c r="AT191" s="180" t="s">
        <v>115</v>
      </c>
      <c r="AU191" s="180" t="s">
        <v>85</v>
      </c>
      <c r="AY191" s="13" t="s">
        <v>114</v>
      </c>
      <c r="BE191" s="181">
        <f t="shared" si="24"/>
        <v>0</v>
      </c>
      <c r="BF191" s="181">
        <f t="shared" si="25"/>
        <v>0</v>
      </c>
      <c r="BG191" s="181">
        <f t="shared" si="26"/>
        <v>0</v>
      </c>
      <c r="BH191" s="181">
        <f t="shared" si="27"/>
        <v>0</v>
      </c>
      <c r="BI191" s="181">
        <f t="shared" si="28"/>
        <v>0</v>
      </c>
      <c r="BJ191" s="13" t="s">
        <v>85</v>
      </c>
      <c r="BK191" s="181">
        <f t="shared" si="29"/>
        <v>0</v>
      </c>
      <c r="BL191" s="13" t="s">
        <v>131</v>
      </c>
      <c r="BM191" s="180" t="s">
        <v>403</v>
      </c>
    </row>
    <row r="192" spans="1:65" s="2" customFormat="1" ht="24.2" customHeight="1">
      <c r="A192" s="30"/>
      <c r="B192" s="31"/>
      <c r="C192" s="182" t="s">
        <v>404</v>
      </c>
      <c r="D192" s="182" t="s">
        <v>156</v>
      </c>
      <c r="E192" s="183" t="s">
        <v>405</v>
      </c>
      <c r="F192" s="184" t="s">
        <v>406</v>
      </c>
      <c r="G192" s="185" t="s">
        <v>262</v>
      </c>
      <c r="H192" s="186">
        <v>960</v>
      </c>
      <c r="I192" s="187"/>
      <c r="J192" s="186">
        <f t="shared" si="20"/>
        <v>0</v>
      </c>
      <c r="K192" s="184" t="s">
        <v>119</v>
      </c>
      <c r="L192" s="188"/>
      <c r="M192" s="189" t="s">
        <v>1</v>
      </c>
      <c r="N192" s="190" t="s">
        <v>42</v>
      </c>
      <c r="O192" s="67"/>
      <c r="P192" s="178">
        <f t="shared" si="21"/>
        <v>0</v>
      </c>
      <c r="Q192" s="178">
        <v>0.00055</v>
      </c>
      <c r="R192" s="178">
        <f t="shared" si="22"/>
        <v>0.528</v>
      </c>
      <c r="S192" s="178">
        <v>0</v>
      </c>
      <c r="T192" s="179">
        <f t="shared" si="2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80" t="s">
        <v>147</v>
      </c>
      <c r="AT192" s="180" t="s">
        <v>156</v>
      </c>
      <c r="AU192" s="180" t="s">
        <v>85</v>
      </c>
      <c r="AY192" s="13" t="s">
        <v>114</v>
      </c>
      <c r="BE192" s="181">
        <f t="shared" si="24"/>
        <v>0</v>
      </c>
      <c r="BF192" s="181">
        <f t="shared" si="25"/>
        <v>0</v>
      </c>
      <c r="BG192" s="181">
        <f t="shared" si="26"/>
        <v>0</v>
      </c>
      <c r="BH192" s="181">
        <f t="shared" si="27"/>
        <v>0</v>
      </c>
      <c r="BI192" s="181">
        <f t="shared" si="28"/>
        <v>0</v>
      </c>
      <c r="BJ192" s="13" t="s">
        <v>85</v>
      </c>
      <c r="BK192" s="181">
        <f t="shared" si="29"/>
        <v>0</v>
      </c>
      <c r="BL192" s="13" t="s">
        <v>131</v>
      </c>
      <c r="BM192" s="180" t="s">
        <v>407</v>
      </c>
    </row>
    <row r="193" spans="1:65" s="2" customFormat="1" ht="24.2" customHeight="1">
      <c r="A193" s="30"/>
      <c r="B193" s="31"/>
      <c r="C193" s="170" t="s">
        <v>408</v>
      </c>
      <c r="D193" s="170" t="s">
        <v>115</v>
      </c>
      <c r="E193" s="171" t="s">
        <v>409</v>
      </c>
      <c r="F193" s="172" t="s">
        <v>410</v>
      </c>
      <c r="G193" s="173" t="s">
        <v>262</v>
      </c>
      <c r="H193" s="174">
        <v>810</v>
      </c>
      <c r="I193" s="175"/>
      <c r="J193" s="174">
        <f t="shared" si="20"/>
        <v>0</v>
      </c>
      <c r="K193" s="172" t="s">
        <v>119</v>
      </c>
      <c r="L193" s="35"/>
      <c r="M193" s="176" t="s">
        <v>1</v>
      </c>
      <c r="N193" s="177" t="s">
        <v>42</v>
      </c>
      <c r="O193" s="67"/>
      <c r="P193" s="178">
        <f t="shared" si="21"/>
        <v>0</v>
      </c>
      <c r="Q193" s="178">
        <v>0</v>
      </c>
      <c r="R193" s="178">
        <f t="shared" si="22"/>
        <v>0</v>
      </c>
      <c r="S193" s="178">
        <v>0</v>
      </c>
      <c r="T193" s="179">
        <f t="shared" si="2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80" t="s">
        <v>131</v>
      </c>
      <c r="AT193" s="180" t="s">
        <v>115</v>
      </c>
      <c r="AU193" s="180" t="s">
        <v>85</v>
      </c>
      <c r="AY193" s="13" t="s">
        <v>114</v>
      </c>
      <c r="BE193" s="181">
        <f t="shared" si="24"/>
        <v>0</v>
      </c>
      <c r="BF193" s="181">
        <f t="shared" si="25"/>
        <v>0</v>
      </c>
      <c r="BG193" s="181">
        <f t="shared" si="26"/>
        <v>0</v>
      </c>
      <c r="BH193" s="181">
        <f t="shared" si="27"/>
        <v>0</v>
      </c>
      <c r="BI193" s="181">
        <f t="shared" si="28"/>
        <v>0</v>
      </c>
      <c r="BJ193" s="13" t="s">
        <v>85</v>
      </c>
      <c r="BK193" s="181">
        <f t="shared" si="29"/>
        <v>0</v>
      </c>
      <c r="BL193" s="13" t="s">
        <v>131</v>
      </c>
      <c r="BM193" s="180" t="s">
        <v>411</v>
      </c>
    </row>
    <row r="194" spans="1:65" s="2" customFormat="1" ht="24.2" customHeight="1">
      <c r="A194" s="30"/>
      <c r="B194" s="31"/>
      <c r="C194" s="170" t="s">
        <v>412</v>
      </c>
      <c r="D194" s="170" t="s">
        <v>115</v>
      </c>
      <c r="E194" s="171" t="s">
        <v>413</v>
      </c>
      <c r="F194" s="172" t="s">
        <v>386</v>
      </c>
      <c r="G194" s="173" t="s">
        <v>262</v>
      </c>
      <c r="H194" s="174">
        <v>10</v>
      </c>
      <c r="I194" s="175"/>
      <c r="J194" s="174">
        <f t="shared" si="20"/>
        <v>0</v>
      </c>
      <c r="K194" s="172" t="s">
        <v>119</v>
      </c>
      <c r="L194" s="35"/>
      <c r="M194" s="176" t="s">
        <v>1</v>
      </c>
      <c r="N194" s="177" t="s">
        <v>42</v>
      </c>
      <c r="O194" s="67"/>
      <c r="P194" s="178">
        <f t="shared" si="21"/>
        <v>0</v>
      </c>
      <c r="Q194" s="178">
        <v>0</v>
      </c>
      <c r="R194" s="178">
        <f t="shared" si="22"/>
        <v>0</v>
      </c>
      <c r="S194" s="178">
        <v>0</v>
      </c>
      <c r="T194" s="179">
        <f t="shared" si="2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80" t="s">
        <v>131</v>
      </c>
      <c r="AT194" s="180" t="s">
        <v>115</v>
      </c>
      <c r="AU194" s="180" t="s">
        <v>85</v>
      </c>
      <c r="AY194" s="13" t="s">
        <v>114</v>
      </c>
      <c r="BE194" s="181">
        <f t="shared" si="24"/>
        <v>0</v>
      </c>
      <c r="BF194" s="181">
        <f t="shared" si="25"/>
        <v>0</v>
      </c>
      <c r="BG194" s="181">
        <f t="shared" si="26"/>
        <v>0</v>
      </c>
      <c r="BH194" s="181">
        <f t="shared" si="27"/>
        <v>0</v>
      </c>
      <c r="BI194" s="181">
        <f t="shared" si="28"/>
        <v>0</v>
      </c>
      <c r="BJ194" s="13" t="s">
        <v>85</v>
      </c>
      <c r="BK194" s="181">
        <f t="shared" si="29"/>
        <v>0</v>
      </c>
      <c r="BL194" s="13" t="s">
        <v>131</v>
      </c>
      <c r="BM194" s="180" t="s">
        <v>414</v>
      </c>
    </row>
    <row r="195" spans="1:65" s="2" customFormat="1" ht="37.9" customHeight="1">
      <c r="A195" s="30"/>
      <c r="B195" s="31"/>
      <c r="C195" s="170" t="s">
        <v>415</v>
      </c>
      <c r="D195" s="170" t="s">
        <v>115</v>
      </c>
      <c r="E195" s="171" t="s">
        <v>416</v>
      </c>
      <c r="F195" s="172" t="s">
        <v>417</v>
      </c>
      <c r="G195" s="173" t="s">
        <v>345</v>
      </c>
      <c r="H195" s="174">
        <v>25</v>
      </c>
      <c r="I195" s="175"/>
      <c r="J195" s="174">
        <f t="shared" si="20"/>
        <v>0</v>
      </c>
      <c r="K195" s="172" t="s">
        <v>119</v>
      </c>
      <c r="L195" s="35"/>
      <c r="M195" s="176" t="s">
        <v>1</v>
      </c>
      <c r="N195" s="177" t="s">
        <v>42</v>
      </c>
      <c r="O195" s="67"/>
      <c r="P195" s="178">
        <f t="shared" si="21"/>
        <v>0</v>
      </c>
      <c r="Q195" s="178">
        <v>0</v>
      </c>
      <c r="R195" s="178">
        <f t="shared" si="22"/>
        <v>0</v>
      </c>
      <c r="S195" s="178">
        <v>0</v>
      </c>
      <c r="T195" s="179">
        <f t="shared" si="2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80" t="s">
        <v>131</v>
      </c>
      <c r="AT195" s="180" t="s">
        <v>115</v>
      </c>
      <c r="AU195" s="180" t="s">
        <v>85</v>
      </c>
      <c r="AY195" s="13" t="s">
        <v>114</v>
      </c>
      <c r="BE195" s="181">
        <f t="shared" si="24"/>
        <v>0</v>
      </c>
      <c r="BF195" s="181">
        <f t="shared" si="25"/>
        <v>0</v>
      </c>
      <c r="BG195" s="181">
        <f t="shared" si="26"/>
        <v>0</v>
      </c>
      <c r="BH195" s="181">
        <f t="shared" si="27"/>
        <v>0</v>
      </c>
      <c r="BI195" s="181">
        <f t="shared" si="28"/>
        <v>0</v>
      </c>
      <c r="BJ195" s="13" t="s">
        <v>85</v>
      </c>
      <c r="BK195" s="181">
        <f t="shared" si="29"/>
        <v>0</v>
      </c>
      <c r="BL195" s="13" t="s">
        <v>131</v>
      </c>
      <c r="BM195" s="180" t="s">
        <v>418</v>
      </c>
    </row>
    <row r="196" spans="1:65" s="2" customFormat="1" ht="37.9" customHeight="1">
      <c r="A196" s="30"/>
      <c r="B196" s="31"/>
      <c r="C196" s="170" t="s">
        <v>419</v>
      </c>
      <c r="D196" s="170" t="s">
        <v>115</v>
      </c>
      <c r="E196" s="171" t="s">
        <v>420</v>
      </c>
      <c r="F196" s="172" t="s">
        <v>421</v>
      </c>
      <c r="G196" s="173" t="s">
        <v>345</v>
      </c>
      <c r="H196" s="174">
        <v>25</v>
      </c>
      <c r="I196" s="175"/>
      <c r="J196" s="174">
        <f t="shared" si="20"/>
        <v>0</v>
      </c>
      <c r="K196" s="172" t="s">
        <v>119</v>
      </c>
      <c r="L196" s="35"/>
      <c r="M196" s="176" t="s">
        <v>1</v>
      </c>
      <c r="N196" s="177" t="s">
        <v>42</v>
      </c>
      <c r="O196" s="67"/>
      <c r="P196" s="178">
        <f t="shared" si="21"/>
        <v>0</v>
      </c>
      <c r="Q196" s="178">
        <v>0</v>
      </c>
      <c r="R196" s="178">
        <f t="shared" si="22"/>
        <v>0</v>
      </c>
      <c r="S196" s="178">
        <v>0</v>
      </c>
      <c r="T196" s="179">
        <f t="shared" si="2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80" t="s">
        <v>131</v>
      </c>
      <c r="AT196" s="180" t="s">
        <v>115</v>
      </c>
      <c r="AU196" s="180" t="s">
        <v>85</v>
      </c>
      <c r="AY196" s="13" t="s">
        <v>114</v>
      </c>
      <c r="BE196" s="181">
        <f t="shared" si="24"/>
        <v>0</v>
      </c>
      <c r="BF196" s="181">
        <f t="shared" si="25"/>
        <v>0</v>
      </c>
      <c r="BG196" s="181">
        <f t="shared" si="26"/>
        <v>0</v>
      </c>
      <c r="BH196" s="181">
        <f t="shared" si="27"/>
        <v>0</v>
      </c>
      <c r="BI196" s="181">
        <f t="shared" si="28"/>
        <v>0</v>
      </c>
      <c r="BJ196" s="13" t="s">
        <v>85</v>
      </c>
      <c r="BK196" s="181">
        <f t="shared" si="29"/>
        <v>0</v>
      </c>
      <c r="BL196" s="13" t="s">
        <v>131</v>
      </c>
      <c r="BM196" s="180" t="s">
        <v>422</v>
      </c>
    </row>
    <row r="197" spans="1:65" s="2" customFormat="1" ht="33" customHeight="1">
      <c r="A197" s="30"/>
      <c r="B197" s="31"/>
      <c r="C197" s="170" t="s">
        <v>423</v>
      </c>
      <c r="D197" s="170" t="s">
        <v>115</v>
      </c>
      <c r="E197" s="171" t="s">
        <v>424</v>
      </c>
      <c r="F197" s="172" t="s">
        <v>425</v>
      </c>
      <c r="G197" s="173" t="s">
        <v>354</v>
      </c>
      <c r="H197" s="174">
        <v>18</v>
      </c>
      <c r="I197" s="175"/>
      <c r="J197" s="174">
        <f t="shared" si="20"/>
        <v>0</v>
      </c>
      <c r="K197" s="172" t="s">
        <v>119</v>
      </c>
      <c r="L197" s="35"/>
      <c r="M197" s="176" t="s">
        <v>1</v>
      </c>
      <c r="N197" s="177" t="s">
        <v>42</v>
      </c>
      <c r="O197" s="67"/>
      <c r="P197" s="178">
        <f t="shared" si="21"/>
        <v>0</v>
      </c>
      <c r="Q197" s="178">
        <v>0.38626</v>
      </c>
      <c r="R197" s="178">
        <f t="shared" si="22"/>
        <v>6.95268</v>
      </c>
      <c r="S197" s="178">
        <v>0</v>
      </c>
      <c r="T197" s="179">
        <f t="shared" si="23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80" t="s">
        <v>131</v>
      </c>
      <c r="AT197" s="180" t="s">
        <v>115</v>
      </c>
      <c r="AU197" s="180" t="s">
        <v>85</v>
      </c>
      <c r="AY197" s="13" t="s">
        <v>114</v>
      </c>
      <c r="BE197" s="181">
        <f t="shared" si="24"/>
        <v>0</v>
      </c>
      <c r="BF197" s="181">
        <f t="shared" si="25"/>
        <v>0</v>
      </c>
      <c r="BG197" s="181">
        <f t="shared" si="26"/>
        <v>0</v>
      </c>
      <c r="BH197" s="181">
        <f t="shared" si="27"/>
        <v>0</v>
      </c>
      <c r="BI197" s="181">
        <f t="shared" si="28"/>
        <v>0</v>
      </c>
      <c r="BJ197" s="13" t="s">
        <v>85</v>
      </c>
      <c r="BK197" s="181">
        <f t="shared" si="29"/>
        <v>0</v>
      </c>
      <c r="BL197" s="13" t="s">
        <v>131</v>
      </c>
      <c r="BM197" s="180" t="s">
        <v>426</v>
      </c>
    </row>
    <row r="198" spans="1:65" s="2" customFormat="1" ht="24.2" customHeight="1">
      <c r="A198" s="30"/>
      <c r="B198" s="31"/>
      <c r="C198" s="170" t="s">
        <v>427</v>
      </c>
      <c r="D198" s="170" t="s">
        <v>115</v>
      </c>
      <c r="E198" s="171" t="s">
        <v>428</v>
      </c>
      <c r="F198" s="172" t="s">
        <v>429</v>
      </c>
      <c r="G198" s="173" t="s">
        <v>354</v>
      </c>
      <c r="H198" s="174">
        <v>10</v>
      </c>
      <c r="I198" s="175"/>
      <c r="J198" s="174">
        <f t="shared" si="20"/>
        <v>0</v>
      </c>
      <c r="K198" s="172" t="s">
        <v>119</v>
      </c>
      <c r="L198" s="35"/>
      <c r="M198" s="176" t="s">
        <v>1</v>
      </c>
      <c r="N198" s="177" t="s">
        <v>42</v>
      </c>
      <c r="O198" s="67"/>
      <c r="P198" s="178">
        <f t="shared" si="21"/>
        <v>0</v>
      </c>
      <c r="Q198" s="178">
        <v>0</v>
      </c>
      <c r="R198" s="178">
        <f t="shared" si="22"/>
        <v>0</v>
      </c>
      <c r="S198" s="178">
        <v>0</v>
      </c>
      <c r="T198" s="179">
        <f t="shared" si="2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80" t="s">
        <v>131</v>
      </c>
      <c r="AT198" s="180" t="s">
        <v>115</v>
      </c>
      <c r="AU198" s="180" t="s">
        <v>85</v>
      </c>
      <c r="AY198" s="13" t="s">
        <v>114</v>
      </c>
      <c r="BE198" s="181">
        <f t="shared" si="24"/>
        <v>0</v>
      </c>
      <c r="BF198" s="181">
        <f t="shared" si="25"/>
        <v>0</v>
      </c>
      <c r="BG198" s="181">
        <f t="shared" si="26"/>
        <v>0</v>
      </c>
      <c r="BH198" s="181">
        <f t="shared" si="27"/>
        <v>0</v>
      </c>
      <c r="BI198" s="181">
        <f t="shared" si="28"/>
        <v>0</v>
      </c>
      <c r="BJ198" s="13" t="s">
        <v>85</v>
      </c>
      <c r="BK198" s="181">
        <f t="shared" si="29"/>
        <v>0</v>
      </c>
      <c r="BL198" s="13" t="s">
        <v>131</v>
      </c>
      <c r="BM198" s="180" t="s">
        <v>430</v>
      </c>
    </row>
    <row r="199" spans="1:65" s="2" customFormat="1" ht="24.2" customHeight="1">
      <c r="A199" s="30"/>
      <c r="B199" s="31"/>
      <c r="C199" s="170" t="s">
        <v>431</v>
      </c>
      <c r="D199" s="170" t="s">
        <v>115</v>
      </c>
      <c r="E199" s="171" t="s">
        <v>428</v>
      </c>
      <c r="F199" s="172" t="s">
        <v>429</v>
      </c>
      <c r="G199" s="173" t="s">
        <v>354</v>
      </c>
      <c r="H199" s="174">
        <v>8</v>
      </c>
      <c r="I199" s="175"/>
      <c r="J199" s="174">
        <f t="shared" si="20"/>
        <v>0</v>
      </c>
      <c r="K199" s="172" t="s">
        <v>119</v>
      </c>
      <c r="L199" s="35"/>
      <c r="M199" s="176" t="s">
        <v>1</v>
      </c>
      <c r="N199" s="177" t="s">
        <v>42</v>
      </c>
      <c r="O199" s="67"/>
      <c r="P199" s="178">
        <f t="shared" si="21"/>
        <v>0</v>
      </c>
      <c r="Q199" s="178">
        <v>0.20746</v>
      </c>
      <c r="R199" s="178">
        <f t="shared" si="22"/>
        <v>1.65968</v>
      </c>
      <c r="S199" s="178">
        <v>0</v>
      </c>
      <c r="T199" s="179">
        <f t="shared" si="2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80" t="s">
        <v>131</v>
      </c>
      <c r="AT199" s="180" t="s">
        <v>115</v>
      </c>
      <c r="AU199" s="180" t="s">
        <v>85</v>
      </c>
      <c r="AY199" s="13" t="s">
        <v>114</v>
      </c>
      <c r="BE199" s="181">
        <f t="shared" si="24"/>
        <v>0</v>
      </c>
      <c r="BF199" s="181">
        <f t="shared" si="25"/>
        <v>0</v>
      </c>
      <c r="BG199" s="181">
        <f t="shared" si="26"/>
        <v>0</v>
      </c>
      <c r="BH199" s="181">
        <f t="shared" si="27"/>
        <v>0</v>
      </c>
      <c r="BI199" s="181">
        <f t="shared" si="28"/>
        <v>0</v>
      </c>
      <c r="BJ199" s="13" t="s">
        <v>85</v>
      </c>
      <c r="BK199" s="181">
        <f t="shared" si="29"/>
        <v>0</v>
      </c>
      <c r="BL199" s="13" t="s">
        <v>131</v>
      </c>
      <c r="BM199" s="180" t="s">
        <v>432</v>
      </c>
    </row>
    <row r="200" spans="1:65" s="2" customFormat="1" ht="33" customHeight="1">
      <c r="A200" s="30"/>
      <c r="B200" s="31"/>
      <c r="C200" s="170" t="s">
        <v>433</v>
      </c>
      <c r="D200" s="170" t="s">
        <v>115</v>
      </c>
      <c r="E200" s="171" t="s">
        <v>434</v>
      </c>
      <c r="F200" s="172" t="s">
        <v>435</v>
      </c>
      <c r="G200" s="173" t="s">
        <v>262</v>
      </c>
      <c r="H200" s="174">
        <v>24</v>
      </c>
      <c r="I200" s="175"/>
      <c r="J200" s="174">
        <f t="shared" si="20"/>
        <v>0</v>
      </c>
      <c r="K200" s="172" t="s">
        <v>119</v>
      </c>
      <c r="L200" s="35"/>
      <c r="M200" s="176" t="s">
        <v>1</v>
      </c>
      <c r="N200" s="177" t="s">
        <v>42</v>
      </c>
      <c r="O200" s="67"/>
      <c r="P200" s="178">
        <f t="shared" si="21"/>
        <v>0</v>
      </c>
      <c r="Q200" s="178">
        <v>2E-05</v>
      </c>
      <c r="R200" s="178">
        <f t="shared" si="22"/>
        <v>0.00048000000000000007</v>
      </c>
      <c r="S200" s="178">
        <v>0</v>
      </c>
      <c r="T200" s="179">
        <f t="shared" si="2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80" t="s">
        <v>131</v>
      </c>
      <c r="AT200" s="180" t="s">
        <v>115</v>
      </c>
      <c r="AU200" s="180" t="s">
        <v>85</v>
      </c>
      <c r="AY200" s="13" t="s">
        <v>114</v>
      </c>
      <c r="BE200" s="181">
        <f t="shared" si="24"/>
        <v>0</v>
      </c>
      <c r="BF200" s="181">
        <f t="shared" si="25"/>
        <v>0</v>
      </c>
      <c r="BG200" s="181">
        <f t="shared" si="26"/>
        <v>0</v>
      </c>
      <c r="BH200" s="181">
        <f t="shared" si="27"/>
        <v>0</v>
      </c>
      <c r="BI200" s="181">
        <f t="shared" si="28"/>
        <v>0</v>
      </c>
      <c r="BJ200" s="13" t="s">
        <v>85</v>
      </c>
      <c r="BK200" s="181">
        <f t="shared" si="29"/>
        <v>0</v>
      </c>
      <c r="BL200" s="13" t="s">
        <v>131</v>
      </c>
      <c r="BM200" s="180" t="s">
        <v>436</v>
      </c>
    </row>
    <row r="201" spans="1:65" s="2" customFormat="1" ht="16.5" customHeight="1">
      <c r="A201" s="30"/>
      <c r="B201" s="31"/>
      <c r="C201" s="182" t="s">
        <v>437</v>
      </c>
      <c r="D201" s="182" t="s">
        <v>156</v>
      </c>
      <c r="E201" s="183" t="s">
        <v>438</v>
      </c>
      <c r="F201" s="184" t="s">
        <v>439</v>
      </c>
      <c r="G201" s="185" t="s">
        <v>262</v>
      </c>
      <c r="H201" s="186">
        <v>24</v>
      </c>
      <c r="I201" s="187"/>
      <c r="J201" s="186">
        <f t="shared" si="20"/>
        <v>0</v>
      </c>
      <c r="K201" s="184" t="s">
        <v>119</v>
      </c>
      <c r="L201" s="188"/>
      <c r="M201" s="189" t="s">
        <v>1</v>
      </c>
      <c r="N201" s="190" t="s">
        <v>42</v>
      </c>
      <c r="O201" s="67"/>
      <c r="P201" s="178">
        <f t="shared" si="21"/>
        <v>0</v>
      </c>
      <c r="Q201" s="178">
        <v>0.00814</v>
      </c>
      <c r="R201" s="178">
        <f t="shared" si="22"/>
        <v>0.19535999999999998</v>
      </c>
      <c r="S201" s="178">
        <v>0</v>
      </c>
      <c r="T201" s="179">
        <f t="shared" si="2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80" t="s">
        <v>147</v>
      </c>
      <c r="AT201" s="180" t="s">
        <v>156</v>
      </c>
      <c r="AU201" s="180" t="s">
        <v>85</v>
      </c>
      <c r="AY201" s="13" t="s">
        <v>114</v>
      </c>
      <c r="BE201" s="181">
        <f t="shared" si="24"/>
        <v>0</v>
      </c>
      <c r="BF201" s="181">
        <f t="shared" si="25"/>
        <v>0</v>
      </c>
      <c r="BG201" s="181">
        <f t="shared" si="26"/>
        <v>0</v>
      </c>
      <c r="BH201" s="181">
        <f t="shared" si="27"/>
        <v>0</v>
      </c>
      <c r="BI201" s="181">
        <f t="shared" si="28"/>
        <v>0</v>
      </c>
      <c r="BJ201" s="13" t="s">
        <v>85</v>
      </c>
      <c r="BK201" s="181">
        <f t="shared" si="29"/>
        <v>0</v>
      </c>
      <c r="BL201" s="13" t="s">
        <v>131</v>
      </c>
      <c r="BM201" s="180" t="s">
        <v>440</v>
      </c>
    </row>
    <row r="202" spans="2:63" s="11" customFormat="1" ht="25.9" customHeight="1">
      <c r="B202" s="156"/>
      <c r="C202" s="157"/>
      <c r="D202" s="158" t="s">
        <v>76</v>
      </c>
      <c r="E202" s="159" t="s">
        <v>441</v>
      </c>
      <c r="F202" s="159" t="s">
        <v>442</v>
      </c>
      <c r="G202" s="157"/>
      <c r="H202" s="157"/>
      <c r="I202" s="160"/>
      <c r="J202" s="161">
        <f>BK202</f>
        <v>0</v>
      </c>
      <c r="K202" s="157"/>
      <c r="L202" s="162"/>
      <c r="M202" s="163"/>
      <c r="N202" s="164"/>
      <c r="O202" s="164"/>
      <c r="P202" s="165">
        <f>SUM(P203:P210)</f>
        <v>0</v>
      </c>
      <c r="Q202" s="164"/>
      <c r="R202" s="165">
        <f>SUM(R203:R210)</f>
        <v>0</v>
      </c>
      <c r="S202" s="164"/>
      <c r="T202" s="166">
        <f>SUM(T203:T210)</f>
        <v>0</v>
      </c>
      <c r="AR202" s="167" t="s">
        <v>135</v>
      </c>
      <c r="AT202" s="168" t="s">
        <v>76</v>
      </c>
      <c r="AU202" s="168" t="s">
        <v>77</v>
      </c>
      <c r="AY202" s="167" t="s">
        <v>114</v>
      </c>
      <c r="BK202" s="169">
        <f>SUM(BK203:BK210)</f>
        <v>0</v>
      </c>
    </row>
    <row r="203" spans="1:65" s="2" customFormat="1" ht="16.5" customHeight="1">
      <c r="A203" s="30"/>
      <c r="B203" s="31"/>
      <c r="C203" s="182" t="s">
        <v>443</v>
      </c>
      <c r="D203" s="182" t="s">
        <v>156</v>
      </c>
      <c r="E203" s="183" t="s">
        <v>444</v>
      </c>
      <c r="F203" s="184" t="s">
        <v>445</v>
      </c>
      <c r="G203" s="185" t="s">
        <v>446</v>
      </c>
      <c r="H203" s="187"/>
      <c r="I203" s="187"/>
      <c r="J203" s="186">
        <f aca="true" t="shared" si="30" ref="J203:J210">ROUND(I203*H203,2)</f>
        <v>0</v>
      </c>
      <c r="K203" s="184" t="s">
        <v>1</v>
      </c>
      <c r="L203" s="188"/>
      <c r="M203" s="189" t="s">
        <v>1</v>
      </c>
      <c r="N203" s="190" t="s">
        <v>42</v>
      </c>
      <c r="O203" s="67"/>
      <c r="P203" s="178">
        <f aca="true" t="shared" si="31" ref="P203:P210">O203*H203</f>
        <v>0</v>
      </c>
      <c r="Q203" s="178">
        <v>0</v>
      </c>
      <c r="R203" s="178">
        <f aca="true" t="shared" si="32" ref="R203:R210">Q203*H203</f>
        <v>0</v>
      </c>
      <c r="S203" s="178">
        <v>0</v>
      </c>
      <c r="T203" s="179">
        <f aca="true" t="shared" si="33" ref="T203:T210"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80" t="s">
        <v>147</v>
      </c>
      <c r="AT203" s="180" t="s">
        <v>156</v>
      </c>
      <c r="AU203" s="180" t="s">
        <v>85</v>
      </c>
      <c r="AY203" s="13" t="s">
        <v>114</v>
      </c>
      <c r="BE203" s="181">
        <f aca="true" t="shared" si="34" ref="BE203:BE210">IF(N203="základní",J203,0)</f>
        <v>0</v>
      </c>
      <c r="BF203" s="181">
        <f aca="true" t="shared" si="35" ref="BF203:BF210">IF(N203="snížená",J203,0)</f>
        <v>0</v>
      </c>
      <c r="BG203" s="181">
        <f aca="true" t="shared" si="36" ref="BG203:BG210">IF(N203="zákl. přenesená",J203,0)</f>
        <v>0</v>
      </c>
      <c r="BH203" s="181">
        <f aca="true" t="shared" si="37" ref="BH203:BH210">IF(N203="sníž. přenesená",J203,0)</f>
        <v>0</v>
      </c>
      <c r="BI203" s="181">
        <f aca="true" t="shared" si="38" ref="BI203:BI210">IF(N203="nulová",J203,0)</f>
        <v>0</v>
      </c>
      <c r="BJ203" s="13" t="s">
        <v>85</v>
      </c>
      <c r="BK203" s="181">
        <f aca="true" t="shared" si="39" ref="BK203:BK210">ROUND(I203*H203,2)</f>
        <v>0</v>
      </c>
      <c r="BL203" s="13" t="s">
        <v>131</v>
      </c>
      <c r="BM203" s="180" t="s">
        <v>447</v>
      </c>
    </row>
    <row r="204" spans="1:65" s="2" customFormat="1" ht="24.2" customHeight="1">
      <c r="A204" s="30"/>
      <c r="B204" s="31"/>
      <c r="C204" s="170" t="s">
        <v>448</v>
      </c>
      <c r="D204" s="170" t="s">
        <v>115</v>
      </c>
      <c r="E204" s="171" t="s">
        <v>449</v>
      </c>
      <c r="F204" s="172" t="s">
        <v>450</v>
      </c>
      <c r="G204" s="173" t="s">
        <v>118</v>
      </c>
      <c r="H204" s="174">
        <v>1</v>
      </c>
      <c r="I204" s="175"/>
      <c r="J204" s="174">
        <f t="shared" si="30"/>
        <v>0</v>
      </c>
      <c r="K204" s="172" t="s">
        <v>1</v>
      </c>
      <c r="L204" s="35"/>
      <c r="M204" s="176" t="s">
        <v>1</v>
      </c>
      <c r="N204" s="177" t="s">
        <v>42</v>
      </c>
      <c r="O204" s="67"/>
      <c r="P204" s="178">
        <f t="shared" si="31"/>
        <v>0</v>
      </c>
      <c r="Q204" s="178">
        <v>0</v>
      </c>
      <c r="R204" s="178">
        <f t="shared" si="32"/>
        <v>0</v>
      </c>
      <c r="S204" s="178">
        <v>0</v>
      </c>
      <c r="T204" s="179">
        <f t="shared" si="33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80" t="s">
        <v>131</v>
      </c>
      <c r="AT204" s="180" t="s">
        <v>115</v>
      </c>
      <c r="AU204" s="180" t="s">
        <v>85</v>
      </c>
      <c r="AY204" s="13" t="s">
        <v>114</v>
      </c>
      <c r="BE204" s="181">
        <f t="shared" si="34"/>
        <v>0</v>
      </c>
      <c r="BF204" s="181">
        <f t="shared" si="35"/>
        <v>0</v>
      </c>
      <c r="BG204" s="181">
        <f t="shared" si="36"/>
        <v>0</v>
      </c>
      <c r="BH204" s="181">
        <f t="shared" si="37"/>
        <v>0</v>
      </c>
      <c r="BI204" s="181">
        <f t="shared" si="38"/>
        <v>0</v>
      </c>
      <c r="BJ204" s="13" t="s">
        <v>85</v>
      </c>
      <c r="BK204" s="181">
        <f t="shared" si="39"/>
        <v>0</v>
      </c>
      <c r="BL204" s="13" t="s">
        <v>131</v>
      </c>
      <c r="BM204" s="180" t="s">
        <v>451</v>
      </c>
    </row>
    <row r="205" spans="1:65" s="2" customFormat="1" ht="16.5" customHeight="1">
      <c r="A205" s="30"/>
      <c r="B205" s="31"/>
      <c r="C205" s="170" t="s">
        <v>452</v>
      </c>
      <c r="D205" s="170" t="s">
        <v>115</v>
      </c>
      <c r="E205" s="171" t="s">
        <v>453</v>
      </c>
      <c r="F205" s="172" t="s">
        <v>454</v>
      </c>
      <c r="G205" s="173" t="s">
        <v>118</v>
      </c>
      <c r="H205" s="174">
        <v>1</v>
      </c>
      <c r="I205" s="175"/>
      <c r="J205" s="174">
        <f t="shared" si="30"/>
        <v>0</v>
      </c>
      <c r="K205" s="172" t="s">
        <v>119</v>
      </c>
      <c r="L205" s="35"/>
      <c r="M205" s="176" t="s">
        <v>1</v>
      </c>
      <c r="N205" s="177" t="s">
        <v>42</v>
      </c>
      <c r="O205" s="67"/>
      <c r="P205" s="178">
        <f t="shared" si="31"/>
        <v>0</v>
      </c>
      <c r="Q205" s="178">
        <v>0</v>
      </c>
      <c r="R205" s="178">
        <f t="shared" si="32"/>
        <v>0</v>
      </c>
      <c r="S205" s="178">
        <v>0</v>
      </c>
      <c r="T205" s="179">
        <f t="shared" si="33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80" t="s">
        <v>120</v>
      </c>
      <c r="AT205" s="180" t="s">
        <v>115</v>
      </c>
      <c r="AU205" s="180" t="s">
        <v>85</v>
      </c>
      <c r="AY205" s="13" t="s">
        <v>114</v>
      </c>
      <c r="BE205" s="181">
        <f t="shared" si="34"/>
        <v>0</v>
      </c>
      <c r="BF205" s="181">
        <f t="shared" si="35"/>
        <v>0</v>
      </c>
      <c r="BG205" s="181">
        <f t="shared" si="36"/>
        <v>0</v>
      </c>
      <c r="BH205" s="181">
        <f t="shared" si="37"/>
        <v>0</v>
      </c>
      <c r="BI205" s="181">
        <f t="shared" si="38"/>
        <v>0</v>
      </c>
      <c r="BJ205" s="13" t="s">
        <v>85</v>
      </c>
      <c r="BK205" s="181">
        <f t="shared" si="39"/>
        <v>0</v>
      </c>
      <c r="BL205" s="13" t="s">
        <v>120</v>
      </c>
      <c r="BM205" s="180" t="s">
        <v>455</v>
      </c>
    </row>
    <row r="206" spans="1:65" s="2" customFormat="1" ht="16.5" customHeight="1">
      <c r="A206" s="30"/>
      <c r="B206" s="31"/>
      <c r="C206" s="170" t="s">
        <v>456</v>
      </c>
      <c r="D206" s="170" t="s">
        <v>115</v>
      </c>
      <c r="E206" s="171" t="s">
        <v>457</v>
      </c>
      <c r="F206" s="172" t="s">
        <v>458</v>
      </c>
      <c r="G206" s="173" t="s">
        <v>446</v>
      </c>
      <c r="H206" s="175"/>
      <c r="I206" s="175"/>
      <c r="J206" s="174">
        <f t="shared" si="30"/>
        <v>0</v>
      </c>
      <c r="K206" s="172" t="s">
        <v>119</v>
      </c>
      <c r="L206" s="35"/>
      <c r="M206" s="176" t="s">
        <v>1</v>
      </c>
      <c r="N206" s="177" t="s">
        <v>42</v>
      </c>
      <c r="O206" s="67"/>
      <c r="P206" s="178">
        <f t="shared" si="31"/>
        <v>0</v>
      </c>
      <c r="Q206" s="178">
        <v>0</v>
      </c>
      <c r="R206" s="178">
        <f t="shared" si="32"/>
        <v>0</v>
      </c>
      <c r="S206" s="178">
        <v>0</v>
      </c>
      <c r="T206" s="179">
        <f t="shared" si="3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80" t="s">
        <v>120</v>
      </c>
      <c r="AT206" s="180" t="s">
        <v>115</v>
      </c>
      <c r="AU206" s="180" t="s">
        <v>85</v>
      </c>
      <c r="AY206" s="13" t="s">
        <v>114</v>
      </c>
      <c r="BE206" s="181">
        <f t="shared" si="34"/>
        <v>0</v>
      </c>
      <c r="BF206" s="181">
        <f t="shared" si="35"/>
        <v>0</v>
      </c>
      <c r="BG206" s="181">
        <f t="shared" si="36"/>
        <v>0</v>
      </c>
      <c r="BH206" s="181">
        <f t="shared" si="37"/>
        <v>0</v>
      </c>
      <c r="BI206" s="181">
        <f t="shared" si="38"/>
        <v>0</v>
      </c>
      <c r="BJ206" s="13" t="s">
        <v>85</v>
      </c>
      <c r="BK206" s="181">
        <f t="shared" si="39"/>
        <v>0</v>
      </c>
      <c r="BL206" s="13" t="s">
        <v>120</v>
      </c>
      <c r="BM206" s="180" t="s">
        <v>459</v>
      </c>
    </row>
    <row r="207" spans="1:65" s="2" customFormat="1" ht="16.5" customHeight="1">
      <c r="A207" s="30"/>
      <c r="B207" s="31"/>
      <c r="C207" s="170" t="s">
        <v>460</v>
      </c>
      <c r="D207" s="170" t="s">
        <v>115</v>
      </c>
      <c r="E207" s="171" t="s">
        <v>461</v>
      </c>
      <c r="F207" s="172" t="s">
        <v>462</v>
      </c>
      <c r="G207" s="173" t="s">
        <v>446</v>
      </c>
      <c r="H207" s="175"/>
      <c r="I207" s="175"/>
      <c r="J207" s="174">
        <f t="shared" si="30"/>
        <v>0</v>
      </c>
      <c r="K207" s="172" t="s">
        <v>119</v>
      </c>
      <c r="L207" s="35"/>
      <c r="M207" s="176" t="s">
        <v>1</v>
      </c>
      <c r="N207" s="177" t="s">
        <v>42</v>
      </c>
      <c r="O207" s="67"/>
      <c r="P207" s="178">
        <f t="shared" si="31"/>
        <v>0</v>
      </c>
      <c r="Q207" s="178">
        <v>0</v>
      </c>
      <c r="R207" s="178">
        <f t="shared" si="32"/>
        <v>0</v>
      </c>
      <c r="S207" s="178">
        <v>0</v>
      </c>
      <c r="T207" s="179">
        <f t="shared" si="3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80" t="s">
        <v>120</v>
      </c>
      <c r="AT207" s="180" t="s">
        <v>115</v>
      </c>
      <c r="AU207" s="180" t="s">
        <v>85</v>
      </c>
      <c r="AY207" s="13" t="s">
        <v>114</v>
      </c>
      <c r="BE207" s="181">
        <f t="shared" si="34"/>
        <v>0</v>
      </c>
      <c r="BF207" s="181">
        <f t="shared" si="35"/>
        <v>0</v>
      </c>
      <c r="BG207" s="181">
        <f t="shared" si="36"/>
        <v>0</v>
      </c>
      <c r="BH207" s="181">
        <f t="shared" si="37"/>
        <v>0</v>
      </c>
      <c r="BI207" s="181">
        <f t="shared" si="38"/>
        <v>0</v>
      </c>
      <c r="BJ207" s="13" t="s">
        <v>85</v>
      </c>
      <c r="BK207" s="181">
        <f t="shared" si="39"/>
        <v>0</v>
      </c>
      <c r="BL207" s="13" t="s">
        <v>120</v>
      </c>
      <c r="BM207" s="180" t="s">
        <v>463</v>
      </c>
    </row>
    <row r="208" spans="1:65" s="2" customFormat="1" ht="16.5" customHeight="1">
      <c r="A208" s="30"/>
      <c r="B208" s="31"/>
      <c r="C208" s="170" t="s">
        <v>464</v>
      </c>
      <c r="D208" s="170" t="s">
        <v>115</v>
      </c>
      <c r="E208" s="171" t="s">
        <v>465</v>
      </c>
      <c r="F208" s="172" t="s">
        <v>466</v>
      </c>
      <c r="G208" s="173" t="s">
        <v>446</v>
      </c>
      <c r="H208" s="175"/>
      <c r="I208" s="175"/>
      <c r="J208" s="174">
        <f t="shared" si="30"/>
        <v>0</v>
      </c>
      <c r="K208" s="172" t="s">
        <v>119</v>
      </c>
      <c r="L208" s="35"/>
      <c r="M208" s="176" t="s">
        <v>1</v>
      </c>
      <c r="N208" s="177" t="s">
        <v>42</v>
      </c>
      <c r="O208" s="67"/>
      <c r="P208" s="178">
        <f t="shared" si="31"/>
        <v>0</v>
      </c>
      <c r="Q208" s="178">
        <v>0</v>
      </c>
      <c r="R208" s="178">
        <f t="shared" si="32"/>
        <v>0</v>
      </c>
      <c r="S208" s="178">
        <v>0</v>
      </c>
      <c r="T208" s="179">
        <f t="shared" si="3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80" t="s">
        <v>120</v>
      </c>
      <c r="AT208" s="180" t="s">
        <v>115</v>
      </c>
      <c r="AU208" s="180" t="s">
        <v>85</v>
      </c>
      <c r="AY208" s="13" t="s">
        <v>114</v>
      </c>
      <c r="BE208" s="181">
        <f t="shared" si="34"/>
        <v>0</v>
      </c>
      <c r="BF208" s="181">
        <f t="shared" si="35"/>
        <v>0</v>
      </c>
      <c r="BG208" s="181">
        <f t="shared" si="36"/>
        <v>0</v>
      </c>
      <c r="BH208" s="181">
        <f t="shared" si="37"/>
        <v>0</v>
      </c>
      <c r="BI208" s="181">
        <f t="shared" si="38"/>
        <v>0</v>
      </c>
      <c r="BJ208" s="13" t="s">
        <v>85</v>
      </c>
      <c r="BK208" s="181">
        <f t="shared" si="39"/>
        <v>0</v>
      </c>
      <c r="BL208" s="13" t="s">
        <v>120</v>
      </c>
      <c r="BM208" s="180" t="s">
        <v>467</v>
      </c>
    </row>
    <row r="209" spans="1:65" s="2" customFormat="1" ht="16.5" customHeight="1">
      <c r="A209" s="30"/>
      <c r="B209" s="31"/>
      <c r="C209" s="170" t="s">
        <v>468</v>
      </c>
      <c r="D209" s="170" t="s">
        <v>115</v>
      </c>
      <c r="E209" s="171" t="s">
        <v>469</v>
      </c>
      <c r="F209" s="172" t="s">
        <v>470</v>
      </c>
      <c r="G209" s="173" t="s">
        <v>446</v>
      </c>
      <c r="H209" s="175"/>
      <c r="I209" s="175"/>
      <c r="J209" s="174">
        <f t="shared" si="30"/>
        <v>0</v>
      </c>
      <c r="K209" s="172" t="s">
        <v>1</v>
      </c>
      <c r="L209" s="35"/>
      <c r="M209" s="176" t="s">
        <v>1</v>
      </c>
      <c r="N209" s="177" t="s">
        <v>42</v>
      </c>
      <c r="O209" s="67"/>
      <c r="P209" s="178">
        <f t="shared" si="31"/>
        <v>0</v>
      </c>
      <c r="Q209" s="178">
        <v>0</v>
      </c>
      <c r="R209" s="178">
        <f t="shared" si="32"/>
        <v>0</v>
      </c>
      <c r="S209" s="178">
        <v>0</v>
      </c>
      <c r="T209" s="179">
        <f t="shared" si="3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80" t="s">
        <v>131</v>
      </c>
      <c r="AT209" s="180" t="s">
        <v>115</v>
      </c>
      <c r="AU209" s="180" t="s">
        <v>85</v>
      </c>
      <c r="AY209" s="13" t="s">
        <v>114</v>
      </c>
      <c r="BE209" s="181">
        <f t="shared" si="34"/>
        <v>0</v>
      </c>
      <c r="BF209" s="181">
        <f t="shared" si="35"/>
        <v>0</v>
      </c>
      <c r="BG209" s="181">
        <f t="shared" si="36"/>
        <v>0</v>
      </c>
      <c r="BH209" s="181">
        <f t="shared" si="37"/>
        <v>0</v>
      </c>
      <c r="BI209" s="181">
        <f t="shared" si="38"/>
        <v>0</v>
      </c>
      <c r="BJ209" s="13" t="s">
        <v>85</v>
      </c>
      <c r="BK209" s="181">
        <f t="shared" si="39"/>
        <v>0</v>
      </c>
      <c r="BL209" s="13" t="s">
        <v>131</v>
      </c>
      <c r="BM209" s="180" t="s">
        <v>471</v>
      </c>
    </row>
    <row r="210" spans="1:65" s="2" customFormat="1" ht="16.5" customHeight="1">
      <c r="A210" s="30"/>
      <c r="B210" s="31"/>
      <c r="C210" s="170" t="s">
        <v>472</v>
      </c>
      <c r="D210" s="170" t="s">
        <v>115</v>
      </c>
      <c r="E210" s="171" t="s">
        <v>473</v>
      </c>
      <c r="F210" s="172" t="s">
        <v>474</v>
      </c>
      <c r="G210" s="173" t="s">
        <v>446</v>
      </c>
      <c r="H210" s="175"/>
      <c r="I210" s="175"/>
      <c r="J210" s="174">
        <f t="shared" si="30"/>
        <v>0</v>
      </c>
      <c r="K210" s="172" t="s">
        <v>1</v>
      </c>
      <c r="L210" s="35"/>
      <c r="M210" s="191" t="s">
        <v>1</v>
      </c>
      <c r="N210" s="192" t="s">
        <v>42</v>
      </c>
      <c r="O210" s="193"/>
      <c r="P210" s="194">
        <f t="shared" si="31"/>
        <v>0</v>
      </c>
      <c r="Q210" s="194">
        <v>0</v>
      </c>
      <c r="R210" s="194">
        <f t="shared" si="32"/>
        <v>0</v>
      </c>
      <c r="S210" s="194">
        <v>0</v>
      </c>
      <c r="T210" s="195">
        <f t="shared" si="33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80" t="s">
        <v>131</v>
      </c>
      <c r="AT210" s="180" t="s">
        <v>115</v>
      </c>
      <c r="AU210" s="180" t="s">
        <v>85</v>
      </c>
      <c r="AY210" s="13" t="s">
        <v>114</v>
      </c>
      <c r="BE210" s="181">
        <f t="shared" si="34"/>
        <v>0</v>
      </c>
      <c r="BF210" s="181">
        <f t="shared" si="35"/>
        <v>0</v>
      </c>
      <c r="BG210" s="181">
        <f t="shared" si="36"/>
        <v>0</v>
      </c>
      <c r="BH210" s="181">
        <f t="shared" si="37"/>
        <v>0</v>
      </c>
      <c r="BI210" s="181">
        <f t="shared" si="38"/>
        <v>0</v>
      </c>
      <c r="BJ210" s="13" t="s">
        <v>85</v>
      </c>
      <c r="BK210" s="181">
        <f t="shared" si="39"/>
        <v>0</v>
      </c>
      <c r="BL210" s="13" t="s">
        <v>131</v>
      </c>
      <c r="BM210" s="180" t="s">
        <v>475</v>
      </c>
    </row>
    <row r="211" spans="1:31" s="2" customFormat="1" ht="6.95" customHeight="1">
      <c r="A211" s="30"/>
      <c r="B211" s="50"/>
      <c r="C211" s="51"/>
      <c r="D211" s="51"/>
      <c r="E211" s="51"/>
      <c r="F211" s="51"/>
      <c r="G211" s="51"/>
      <c r="H211" s="51"/>
      <c r="I211" s="51"/>
      <c r="J211" s="51"/>
      <c r="K211" s="51"/>
      <c r="L211" s="35"/>
      <c r="M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</row>
  </sheetData>
  <sheetProtection algorithmName="SHA-512" hashValue="POFtksu4d7LabuHdQofC2U6vN+mQqKRHOYryT4y/n5rtk2FnpBhoJrEyZkvrf+5hCDjFOrBgaGlzAejelhc3ZA==" saltValue="xc5j7sKj1MMRi7KlToGx35aIMP1sMBNuw8eROsLs3NIQbMEtVxO85IOsnZ58OYLJSuTtx4h9dKR4IiqFcT6qOA==" spinCount="100000" sheet="1" objects="1" scenarios="1" formatColumns="0" formatRows="0" autoFilter="0"/>
  <autoFilter ref="C118:K21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DESKTOP-SSUDDLJ\Adminn</dc:creator>
  <cp:keywords/>
  <dc:description/>
  <cp:lastModifiedBy>Ivana Merhoutová</cp:lastModifiedBy>
  <dcterms:created xsi:type="dcterms:W3CDTF">2022-05-08T19:46:58Z</dcterms:created>
  <dcterms:modified xsi:type="dcterms:W3CDTF">2022-05-09T10:49:30Z</dcterms:modified>
  <cp:category/>
  <cp:version/>
  <cp:contentType/>
  <cp:contentStatus/>
</cp:coreProperties>
</file>