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585" windowWidth="14055" windowHeight="5325" activeTab="0"/>
  </bookViews>
  <sheets>
    <sheet name="Rekapitulace stavby" sheetId="1" r:id="rId1"/>
    <sheet name="SO 102a - Komunikace" sheetId="2" r:id="rId2"/>
    <sheet name="SO 102b - Chodník" sheetId="3" r:id="rId3"/>
    <sheet name="SO 102c - Cyklostezka" sheetId="4" r:id="rId4"/>
    <sheet name="SO 102.1 - Ochrana vedení" sheetId="5" r:id="rId5"/>
    <sheet name="SO 102.2 - Odvodnění" sheetId="6" r:id="rId6"/>
    <sheet name="SO 402 - Veřejné osvětlení" sheetId="7" r:id="rId7"/>
    <sheet name="SO 402.1 - Přílož ochrann..." sheetId="8" r:id="rId8"/>
    <sheet name="VON - Vedlejší a ostatní ..." sheetId="9" r:id="rId9"/>
    <sheet name="Pokyny pro vyplnění" sheetId="10" r:id="rId10"/>
  </sheets>
  <definedNames>
    <definedName name="_xlnm._FilterDatabase" localSheetId="4" hidden="1">'SO 102.1 - Ochrana vedení'!$C$87:$K$126</definedName>
    <definedName name="_xlnm._FilterDatabase" localSheetId="5" hidden="1">'SO 102.2 - Odvodnění'!$C$89:$K$185</definedName>
    <definedName name="_xlnm._FilterDatabase" localSheetId="1" hidden="1">'SO 102a - Komunikace'!$C$90:$K$334</definedName>
    <definedName name="_xlnm._FilterDatabase" localSheetId="2" hidden="1">'SO 102b - Chodník'!$C$91:$K$292</definedName>
    <definedName name="_xlnm._FilterDatabase" localSheetId="3" hidden="1">'SO 102c - Cyklostezka'!$C$90:$K$235</definedName>
    <definedName name="_xlnm._FilterDatabase" localSheetId="6" hidden="1">'SO 402 - Veřejné osvětlení'!$C$107:$K$410</definedName>
    <definedName name="_xlnm._FilterDatabase" localSheetId="7" hidden="1">'SO 402.1 - Přílož ochrann...'!$C$91:$K$131</definedName>
    <definedName name="_xlnm._FilterDatabase" localSheetId="8" hidden="1">'VON - Vedlejší a ostatní ...'!$C$88:$K$116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4">'SO 102.1 - Ochrana vedení'!$C$4:$J$41,'SO 102.1 - Ochrana vedení'!$C$47:$J$67,'SO 102.1 - Ochrana vedení'!$C$73:$K$126</definedName>
    <definedName name="_xlnm.Print_Area" localSheetId="5">'SO 102.2 - Odvodnění'!$C$4:$J$41,'SO 102.2 - Odvodnění'!$C$47:$J$69,'SO 102.2 - Odvodnění'!$C$75:$K$185</definedName>
    <definedName name="_xlnm.Print_Area" localSheetId="1">'SO 102a - Komunikace'!$C$4:$J$41,'SO 102a - Komunikace'!$C$47:$J$70,'SO 102a - Komunikace'!$C$76:$K$334</definedName>
    <definedName name="_xlnm.Print_Area" localSheetId="2">'SO 102b - Chodník'!$C$4:$J$41,'SO 102b - Chodník'!$C$47:$J$71,'SO 102b - Chodník'!$C$77:$K$292</definedName>
    <definedName name="_xlnm.Print_Area" localSheetId="3">'SO 102c - Cyklostezka'!$C$4:$J$41,'SO 102c - Cyklostezka'!$C$47:$J$70,'SO 102c - Cyklostezka'!$C$76:$K$235</definedName>
    <definedName name="_xlnm.Print_Area" localSheetId="6">'SO 402 - Veřejné osvětlení'!$C$4:$J$41,'SO 402 - Veřejné osvětlení'!$C$47:$J$87,'SO 402 - Veřejné osvětlení'!$C$93:$K$410</definedName>
    <definedName name="_xlnm.Print_Area" localSheetId="7">'SO 402.1 - Přílož ochrann...'!$C$4:$J$41,'SO 402.1 - Přílož ochrann...'!$C$47:$J$71,'SO 402.1 - Přílož ochrann...'!$C$77:$K$131</definedName>
    <definedName name="_xlnm.Print_Area" localSheetId="8">'VON - Vedlejší a ostatní ...'!$C$4:$J$41,'VON - Vedlejší a ostatní ...'!$C$47:$J$68,'VON - Vedlejší a ostatní ...'!$C$74:$K$116</definedName>
    <definedName name="_xlnm.Print_Titles" localSheetId="0">'Rekapitulace stavby'!$52:$52</definedName>
    <definedName name="_xlnm.Print_Titles" localSheetId="1">'SO 102a - Komunikace'!$90:$90</definedName>
    <definedName name="_xlnm.Print_Titles" localSheetId="2">'SO 102b - Chodník'!$91:$91</definedName>
    <definedName name="_xlnm.Print_Titles" localSheetId="3">'SO 102c - Cyklostezka'!$90:$90</definedName>
    <definedName name="_xlnm.Print_Titles" localSheetId="4">'SO 102.1 - Ochrana vedení'!$87:$87</definedName>
    <definedName name="_xlnm.Print_Titles" localSheetId="5">'SO 102.2 - Odvodnění'!$89:$89</definedName>
    <definedName name="_xlnm.Print_Titles" localSheetId="6">'SO 402 - Veřejné osvětlení'!$107:$107</definedName>
    <definedName name="_xlnm.Print_Titles" localSheetId="7">'SO 402.1 - Přílož ochrann...'!$91:$91</definedName>
    <definedName name="_xlnm.Print_Titles" localSheetId="8">'VON - Vedlejší a ostatní ...'!$88:$88</definedName>
  </definedNames>
  <calcPr calcId="125725"/>
</workbook>
</file>

<file path=xl/sharedStrings.xml><?xml version="1.0" encoding="utf-8"?>
<sst xmlns="http://schemas.openxmlformats.org/spreadsheetml/2006/main" count="13583" uniqueCount="2033">
  <si>
    <t>Export Komplet</t>
  </si>
  <si>
    <t>VZ</t>
  </si>
  <si>
    <t>2.0</t>
  </si>
  <si>
    <t>ZAMOK</t>
  </si>
  <si>
    <t>False</t>
  </si>
  <si>
    <t>{ce599440-491a-47f2-82f4-35bf8b84ba3c}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</si>
  <si>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</si>
  <si>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</si>
  <si>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</si>
  <si>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</si>
  <si>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</si>
  <si>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</si>
  <si>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</si>
  <si>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</si>
  <si>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19_004_II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</si>
  <si>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</si>
  <si>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</si>
  <si>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Teplické ulice v Bílině</t>
  </si>
  <si>
    <t>KSO:</t>
  </si>
  <si>
    <t/>
  </si>
  <si>
    <t>CC-CZ:</t>
  </si>
  <si>
    <t>Místo:</t>
  </si>
  <si>
    <t>Bílina</t>
  </si>
  <si>
    <t>Datum:</t>
  </si>
  <si>
    <t>15. 9. 2021</t>
  </si>
  <si>
    <t>Zadavatel:</t>
  </si>
  <si>
    <t>IČ:</t>
  </si>
  <si>
    <t>Město Bílina, Břežanská 50/4, 418 31</t>
  </si>
  <si>
    <t>DIČ:</t>
  </si>
  <si>
    <t>Uchazeč:</t>
  </si>
  <si>
    <t>Vyplň údaj</t>
  </si>
  <si>
    <t>Projektant:</t>
  </si>
  <si>
    <t>AZ Consult spol. s r.o.</t>
  </si>
  <si>
    <t>True</t>
  </si>
  <si>
    <t>Zpracovatel:</t>
  </si>
  <si>
    <t>Lucie Wojčiková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</si>
  <si>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</si>
  <si>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</si>
  <si>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</si>
  <si>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</si>
  <si>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</si>
  <si>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</si>
  <si>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</si>
  <si>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</si>
  <si>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</si>
  <si>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</si>
  <si>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</si>
  <si>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</si>
  <si>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</si>
  <si>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</si>
  <si>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</si>
  <si>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</si>
  <si>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</si>
  <si>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</si>
  <si>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</si>
  <si>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</si>
  <si>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</si>
  <si>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</si>
  <si>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</si>
  <si>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</si>
  <si>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</si>
  <si>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</si>
  <si>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</si>
  <si>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</si>
  <si>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</si>
  <si>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</si>
  <si>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</si>
  <si>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</si>
  <si>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</si>
  <si>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</si>
  <si>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</si>
  <si>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</si>
  <si>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</si>
  <si>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</si>
  <si>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</si>
  <si>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</si>
  <si>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02</t>
  </si>
  <si>
    <t>Etapa II. - křížení Teplická, Hasičská a Studentská - křížení Teplická Čsl. Armády</t>
  </si>
  <si>
    <t>STA</t>
  </si>
  <si>
    <t>1</t>
  </si>
  <si>
    <t>{c85c8bf4-8b10-4324-b337-4dd3ee4f61ad}</t>
  </si>
  <si>
    <t>2</t>
  </si>
  <si>
    <t>/</t>
  </si>
  <si>
    <t>SO 102a</t>
  </si>
  <si>
    <t>Komunikace</t>
  </si>
  <si>
    <t>Soupis</t>
  </si>
  <si>
    <t>{813e766d-eeca-40c6-963e-faca137394c8}</t>
  </si>
  <si>
    <t>SO 102b</t>
  </si>
  <si>
    <t>Chodník</t>
  </si>
  <si>
    <t>{3290aec9-369a-458b-9828-dc4967c3c63b}</t>
  </si>
  <si>
    <t>SO 102c</t>
  </si>
  <si>
    <t>Cyklostezka</t>
  </si>
  <si>
    <t>{6e255b22-f34c-4766-b16b-c4ad9de3ad02}</t>
  </si>
  <si>
    <t>SO 102.1</t>
  </si>
  <si>
    <t>Ochrana vedení</t>
  </si>
  <si>
    <t>{6590e284-138c-4d0b-91eb-f4dd3ed6bb57}</t>
  </si>
  <si>
    <t>SO 102.2</t>
  </si>
  <si>
    <t>Odvodnění</t>
  </si>
  <si>
    <t>{9be47db0-62b3-4808-8311-5727ef755b39}</t>
  </si>
  <si>
    <t>SO 402</t>
  </si>
  <si>
    <t>Veřejné osvětlení</t>
  </si>
  <si>
    <t>{ad35446a-3ad2-41f0-913b-8ca2557af0ae}</t>
  </si>
  <si>
    <t>SO 402.1</t>
  </si>
  <si>
    <t>Přílož ochranné trubky pro optiku</t>
  </si>
  <si>
    <t>{6125b057-b50c-41a1-b0cb-dfbcf1a10448}</t>
  </si>
  <si>
    <t>VON</t>
  </si>
  <si>
    <t>Vedlejší a ostatní náklady</t>
  </si>
  <si>
    <t>{58f4e5ac-d2fa-4107-8e77-c88504289bce}</t>
  </si>
  <si>
    <t>KRYCÍ LIST SOUPISU PRACÍ</t>
  </si>
  <si>
    <t>Objekt:</t>
  </si>
  <si>
    <t>SO 02 - Etapa II. - křížení Teplická, Hasičská a Studentská - křížení Teplická Čsl. Armády</t>
  </si>
  <si>
    <t>Soupis:</t>
  </si>
  <si>
    <t>SO 102a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</si>
  <si>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</si>
  <si>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</si>
  <si>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</si>
  <si>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</si>
  <si>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</si>
  <si>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</si>
  <si>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</si>
  <si>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</si>
  <si>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</si>
  <si>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</si>
  <si>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</si>
  <si>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</si>
  <si>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</si>
  <si>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</si>
  <si>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</si>
  <si>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</si>
  <si>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</si>
  <si>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</si>
  <si>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</si>
  <si>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</si>
  <si>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</si>
  <si>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</si>
  <si>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</si>
  <si>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</si>
  <si>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</si>
  <si>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</si>
  <si>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</si>
  <si>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</si>
  <si>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</si>
  <si>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</si>
  <si>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m2</t>
  </si>
  <si>
    <t>CS ÚRS 2021 02</t>
  </si>
  <si>
    <t>4</t>
  </si>
  <si>
    <t>-1040745633</t>
  </si>
  <si>
    <t>Online PSC</t>
  </si>
  <si>
    <t>https://podminky.urs.cz/item/CS_URS_2021_02/113107162</t>
  </si>
  <si>
    <t>VV</t>
  </si>
  <si>
    <t>"záliv pro BUS</t>
  </si>
  <si>
    <t>108,0 "šd 150mm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</si>
  <si>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</si>
  <si>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</si>
  <si>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-1553104203</t>
  </si>
  <si>
    <t>https://podminky.urs.cz/item/CS_URS_2021_02/113107172</t>
  </si>
  <si>
    <t>108,0 "beton 200mm</t>
  </si>
  <si>
    <t>3</t>
  </si>
  <si>
    <t>113154332</t>
  </si>
  <si>
    <t>Frézování živičného podkladu nebo krytu s naložením na dopravní prostředek plochy přes 1 000 do 10 000 m2 bez překážek v trase pruhu šířky přes 1 m do 2 m, tloušťky vrstvy 40 mm</t>
  </si>
  <si>
    <t>-1176995256</t>
  </si>
  <si>
    <t>https://podminky.urs.cz/item/CS_URS_2021_02/113154332</t>
  </si>
  <si>
    <t>"komunikace</t>
  </si>
  <si>
    <t xml:space="preserve">6015,0 "obrusná vrstva </t>
  </si>
  <si>
    <t>11315433R</t>
  </si>
  <si>
    <t>Frézování živičného podkladu nebo krytu s naložením na dopravní prostředek plochy přes 1 000 do 10 000 m2 bez překážek v trase pruhu šířky přes 1 m do 2 m, tloušťky vrstvy 60 mm</t>
  </si>
  <si>
    <t>923085792</t>
  </si>
  <si>
    <t xml:space="preserve">6015,0 "ložná vrstva </t>
  </si>
  <si>
    <t>5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</si>
  <si>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</si>
  <si>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</si>
  <si>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</si>
  <si>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-1561070651</t>
  </si>
  <si>
    <t>https://podminky.urs.cz/item/CS_URS_2021_02/113201112</t>
  </si>
  <si>
    <t>"kamenné obruby 250/300/1000</t>
  </si>
  <si>
    <t>315,0+278,0+140,0+100,0+106,0+71,0+140,0+107,0+200,0</t>
  </si>
  <si>
    <t>6</t>
  </si>
  <si>
    <t>122251102</t>
  </si>
  <si>
    <t>Odkopávky a prokopávky nezapažené strojně v hornině třídy těžitelnosti I skupiny 3 přes 20 do 50 m3</t>
  </si>
  <si>
    <t>m3</t>
  </si>
  <si>
    <t>-1286629925</t>
  </si>
  <si>
    <t>https://podminky.urs.cz/item/CS_URS_2021_02/122251102</t>
  </si>
  <si>
    <t>108,0*0,2 "zemina 200mm</t>
  </si>
  <si>
    <t>7</t>
  </si>
  <si>
    <t>122251103</t>
  </si>
  <si>
    <t>Odkopávky a prokopávky nezapažené strojně v hornině třídy těžitelnosti I skupiny 3 přes 50 do 100 m3</t>
  </si>
  <si>
    <t>-1245324879</t>
  </si>
  <si>
    <t>https://podminky.urs.cz/item/CS_URS_2021_02/122251103</t>
  </si>
  <si>
    <t>"výkop pro konstrukci komunikace</t>
  </si>
  <si>
    <t>(40,0+110,0+40,0+86,0+56,0+150,0+13,0)*0,2 "tl. 200mm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</si>
  <si>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</si>
  <si>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</si>
  <si>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</si>
  <si>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28374059</t>
  </si>
  <si>
    <t>https://podminky.urs.cz/item/CS_URS_2021_02/162751117</t>
  </si>
  <si>
    <t>21,60+99,00 "výkopek</t>
  </si>
  <si>
    <t>Součet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</si>
  <si>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</si>
  <si>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</si>
  <si>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</si>
  <si>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-2085126389</t>
  </si>
  <si>
    <t>https://podminky.urs.cz/item/CS_URS_2021_02/162751119</t>
  </si>
  <si>
    <t>120,6*10 'Přepočtené koeficientem množství</t>
  </si>
  <si>
    <t>10</t>
  </si>
  <si>
    <t>171201231.</t>
  </si>
  <si>
    <t>Poplatek za uložení stavebního odpadu na recyklační skládce (skládkovné) zeminy a kamení zatříděného do Katalogu odpadů pod kódem 17 05 04 x</t>
  </si>
  <si>
    <t>t</t>
  </si>
  <si>
    <t>993249182</t>
  </si>
  <si>
    <t>120,6*1,8 'Přepočtené koeficientem množství</t>
  </si>
  <si>
    <t>11</t>
  </si>
  <si>
    <t>181951112</t>
  </si>
  <si>
    <t>Úprava pláně vyrovnáním výškových rozdílů strojně v hornině třídy těžitelnosti I, skupiny 1 až 3 se zhutněním</t>
  </si>
  <si>
    <t>-638197123</t>
  </si>
  <si>
    <t>https://podminky.urs.cz/item/CS_URS_2021_02/181951112</t>
  </si>
  <si>
    <t>688,0</t>
  </si>
  <si>
    <t>Komunikace pozemní</t>
  </si>
  <si>
    <t>12</t>
  </si>
  <si>
    <t>564851111</t>
  </si>
  <si>
    <t>Podklad ze štěrkodrti ŠD s rozprostřením a zhutněním, po zhutnění tl. 150 mm</t>
  </si>
  <si>
    <t>1793163553</t>
  </si>
  <si>
    <t>https://podminky.urs.cz/item/CS_URS_2021_02/564851111</t>
  </si>
  <si>
    <t>"skladba B - rozšíření konstrukce vozovky</t>
  </si>
  <si>
    <t>(193,0+495,0)*2</t>
  </si>
  <si>
    <t>13</t>
  </si>
  <si>
    <t>565135101</t>
  </si>
  <si>
    <t>Asfaltový beton vrstva podkladní ACP 16 (obalované kamenivo střednězrnné - OKS) s rozprostřením a zhutněním v pruhu šířky do 1,5 m, po zhutnění tl. 50 mm</t>
  </si>
  <si>
    <t>-83620051</t>
  </si>
  <si>
    <t>https://podminky.urs.cz/item/CS_URS_2021_02/565135101</t>
  </si>
  <si>
    <t>193,0+495,0</t>
  </si>
  <si>
    <t>14</t>
  </si>
  <si>
    <t>573231107</t>
  </si>
  <si>
    <t>Postřik spojovací PS bez posypu kamenivem ze silniční emulze, v množství 0,40 kg/m2</t>
  </si>
  <si>
    <t>-558257944</t>
  </si>
  <si>
    <t>https://podminky.urs.cz/item/CS_URS_2021_02/573231107</t>
  </si>
  <si>
    <t>"spoj. postřik 0,35 kg/m2</t>
  </si>
  <si>
    <t>"skladba A - výměna obrusné a ložní vrstvy</t>
  </si>
  <si>
    <t>(6208,0-688,0)*2</t>
  </si>
  <si>
    <t>577134121</t>
  </si>
  <si>
    <t>Asfaltový beton vrstva obrusná ACO 11 (ABS) s rozprostřením a se zhutněním z nemodifikovaného asfaltu v pruhu šířky přes 3 m tř. I, po zhutnění tl. 40 mm</t>
  </si>
  <si>
    <t>-114928876</t>
  </si>
  <si>
    <t>https://podminky.urs.cz/item/CS_URS_2021_02/577134121</t>
  </si>
  <si>
    <t>6208,0-688,0</t>
  </si>
  <si>
    <t>16</t>
  </si>
  <si>
    <t>577155122</t>
  </si>
  <si>
    <t>Asfaltový beton vrstva ložní ACL 16 (ABH) s rozprostřením a zhutněním z nemodifikovaného asfaltu v pruhu šířky přes 3 m, po zhutnění tl. 60 mm</t>
  </si>
  <si>
    <t>-843861140</t>
  </si>
  <si>
    <t>https://podminky.urs.cz/item/CS_URS_2021_02/577155122</t>
  </si>
  <si>
    <t>Ostatní konstrukce a práce-bourání</t>
  </si>
  <si>
    <t>17</t>
  </si>
  <si>
    <t>914111111</t>
  </si>
  <si>
    <t>Montáž svislé dopravní značky základní velikosti do 1 m2 objímkami na sloupky nebo konzoly</t>
  </si>
  <si>
    <t>kus</t>
  </si>
  <si>
    <t>-104115978</t>
  </si>
  <si>
    <t>https://podminky.urs.cz/item/CS_URS_2021_02/914111111</t>
  </si>
  <si>
    <t>1 "B29</t>
  </si>
  <si>
    <t>1 "P2</t>
  </si>
  <si>
    <t>1 "E2b</t>
  </si>
  <si>
    <t>2 "C9a</t>
  </si>
  <si>
    <t>10 "C10a</t>
  </si>
  <si>
    <t>1 "C10b</t>
  </si>
  <si>
    <t>2 "IJ4a</t>
  </si>
  <si>
    <t>6 "IP6</t>
  </si>
  <si>
    <t>1 "IP12</t>
  </si>
  <si>
    <t>18</t>
  </si>
  <si>
    <t>M</t>
  </si>
  <si>
    <t>40445620</t>
  </si>
  <si>
    <t>zákazové, příkazové dopravní značky B1-B34, C1-15 700mm</t>
  </si>
  <si>
    <t>-1946874457</t>
  </si>
  <si>
    <t>19</t>
  </si>
  <si>
    <t>40445611</t>
  </si>
  <si>
    <t>značky upravující přednost P2, P3, P8 500mm</t>
  </si>
  <si>
    <t>-806308249</t>
  </si>
  <si>
    <t>20</t>
  </si>
  <si>
    <t>40445647</t>
  </si>
  <si>
    <t>dodatkové tabulky E1, E2a,b , E6, E9, E10 E12c, E17 500x500mm</t>
  </si>
  <si>
    <t>1043860110</t>
  </si>
  <si>
    <t>40445644</t>
  </si>
  <si>
    <t>informativní značky jiné IJ4a 500x500mm</t>
  </si>
  <si>
    <t>-558560687</t>
  </si>
  <si>
    <t>22</t>
  </si>
  <si>
    <t>40445621</t>
  </si>
  <si>
    <t>informativní značky provozní IP1-IP3, IP4b-IP7, IP10a, b 500x500mm</t>
  </si>
  <si>
    <t>-1869850648</t>
  </si>
  <si>
    <t>23</t>
  </si>
  <si>
    <t>40445625</t>
  </si>
  <si>
    <t>informativní značky provozní IP8, IP9, IP11-IP13 500x700mm</t>
  </si>
  <si>
    <t>1768035603</t>
  </si>
  <si>
    <t>24</t>
  </si>
  <si>
    <t>914431112</t>
  </si>
  <si>
    <t>Montáž dopravního zrcadla na sloupky nebo konzoly velikosti do 1 m2</t>
  </si>
  <si>
    <t>107151857</t>
  </si>
  <si>
    <t>https://podminky.urs.cz/item/CS_URS_2021_02/914431112</t>
  </si>
  <si>
    <t>25</t>
  </si>
  <si>
    <t>40445203</t>
  </si>
  <si>
    <t>zrcadlo dopravní čtvercové 600x800mm</t>
  </si>
  <si>
    <t>-1939625384</t>
  </si>
  <si>
    <t>26</t>
  </si>
  <si>
    <t>914511111</t>
  </si>
  <si>
    <t>Montáž sloupku dopravních značek délky do 3,5 m do betonového základu</t>
  </si>
  <si>
    <t>1231219815</t>
  </si>
  <si>
    <t>https://podminky.urs.cz/item/CS_URS_2021_02/914511111</t>
  </si>
  <si>
    <t>1 "P2+E2b</t>
  </si>
  <si>
    <t>27</t>
  </si>
  <si>
    <t>40445225</t>
  </si>
  <si>
    <t>sloupek pro dopravní značku Zn D 60mm v 3,5m</t>
  </si>
  <si>
    <t>-2067788385</t>
  </si>
  <si>
    <t>28</t>
  </si>
  <si>
    <t>915211112</t>
  </si>
  <si>
    <t>Vodorovné dopravní značení stříkaným plastem dělící čára šířky 125 mm souvislá bílá retroreflexní</t>
  </si>
  <si>
    <t>1523795768</t>
  </si>
  <si>
    <t>https://podminky.urs.cz/item/CS_URS_2021_02/915211112</t>
  </si>
  <si>
    <t>562,0 "V1a</t>
  </si>
  <si>
    <t>33,0 "V12a - zásobování</t>
  </si>
  <si>
    <t>29</t>
  </si>
  <si>
    <t>915211116</t>
  </si>
  <si>
    <t>Vodorovné dopravní značení stříkaným plastem dělící čára šířky 125 mm souvislá žlutá retroreflexní</t>
  </si>
  <si>
    <t>676337594</t>
  </si>
  <si>
    <t>https://podminky.urs.cz/item/CS_URS_2021_02/915211116</t>
  </si>
  <si>
    <t>20,0 "V12c</t>
  </si>
  <si>
    <t>57,0*2 "V11a</t>
  </si>
  <si>
    <t>30</t>
  </si>
  <si>
    <t>915211122</t>
  </si>
  <si>
    <t>Vodorovné dopravní značení stříkaným plastem dělící čára šířky 125 mm přerušovaná bílá retroreflexní</t>
  </si>
  <si>
    <t>-1127234397</t>
  </si>
  <si>
    <t>https://podminky.urs.cz/item/CS_URS_2021_02/915211122</t>
  </si>
  <si>
    <t>170,0 "V2b</t>
  </si>
  <si>
    <t>31</t>
  </si>
  <si>
    <t>915221112</t>
  </si>
  <si>
    <t>Vodorovné dopravní značení stříkaným plastem vodící čára bílá šířky 250 mm souvislá retroreflexní</t>
  </si>
  <si>
    <t>553554521</t>
  </si>
  <si>
    <t>https://podminky.urs.cz/item/CS_URS_2021_02/915221112</t>
  </si>
  <si>
    <t>963,0 "V4</t>
  </si>
  <si>
    <t>32</t>
  </si>
  <si>
    <t>915221122</t>
  </si>
  <si>
    <t>Vodorovné dopravní značení stříkaným plastem vodící čára bílá šířky 250 mm přerušovaná retroreflexní</t>
  </si>
  <si>
    <t>1293885520</t>
  </si>
  <si>
    <t>https://podminky.urs.cz/item/CS_URS_2021_02/915221122</t>
  </si>
  <si>
    <t>6,0+9,5+7,0+7,0+7,0+9,0+6,0+10,0+8,0+6,0 "V8 - Přejezd pro cyklisty</t>
  </si>
  <si>
    <t>212,0 "V2b</t>
  </si>
  <si>
    <t>420,0 "V10d</t>
  </si>
  <si>
    <t>33</t>
  </si>
  <si>
    <t>915231112</t>
  </si>
  <si>
    <t>Vodorovné dopravní značení stříkaným plastem přechody pro chodce, šipky, symboly nápisy bílé retroreflexní</t>
  </si>
  <si>
    <t>-1930099556</t>
  </si>
  <si>
    <t>https://podminky.urs.cz/item/CS_URS_2021_02/915231112</t>
  </si>
  <si>
    <t>(6,0+6,0+8,0+7,0)*0,5 "V7 - přechod pro chodce</t>
  </si>
  <si>
    <t>6,5 "V13 - stíny</t>
  </si>
  <si>
    <t>2*2,0 "invalida</t>
  </si>
  <si>
    <t>34</t>
  </si>
  <si>
    <t>915311113</t>
  </si>
  <si>
    <t>Vodorovné značení předformovaným termoplastem dopravní značky barevné velikosti do 5 m2</t>
  </si>
  <si>
    <t>-1148059857</t>
  </si>
  <si>
    <t>https://podminky.urs.cz/item/CS_URS_2021_02/915311113</t>
  </si>
  <si>
    <t>4 "A 12 - pozor děti</t>
  </si>
  <si>
    <t>35</t>
  </si>
  <si>
    <t>915611111</t>
  </si>
  <si>
    <t>Předznačení pro vodorovné značení stříkané barvou nebo prováděné z nátěrových hmot liniové dělicí čáry, vodicí proužky</t>
  </si>
  <si>
    <t>-337850269</t>
  </si>
  <si>
    <t>https://podminky.urs.cz/item/CS_URS_2021_02/915611111</t>
  </si>
  <si>
    <t>36</t>
  </si>
  <si>
    <t>915621111</t>
  </si>
  <si>
    <t>Předznačení pro vodorovné značení stříkané barvou nebo prováděné z nátěrových hmot plošné šipky, symboly, nápisy</t>
  </si>
  <si>
    <t>2000426217</t>
  </si>
  <si>
    <t>https://podminky.urs.cz/item/CS_URS_2021_02/915621111</t>
  </si>
  <si>
    <t>4*5,0 "A 12 - pozor děti</t>
  </si>
  <si>
    <t>37</t>
  </si>
  <si>
    <t>91613121R</t>
  </si>
  <si>
    <t>Osazení silničního obrubníku betonového se zřízením lože, s vyplněním a zatřením spár cementovou maltou stojatého s boční opěrou z betonu prostého, do lože z betonu prostého C 20/25 XF3</t>
  </si>
  <si>
    <t>-1425775820</t>
  </si>
  <si>
    <t>"silniční obrubník 150/250/1000</t>
  </si>
  <si>
    <t>1575,0-215,0-108,0-4,0-4,0-36,5</t>
  </si>
  <si>
    <t>"náběhový obrubník 1000x150x250</t>
  </si>
  <si>
    <t>54,0*2</t>
  </si>
  <si>
    <t>"přechodový obrubník 195/150-300/600</t>
  </si>
  <si>
    <t>4,0*0,6</t>
  </si>
  <si>
    <t>"nájezdový obrubník 150/150/1000</t>
  </si>
  <si>
    <t>147,5+68,0</t>
  </si>
  <si>
    <t>"zkosený obrubník/do kruhových objezdů 195/300/600</t>
  </si>
  <si>
    <t>4,0</t>
  </si>
  <si>
    <t>38</t>
  </si>
  <si>
    <t>59217031</t>
  </si>
  <si>
    <t>obrubník betonový silniční 1000x150x250mm</t>
  </si>
  <si>
    <t>717493047</t>
  </si>
  <si>
    <t>1207,5*1,02 'Přepočtené koeficientem množství</t>
  </si>
  <si>
    <t>39</t>
  </si>
  <si>
    <t>59217033</t>
  </si>
  <si>
    <t>obrubník betonový silniční náběhový 1000x150x150-250mm</t>
  </si>
  <si>
    <t>756799297</t>
  </si>
  <si>
    <t>40</t>
  </si>
  <si>
    <t>59217157</t>
  </si>
  <si>
    <t>obrubník betonový pro kruhový objezd přímý 195x300x600mm</t>
  </si>
  <si>
    <t>370346421</t>
  </si>
  <si>
    <t>4*1,01 'Přepočtené koeficientem množství</t>
  </si>
  <si>
    <t>41</t>
  </si>
  <si>
    <t>59217032</t>
  </si>
  <si>
    <t>obrubník betonový silniční přechodový 195/150-300/600 mm</t>
  </si>
  <si>
    <t>765753867</t>
  </si>
  <si>
    <t>42</t>
  </si>
  <si>
    <t>59217029</t>
  </si>
  <si>
    <t>obrubník betonový silniční nájezdový 1000x150x150mm</t>
  </si>
  <si>
    <t>1583109103</t>
  </si>
  <si>
    <t>215,5*1,01 'Přepočtené koeficientem množství</t>
  </si>
  <si>
    <t>43</t>
  </si>
  <si>
    <t>916431112</t>
  </si>
  <si>
    <t>Osazení betonového bezbariérového obrubníku s ložem betonovým tl. 150 mm úložná šířka do 400 mm s boční opěrou</t>
  </si>
  <si>
    <t>-419168971</t>
  </si>
  <si>
    <t>https://podminky.urs.cz/item/CS_URS_2021_02/916431112</t>
  </si>
  <si>
    <t>"zastávkové obruby - systém 160</t>
  </si>
  <si>
    <t>17,0+19,5 "přímý 400/290/1000</t>
  </si>
  <si>
    <t>44</t>
  </si>
  <si>
    <t>59217041</t>
  </si>
  <si>
    <t>obrubník betonový bezbariérový přímý</t>
  </si>
  <si>
    <t>-683341451</t>
  </si>
  <si>
    <t>"zastávka</t>
  </si>
  <si>
    <t>17,0+19,5</t>
  </si>
  <si>
    <t>45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</si>
  <si>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</si>
  <si>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</si>
  <si>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-80115783</t>
  </si>
  <si>
    <t>https://podminky.urs.cz/item/CS_URS_2021_02/966006132</t>
  </si>
  <si>
    <t>46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</si>
  <si>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</si>
  <si>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</si>
  <si>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-557635919</t>
  </si>
  <si>
    <t>https://podminky.urs.cz/item/CS_URS_2021_02/966006211</t>
  </si>
  <si>
    <t>997</t>
  </si>
  <si>
    <t>Přesun sutě</t>
  </si>
  <si>
    <t>47</t>
  </si>
  <si>
    <t>997221551</t>
  </si>
  <si>
    <t>Vodorovná doprava suti bez naložení, ale se složením a s hrubým urovnáním ze sypkých materiálů, na vzdálenost do 1 km</t>
  </si>
  <si>
    <t>1713620421</t>
  </si>
  <si>
    <t>https://podminky.urs.cz/item/CS_URS_2021_02/997221551</t>
  </si>
  <si>
    <t>31,320 "drcené kamenivo</t>
  </si>
  <si>
    <t>553,380+1383,45 "frézka</t>
  </si>
  <si>
    <t>48</t>
  </si>
  <si>
    <t>997221559</t>
  </si>
  <si>
    <t>Vodorovná doprava suti bez naložení, ale se složením a s hrubým urovnáním Příplatek k ceně za každý další i započatý 1 km přes 1 km</t>
  </si>
  <si>
    <t>1114316115</t>
  </si>
  <si>
    <t>https://podminky.urs.cz/item/CS_URS_2021_02/997221559</t>
  </si>
  <si>
    <t>1968,15*19 'Přepočtené koeficientem množství</t>
  </si>
  <si>
    <t>49</t>
  </si>
  <si>
    <t>997221561</t>
  </si>
  <si>
    <t>Vodorovná doprava suti bez naložení, ale se složením a s hrubým urovnáním z kusových materiálů, na vzdálenost do 1 km</t>
  </si>
  <si>
    <t>-229542064</t>
  </si>
  <si>
    <t>https://podminky.urs.cz/item/CS_URS_2021_02/997221561</t>
  </si>
  <si>
    <t>67,50 "beton prostý</t>
  </si>
  <si>
    <t>422,53 "betonové obruby</t>
  </si>
  <si>
    <t>0,328+0,016 "značky</t>
  </si>
  <si>
    <t>50</t>
  </si>
  <si>
    <t>997221569</t>
  </si>
  <si>
    <t>-2104136454</t>
  </si>
  <si>
    <t>https://podminky.urs.cz/item/CS_URS_2021_02/997221569</t>
  </si>
  <si>
    <t>490,374*19 'Přepočtené koeficientem množství</t>
  </si>
  <si>
    <t>51</t>
  </si>
  <si>
    <t>997221861.</t>
  </si>
  <si>
    <t>Poplatek za uložení stavebního odpadu na recyklační skládce (skládkovné) z prostého betonu zatříděného do Katalogu odpadů pod kódem 17 01 01 x</t>
  </si>
  <si>
    <t>-1578546458</t>
  </si>
  <si>
    <t>52</t>
  </si>
  <si>
    <t>997221873.</t>
  </si>
  <si>
    <t>-1573886240</t>
  </si>
  <si>
    <t>53</t>
  </si>
  <si>
    <t>997221875.</t>
  </si>
  <si>
    <t>Poplatek za uložení stavebního odpadu na recyklační skládce (skládkovné) asfaltového bez obsahu dehtu zatříděného do Katalogu odpadů pod kódem 17 03 02 x</t>
  </si>
  <si>
    <t>1068779557</t>
  </si>
  <si>
    <t>998</t>
  </si>
  <si>
    <t>Přesun hmot</t>
  </si>
  <si>
    <t>54</t>
  </si>
  <si>
    <t>998225111</t>
  </si>
  <si>
    <t>Přesun hmot pro komunikace s krytem z kameniva, monolitickým betonovým nebo živičným dopravní vzdálenost do 200 m jakékoliv délky objektu</t>
  </si>
  <si>
    <t>-290755323</t>
  </si>
  <si>
    <t>https://podminky.urs.cz/item/CS_URS_2021_02/998225111</t>
  </si>
  <si>
    <t>PSC</t>
  </si>
  <si>
    <t xml:space="preserve">Poznámka k souboru cen:
1. Ceny lze použít i pro plochy letišť s krytem monolitickým betonovým nebo živičným.
</t>
  </si>
  <si>
    <t>SO 102b - Chodník</t>
  </si>
  <si>
    <t xml:space="preserve">    8 - Trubní vedení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</si>
  <si>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</si>
  <si>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</si>
  <si>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-804810712</t>
  </si>
  <si>
    <t>https://podminky.urs.cz/item/CS_URS_2021_02/113106144</t>
  </si>
  <si>
    <t>"stávající chodník</t>
  </si>
  <si>
    <t>(60,0+226,0+42,0+535,0+832,0+455,0)-830,0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</si>
  <si>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</si>
  <si>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</si>
  <si>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1928497778</t>
  </si>
  <si>
    <t>https://podminky.urs.cz/item/CS_URS_2021_02/113107221</t>
  </si>
  <si>
    <t>"povrch asfalt</t>
  </si>
  <si>
    <t>(645,0+500,0+420,0+215,0+317,0+330,0)-370,0 "šd 50mm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</si>
  <si>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</si>
  <si>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</si>
  <si>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1993459437</t>
  </si>
  <si>
    <t>https://podminky.urs.cz/item/CS_URS_2021_02/113107222</t>
  </si>
  <si>
    <t>(60,0+226,0+42,0+535,0+832,0+455,0)-830,0 "šd 150mm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</si>
  <si>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</si>
  <si>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</si>
  <si>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-1849149598</t>
  </si>
  <si>
    <t>https://podminky.urs.cz/item/CS_URS_2021_02/113107231</t>
  </si>
  <si>
    <t>(645,0+500,0+420,0+215,0+317,0+330,0)-370,0 "beton 150mm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</si>
  <si>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</si>
  <si>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</si>
  <si>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2065775029</t>
  </si>
  <si>
    <t>https://podminky.urs.cz/item/CS_URS_2021_02/113107241</t>
  </si>
  <si>
    <t>(645,0+500,0+420,0+215,0+317,0+330,0)-370,0 "litý asfalt 50mm</t>
  </si>
  <si>
    <t>113204111</t>
  </si>
  <si>
    <t>Vytrhání obrub s vybouráním lože, s přemístěním hmot na skládku na vzdálenost do 3 m nebo s naložením na dopravní prostředek záhonových</t>
  </si>
  <si>
    <t>-1183012844</t>
  </si>
  <si>
    <t>https://podminky.urs.cz/item/CS_URS_2021_02/113204111</t>
  </si>
  <si>
    <t>(147,0+256,0+132,0+50,0+630,0)-1110,0 "zahradní obruby 50/200/1000</t>
  </si>
  <si>
    <t>12115110R</t>
  </si>
  <si>
    <t>Odstranění zeminy s drnem při souvislé ploše do 100 m2</t>
  </si>
  <si>
    <t>686929918</t>
  </si>
  <si>
    <t>62,0</t>
  </si>
  <si>
    <t>20,0 "kontejnérové stání</t>
  </si>
  <si>
    <t>12115112R</t>
  </si>
  <si>
    <t>Odstranění zeminy s drnem při souvislé ploše přes 500 m2</t>
  </si>
  <si>
    <t>1737659615</t>
  </si>
  <si>
    <t>"zelené pásy</t>
  </si>
  <si>
    <t>(48,0+102,0+24,0+38,0+218,0+140,0+240,0+200,0+195,0+125,0+80,0+183,0+36,0+115,0+90,0+65,0+75,0+95,0+320,0)-420,0</t>
  </si>
  <si>
    <t>122251104</t>
  </si>
  <si>
    <t>Odkopávky a prokopávky nezapažené strojně v hornině třídy těžitelnosti I skupiny 3 přes 100 do 500 m3</t>
  </si>
  <si>
    <t>1582584603</t>
  </si>
  <si>
    <t>https://podminky.urs.cz/item/CS_URS_2021_02/122251104</t>
  </si>
  <si>
    <t>"výkop pro případnou výměnu aktivní zóny</t>
  </si>
  <si>
    <t xml:space="preserve">688,0*0,4 "pod komunikací </t>
  </si>
  <si>
    <t>(5611,5*0,3*0,3)-135,0  "pod chodník - 30%plochy</t>
  </si>
  <si>
    <t>(62,00+1969,0+20,0)*0,15</t>
  </si>
  <si>
    <t>645,235 "výkopek</t>
  </si>
  <si>
    <t xml:space="preserve">(62,00+1969,0+20,0)*0,15 </t>
  </si>
  <si>
    <t>952,885*10 'Přepočtené koeficientem množství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</si>
  <si>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</si>
  <si>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</si>
  <si>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-678793899</t>
  </si>
  <si>
    <t>https://podminky.urs.cz/item/CS_URS_2021_02/171152111</t>
  </si>
  <si>
    <t xml:space="preserve">Poznámka k souboru cen:
1. Ceny lze použít i pro uložení sypaniny odebírané z hald, pro hlušinu apod.
2. Ceny lze použít i pro uložení sypaniny s předepsaným zhutněním na trvalé skládky.
3. V cenách není započteno hutnění boků násypů. Toto hutnění se oceňuje cenami souboru cen 171 15-11 Hutnění boků násypů z hornin soudržných a sypkých.
</t>
  </si>
  <si>
    <t>"případná výměna aktivní zóny</t>
  </si>
  <si>
    <t>(5611,5*0,3*0,3)-135,0 "pod chodník - 30% plochy</t>
  </si>
  <si>
    <t>583312021</t>
  </si>
  <si>
    <t>materiál vhodný do aktivní zony nenamrzavý dle TP 146 a ČSN 73 6133</t>
  </si>
  <si>
    <t>245681091</t>
  </si>
  <si>
    <t>645,235*1,8 'Přepočtené koeficientem množství</t>
  </si>
  <si>
    <t>952,885*1,8 'Přepočtené koeficientem množství</t>
  </si>
  <si>
    <t>18135111R</t>
  </si>
  <si>
    <t>Rozprostření a urovnání zeminy v rovině nebo ve svahu sklonu do 1:5 strojně při souvislé ploše přes 500 m2, tl. vrstvy do 200 mm</t>
  </si>
  <si>
    <t>-1218665179</t>
  </si>
  <si>
    <t>1275,0 "v tl. 150mm</t>
  </si>
  <si>
    <t>1036410R</t>
  </si>
  <si>
    <t>zemina pro terénní úpravy - obohacená kompostem / substrátem - 20%</t>
  </si>
  <si>
    <t>1319145816</t>
  </si>
  <si>
    <t>1275,0*0,15</t>
  </si>
  <si>
    <t>191,25*1,8 'Přepočtené koeficientem množství</t>
  </si>
  <si>
    <t>181411131</t>
  </si>
  <si>
    <t>Založení trávníku na půdě předem připravené plochy do 1000 m2 výsevem včetně utažení parkového v rovině nebo na svahu do 1:5</t>
  </si>
  <si>
    <t>-1812528679</t>
  </si>
  <si>
    <t>https://podminky.urs.cz/item/CS_URS_2021_02/181411131</t>
  </si>
  <si>
    <t>1275,0</t>
  </si>
  <si>
    <t>00572410</t>
  </si>
  <si>
    <t>osivo směs travní parková</t>
  </si>
  <si>
    <t>kg</t>
  </si>
  <si>
    <t>-1258376517</t>
  </si>
  <si>
    <t>1275*0,015 'Přepočtené koeficientem množství</t>
  </si>
  <si>
    <t>3223,1+(888,4-177,0)</t>
  </si>
  <si>
    <t>"skladba C - konstrukce pochozích ploch - chodník/cyklo</t>
  </si>
  <si>
    <t>(2575,0+381,0+261,6+5,5)</t>
  </si>
  <si>
    <t>"kontejnérové stání</t>
  </si>
  <si>
    <t>20,0</t>
  </si>
  <si>
    <t>564861111</t>
  </si>
  <si>
    <t>Podklad ze štěrkodrti ŠD s rozprostřením a zhutněním, po zhutnění tl. 200 mm</t>
  </si>
  <si>
    <t>941168521</t>
  </si>
  <si>
    <t>https://podminky.urs.cz/item/CS_URS_2021_02/564861111</t>
  </si>
  <si>
    <t>"skladba D - konstrukce občas pojížděných ploch - sjezdy</t>
  </si>
  <si>
    <t>(587,0+291,0+10,4)-177,0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</si>
  <si>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</si>
  <si>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</si>
  <si>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-509511901</t>
  </si>
  <si>
    <t>https://podminky.urs.cz/item/CS_URS_2021_02/596211113</t>
  </si>
  <si>
    <t>"viz. Vzorový výkres skladebného uspořádání a barevného provedení C.2.4b</t>
  </si>
  <si>
    <t>2575,0 "šedá dlažba</t>
  </si>
  <si>
    <t>672,0-291,0 "reliéfní dlažba</t>
  </si>
  <si>
    <t>261,6 "vodící linie</t>
  </si>
  <si>
    <t>5,5 "červená dlažba</t>
  </si>
  <si>
    <t>59245006</t>
  </si>
  <si>
    <t>dlažba tvar obdélník betonová pro nevidomé 200x100x60mm barevná</t>
  </si>
  <si>
    <t>-1090301298</t>
  </si>
  <si>
    <t>"červená dlažba</t>
  </si>
  <si>
    <t>672,0-291,0</t>
  </si>
  <si>
    <t>381*1,01 'Přepočtené koeficientem množství</t>
  </si>
  <si>
    <t>59245008</t>
  </si>
  <si>
    <t>dlažba tvar obdélník betonová 200x100x60mm barevná</t>
  </si>
  <si>
    <t>-329358977</t>
  </si>
  <si>
    <t>"červená dlažba - zastávka</t>
  </si>
  <si>
    <t>5,5</t>
  </si>
  <si>
    <t>5,5*1,01 'Přepočtené koeficientem množství</t>
  </si>
  <si>
    <t>59245018</t>
  </si>
  <si>
    <t>dlažba tvar obdélník betonová 200x100x60mm přírodní</t>
  </si>
  <si>
    <t>-1483681931</t>
  </si>
  <si>
    <t>(2575,0+381,0+261,6+5,5)-381,0-261,6-5,5</t>
  </si>
  <si>
    <t>2595*1,01 'Přepočtené koeficientem množství</t>
  </si>
  <si>
    <t>59245R</t>
  </si>
  <si>
    <t>dlažba s drážkou (vodící linie) 20x20x6 cm, přírodní</t>
  </si>
  <si>
    <t>-153681235</t>
  </si>
  <si>
    <t>272,0-10,4</t>
  </si>
  <si>
    <t>261,6*1,02 'Přepočtené koeficientem množství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</si>
  <si>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</si>
  <si>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</si>
  <si>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-1665719263</t>
  </si>
  <si>
    <t>https://podminky.urs.cz/item/CS_URS_2021_02/596212213</t>
  </si>
  <si>
    <t>587,0-177,0 "šedá dlažba</t>
  </si>
  <si>
    <t>243,0+48,0 "reliéfní dlažba</t>
  </si>
  <si>
    <t>10,4 "vodící linie</t>
  </si>
  <si>
    <t>59245020</t>
  </si>
  <si>
    <t>dlažba tvar obdélník betonová 200x100x80mm přírodní</t>
  </si>
  <si>
    <t>-63946296</t>
  </si>
  <si>
    <t>(587,0+291,0+10,4)-291,0-10,4-177,0</t>
  </si>
  <si>
    <t>410*1,01 'Přepočtené koeficientem množství</t>
  </si>
  <si>
    <t>59245226</t>
  </si>
  <si>
    <t>dlažba tvar obdélník betonová pro nevidomé 200x100x80mm barevná</t>
  </si>
  <si>
    <t>332609947</t>
  </si>
  <si>
    <t xml:space="preserve">"červená dlažba </t>
  </si>
  <si>
    <t>243,0+48,0</t>
  </si>
  <si>
    <t>291*1,02 'Přepočtené koeficientem množství</t>
  </si>
  <si>
    <t>5924532601</t>
  </si>
  <si>
    <t>dlažba s drážkou (vodící linie) 20x20x8 cm přírodní</t>
  </si>
  <si>
    <t>1425761574</t>
  </si>
  <si>
    <t>10,4*1,03 'Přepočtené koeficientem množství</t>
  </si>
  <si>
    <t>Trubní vedení</t>
  </si>
  <si>
    <t>899331111</t>
  </si>
  <si>
    <t>Výšková úprava uličního vstupu nebo vpusti do 200 mm zvýšením poklopu</t>
  </si>
  <si>
    <t>1892912937</t>
  </si>
  <si>
    <t>https://podminky.urs.cz/item/CS_URS_2021_02/899331111</t>
  </si>
  <si>
    <t>899332111</t>
  </si>
  <si>
    <t>Výšková úprava uličního vstupu nebo vpusti do 200 mm snížením poklopu</t>
  </si>
  <si>
    <t>1996931166</t>
  </si>
  <si>
    <t>https://podminky.urs.cz/item/CS_URS_2021_02/899332111</t>
  </si>
  <si>
    <t>899431111</t>
  </si>
  <si>
    <t>Výšková úprava uličního vstupu nebo vpusti do 200 mm zvýšením krycího hrnce, šoupěte nebo hydrantu bez úpravy armatur</t>
  </si>
  <si>
    <t>1503131552</t>
  </si>
  <si>
    <t>https://podminky.urs.cz/item/CS_URS_2021_02/899431111</t>
  </si>
  <si>
    <t>899432111</t>
  </si>
  <si>
    <t>Výšková úprava uličního vstupu nebo vpusti do 200 mm snížením krycího hrnce, šoupěte, nebo hydrantu bez úpravy armatur</t>
  </si>
  <si>
    <t>-1462961318</t>
  </si>
  <si>
    <t>https://podminky.urs.cz/item/CS_URS_2021_02/899432111</t>
  </si>
  <si>
    <t>91633111R</t>
  </si>
  <si>
    <t>Osazení zahradního obrubníku betonového s ložem tl. od 50 do 100 mm z betonu prostého tř. C 16/20 XF1 bez boční opěry</t>
  </si>
  <si>
    <t>-1666979776</t>
  </si>
  <si>
    <t>1420,0-1120,0</t>
  </si>
  <si>
    <t>30,0 "kontejnérové stání</t>
  </si>
  <si>
    <t>59217002</t>
  </si>
  <si>
    <t>obrubník betonový zahradní šedý 1000x50x200mm</t>
  </si>
  <si>
    <t>1036764462</t>
  </si>
  <si>
    <t>330*1,01 'Přepočtené koeficientem množství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</si>
  <si>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</si>
  <si>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</si>
  <si>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-1548207921</t>
  </si>
  <si>
    <t>https://podminky.urs.cz/item/CS_URS_2021_02/919122121</t>
  </si>
  <si>
    <t>2*750,0</t>
  </si>
  <si>
    <t>919735111</t>
  </si>
  <si>
    <t>Řezání stávajícího živičného krytu nebo podkladu hloubky do 50 mm</t>
  </si>
  <si>
    <t>312240211</t>
  </si>
  <si>
    <t>https://podminky.urs.cz/item/CS_URS_2021_02/919735111</t>
  </si>
  <si>
    <t>349,690+382,800 "drcené kamenivo</t>
  </si>
  <si>
    <t>732,49*19 'Přepočtené koeficientem množství</t>
  </si>
  <si>
    <t>343,200 "betonová dlažba</t>
  </si>
  <si>
    <t>668,525 "beton prostý</t>
  </si>
  <si>
    <t>201,586 "živičné</t>
  </si>
  <si>
    <t>4,200 "betonové obruby</t>
  </si>
  <si>
    <t>1217,511*19 'Přepočtené koeficientem množství</t>
  </si>
  <si>
    <t>SO 102c - Cyklostezka</t>
  </si>
  <si>
    <t>830,0</t>
  </si>
  <si>
    <t>106,0+55,0+22,0+85,0+40,0+37,0+25,0 "šd 50mm</t>
  </si>
  <si>
    <t>830,0 "šd 150mm</t>
  </si>
  <si>
    <t>106,0+55,0+22,0+85,0+40,0+37,0+25,0 "beton 150mm</t>
  </si>
  <si>
    <t>106,0+55,0+22,0+85,0+40,0+37,0+25,0 "litý asfalt 50mm</t>
  </si>
  <si>
    <t>482,0+628,0 "zahradní obruby 50/200/1000</t>
  </si>
  <si>
    <t>12115111R</t>
  </si>
  <si>
    <t>Odstranění zeminy s drnem při souvislé ploše přes 100 do 500 m2</t>
  </si>
  <si>
    <t>420,0</t>
  </si>
  <si>
    <t>1500,0*0,3*0,3 "pod cyklostezkou</t>
  </si>
  <si>
    <t xml:space="preserve">420,0*0,15 </t>
  </si>
  <si>
    <t>135,0 "výkopek</t>
  </si>
  <si>
    <t>198*10 'Přepočtené koeficientem množství</t>
  </si>
  <si>
    <t>135*1,8 'Přepočtené koeficientem množství</t>
  </si>
  <si>
    <t>-2074282043</t>
  </si>
  <si>
    <t>198*1,8 'Přepočtené koeficientem množství</t>
  </si>
  <si>
    <t>1500,0+177,0</t>
  </si>
  <si>
    <t>1500,0 "pod dlažbu antracit</t>
  </si>
  <si>
    <t>1336730645</t>
  </si>
  <si>
    <t>177,0</t>
  </si>
  <si>
    <t>1500,0 "dlažba antracit</t>
  </si>
  <si>
    <t>"dlažba barvy antracit</t>
  </si>
  <si>
    <t>1500,0</t>
  </si>
  <si>
    <t>1500*1,01 'Přepočtené koeficientem množství</t>
  </si>
  <si>
    <t>-1036120795</t>
  </si>
  <si>
    <t>177,0 "šedá dlažba - v místě sjezdu</t>
  </si>
  <si>
    <t>-1786562060</t>
  </si>
  <si>
    <t>177*1,01 'Přepočtené koeficientem množství</t>
  </si>
  <si>
    <t>2,0*1 " V20 - cyklista 1ks</t>
  </si>
  <si>
    <t>3,0*60 "V14 - jízdní pruh pro cyklisty 60ks</t>
  </si>
  <si>
    <t>-821193360</t>
  </si>
  <si>
    <t>1120*1,01 'Přepočtené koeficientem množství</t>
  </si>
  <si>
    <t>62,90+240,700 "drcené kamenivo</t>
  </si>
  <si>
    <t>303,6*19 'Přepočtené koeficientem množství</t>
  </si>
  <si>
    <t>215,800 "betonová dlažba</t>
  </si>
  <si>
    <t>120,250 "beton prostý</t>
  </si>
  <si>
    <t>36,260 "živičné</t>
  </si>
  <si>
    <t>44,40 "betonové obruby</t>
  </si>
  <si>
    <t>416,71*19 'Přepočtené koeficientem množství</t>
  </si>
  <si>
    <t>SO 102.1 - Ochrana vedení</t>
  </si>
  <si>
    <t>M - Práce a dodávky M</t>
  </si>
  <si>
    <t xml:space="preserve">    23-M - Montáže potrubí</t>
  </si>
  <si>
    <t xml:space="preserve">    46-M - Zemní práce při extr.mont.pracích</t>
  </si>
  <si>
    <t>Práce a dodávky M</t>
  </si>
  <si>
    <t>23-M</t>
  </si>
  <si>
    <t>Montáže potrubí</t>
  </si>
  <si>
    <t>2302001R</t>
  </si>
  <si>
    <t>Montáž chrániček podélně půlených plastových</t>
  </si>
  <si>
    <t>64</t>
  </si>
  <si>
    <t>-314595025</t>
  </si>
  <si>
    <t>30*4 "CETIN - v místě vjezdů</t>
  </si>
  <si>
    <t>20,0 "ČEZ Distribuce - v místě kontejnérového stání a vyklostezky</t>
  </si>
  <si>
    <t xml:space="preserve">20,0 "Vodafone </t>
  </si>
  <si>
    <t>160,0 "chráničky v místě se změnou povrchů</t>
  </si>
  <si>
    <t>DC.01</t>
  </si>
  <si>
    <t>plastová PVC půlená chránička DN 160</t>
  </si>
  <si>
    <t>256</t>
  </si>
  <si>
    <t>-1993408270</t>
  </si>
  <si>
    <t>46-M</t>
  </si>
  <si>
    <t>Zemní práce při extr.mont.pracích</t>
  </si>
  <si>
    <t>460161132</t>
  </si>
  <si>
    <t>Hloubení zapažených i nezapažených kabelových rýh ručně včetně urovnání dna s přemístěním výkopku do vzdálenosti 3 m od okraje jámy nebo s naložením na dopravní prostředek šířky 35 cm hloubky 40 cm v hornině třídy těžitelnosti I skupiny 3</t>
  </si>
  <si>
    <t>1222471444</t>
  </si>
  <si>
    <t>https://podminky.urs.cz/item/CS_URS_2021_02/460161132</t>
  </si>
  <si>
    <t>460431142</t>
  </si>
  <si>
    <t>Zásyp kabelových rýh ručně s přemístění sypaniny ze vzdálenosti do 10 m, s uložením výkopku ve vrstvách včetně zhutnění a úpravy povrchu šířky 35 cm hloubky 40 cm z horniny třídy těžitelnosti I skupiny 3</t>
  </si>
  <si>
    <t>-1596818265</t>
  </si>
  <si>
    <t>https://podminky.urs.cz/item/CS_URS_2021_02/460431142</t>
  </si>
  <si>
    <t>460661111</t>
  </si>
  <si>
    <t>Kabelové lože z písku včetně podsypu, zhutnění a urovnání povrchu pro kabely nn bez zakrytí, šířky do 35 cm</t>
  </si>
  <si>
    <t>2139572003</t>
  </si>
  <si>
    <t>https://podminky.urs.cz/item/CS_URS_2021_02/460661111</t>
  </si>
  <si>
    <t>460671112</t>
  </si>
  <si>
    <t>Výstražná fólie z PVC pro krytí kabelů včetně vyrovnání povrchu rýhy, rozvinutí a uložení fólie šířky do 25 cm</t>
  </si>
  <si>
    <t>-303764818</t>
  </si>
  <si>
    <t>https://podminky.urs.cz/item/CS_URS_2021_02/460671112</t>
  </si>
  <si>
    <t>460751122</t>
  </si>
  <si>
    <t>Osazení kabelových kanálů včetně utěsnění, vyspárování a zakrytí víkem z prefabrikovaných betonových žlabů zapuštěných do terénu, včetně výkopu horniny vnější šířky přes 20 do 25 cm</t>
  </si>
  <si>
    <t>361407865</t>
  </si>
  <si>
    <t>https://podminky.urs.cz/item/CS_URS_2021_02/460751122</t>
  </si>
  <si>
    <t>17,0 "T-mobile</t>
  </si>
  <si>
    <t>59213011</t>
  </si>
  <si>
    <t>žlab kabelový betonový k ochraně zemního drátovodného vedení 100x23x19cm</t>
  </si>
  <si>
    <t>128</t>
  </si>
  <si>
    <t>-1157847173</t>
  </si>
  <si>
    <t>SO 102.2 - Odvodnění</t>
  </si>
  <si>
    <t xml:space="preserve">    4 - Vodorovné konstrukce</t>
  </si>
  <si>
    <t>132251254</t>
  </si>
  <si>
    <t>Hloubení nezapažených rýh šířky přes 800 do 2 000 mm strojně s urovnáním dna do předepsaného profilu a spádu v hornině třídy těžitelnosti I skupiny 3 přes 100 do 500 m3</t>
  </si>
  <si>
    <t>-843547383</t>
  </si>
  <si>
    <t>https://podminky.urs.cz/item/CS_URS_2021_02/132251254</t>
  </si>
  <si>
    <t>(1*1*1,1)*16 "výkop pro UV</t>
  </si>
  <si>
    <t>102,0*1,1*1 "výkop pro přípojku</t>
  </si>
  <si>
    <t>-243316489</t>
  </si>
  <si>
    <t>129,80 "výkopek</t>
  </si>
  <si>
    <t>-118434368</t>
  </si>
  <si>
    <t>129,8*10 'Přepočtené koeficientem množství</t>
  </si>
  <si>
    <t>-1562227781</t>
  </si>
  <si>
    <t>129,8*1,8 'Přepočtené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</si>
  <si>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</si>
  <si>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</si>
  <si>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2134751287</t>
  </si>
  <si>
    <t>https://podminky.urs.cz/item/CS_URS_2021_02/174151101</t>
  </si>
  <si>
    <t>"zásyp po zrušené UV</t>
  </si>
  <si>
    <t>16*1,0*1,0*0,7</t>
  </si>
  <si>
    <t>"UV</t>
  </si>
  <si>
    <t>(1,0*1,0*1,1)*16</t>
  </si>
  <si>
    <t>-(1,0*1,0*0,15)*16 "lože</t>
  </si>
  <si>
    <t>-(PI*0,275*0,275*0,95)*16 "odpočet UV</t>
  </si>
  <si>
    <t>"přípojka</t>
  </si>
  <si>
    <t xml:space="preserve">1,0*102,0*1,1 </t>
  </si>
  <si>
    <t>-1,0*102,0*0,15 "lože</t>
  </si>
  <si>
    <t>-1,0*102,0*0,45 "obsyp</t>
  </si>
  <si>
    <t>583312022</t>
  </si>
  <si>
    <t>zemina nesedavá nenamrzavá vhodná do zásypu dle ČSN 73 6133</t>
  </si>
  <si>
    <t>499199261</t>
  </si>
  <si>
    <t>73,789*1,8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</si>
  <si>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</si>
  <si>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</si>
  <si>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1011799441</t>
  </si>
  <si>
    <t>https://podminky.urs.cz/item/CS_URS_2021_02/175151101</t>
  </si>
  <si>
    <t>"obsyp přípojky</t>
  </si>
  <si>
    <t xml:space="preserve">1,0*102,0*0,45 </t>
  </si>
  <si>
    <t>58333651</t>
  </si>
  <si>
    <t>kamenivo těžené hrubé frakce 8/16</t>
  </si>
  <si>
    <t>-1497132197</t>
  </si>
  <si>
    <t>45,9*1,8 'Přepočtené koeficientem množství</t>
  </si>
  <si>
    <t>Vodorovné konstrukce</t>
  </si>
  <si>
    <t>451573111</t>
  </si>
  <si>
    <t>Lože pod potrubí, stoky a drobné objekty v otevřeném výkopu z písku a štěrkopísku do 63 mm</t>
  </si>
  <si>
    <t>507370723</t>
  </si>
  <si>
    <t>https://podminky.urs.cz/item/CS_URS_2021_02/451573111</t>
  </si>
  <si>
    <t xml:space="preserve">Poznámka k souboru cen:
1. Ceny -1111 a -1192 lze použít i pro zřízení sběrných vrstev nad drenážními trubkami.
2. V cenách -5111 a -1192 jsou započteny i náklady na prohození výkopku získaného při zemních pracích.
</t>
  </si>
  <si>
    <t>(1,0*1,0*0,15)*16</t>
  </si>
  <si>
    <t xml:space="preserve">1,0*102,0*0,15 </t>
  </si>
  <si>
    <t>452313141</t>
  </si>
  <si>
    <t>Podkladní a zajišťovací konstrukce z betonu prostého v otevřeném výkopu bloky pro potrubí z betonu tř. C 16/20</t>
  </si>
  <si>
    <t>-618527273</t>
  </si>
  <si>
    <t>https://podminky.urs.cz/item/CS_URS_2021_02/452313141</t>
  </si>
  <si>
    <t>"viz. Vzorové napojení UV C.2.8</t>
  </si>
  <si>
    <t>3,0</t>
  </si>
  <si>
    <t>452353101</t>
  </si>
  <si>
    <t>Bednění podkladních a zajišťovacích konstrukcí v otevřeném výkopu bloků pro potrubí</t>
  </si>
  <si>
    <t>-568555430</t>
  </si>
  <si>
    <t>https://podminky.urs.cz/item/CS_URS_2021_02/452353101</t>
  </si>
  <si>
    <t>871315231</t>
  </si>
  <si>
    <t>Kanalizační potrubí z tvrdého PVC v otevřeném výkopu ve sklonu do 20 %, hladkého plnostěnného jednovrstvého, tuhost třídy SN 10 DN 160</t>
  </si>
  <si>
    <t>-934086276</t>
  </si>
  <si>
    <t>https://podminky.urs.cz/item/CS_URS_2021_02/871315231</t>
  </si>
  <si>
    <t>102,0</t>
  </si>
  <si>
    <t>895941111</t>
  </si>
  <si>
    <t>Zřízení vpusti kanalizační uliční z betonových dílců typ UV-50 normální</t>
  </si>
  <si>
    <t>-195605687</t>
  </si>
  <si>
    <t>https://podminky.urs.cz/item/CS_URS_2021_02/895941111</t>
  </si>
  <si>
    <t>59223850</t>
  </si>
  <si>
    <t>dno pro uliční vpusť s výtokovým otvorem betonové 450x330x50mm</t>
  </si>
  <si>
    <t>-1712517975</t>
  </si>
  <si>
    <t>59223858</t>
  </si>
  <si>
    <t>skruž pro uliční vpusť horní betonová 450x570x50mm</t>
  </si>
  <si>
    <t>-2047017061</t>
  </si>
  <si>
    <t>59223860</t>
  </si>
  <si>
    <t>skruž pro uliční vpusť středová betonová 450x195x50mm</t>
  </si>
  <si>
    <t>1152527933</t>
  </si>
  <si>
    <t>59223864</t>
  </si>
  <si>
    <t>prstenec pro uliční vpusť vyrovnávací betonový 390x60x130mm</t>
  </si>
  <si>
    <t>-537454771</t>
  </si>
  <si>
    <t>895941811R</t>
  </si>
  <si>
    <t>Demontáž vpusti kanalizační uliční z betonových dílců typ UV-50 normální</t>
  </si>
  <si>
    <t>-1746431366</t>
  </si>
  <si>
    <t xml:space="preserve">Poznámka k souboru cen:
1. V cenách jsou započteny i náklady na zřízení lože ze štěrkopísku.
2. V cenách nejsou započteny náklady na:
a) dodání betonových dílců; betonové dílce se oceňují ve specifikaci,
b) dodání kameninových dílců; kameninové dílce se oceňují ve specifikaci,
c) litinové mříže; osazení mříží se oceňuje cenami souboru cen 899 20- . 1 Osazení mříží litinových včetně rámů a košů na bahno části A 01 tohoto katalogu; dodání mříží se oceňuje ve specifikaci,
d) podkladní prstence; tyto se oceňují cenami souboru cen 452 38-6 . Podkladní a a vyrovnávací prstence části A 01 tohoto katalogu.
</t>
  </si>
  <si>
    <t>16 "zrušení stávajích UV</t>
  </si>
  <si>
    <t>899104112</t>
  </si>
  <si>
    <t>Osazení poklopů litinových a ocelových včetně rámů pro třídu zatížení D400, E600</t>
  </si>
  <si>
    <t>76764778</t>
  </si>
  <si>
    <t>https://podminky.urs.cz/item/CS_URS_2021_02/899104112</t>
  </si>
  <si>
    <t xml:space="preserve">2 "výměna mříže za poklop </t>
  </si>
  <si>
    <t>63126038</t>
  </si>
  <si>
    <t>poklop šachtový s kompozitním rámem kruhový DN 600 D400</t>
  </si>
  <si>
    <t>404771204</t>
  </si>
  <si>
    <t>899201211</t>
  </si>
  <si>
    <t>Demontáž mříží litinových včetně rámů, hmotnosti jednotlivě do 50 kg</t>
  </si>
  <si>
    <t>608930024</t>
  </si>
  <si>
    <t>https://podminky.urs.cz/item/CS_URS_2021_02/899201211</t>
  </si>
  <si>
    <t>2 "výměna mříže za poklop</t>
  </si>
  <si>
    <t>899204112</t>
  </si>
  <si>
    <t>Osazení mříží litinových včetně rámů a košů na bahno pro třídu zatížení D400, E600</t>
  </si>
  <si>
    <t>-1566967823</t>
  </si>
  <si>
    <t>https://podminky.urs.cz/item/CS_URS_2021_02/899204112</t>
  </si>
  <si>
    <t>55242320</t>
  </si>
  <si>
    <t>mříž vtoková litinová plochá 500x500mm</t>
  </si>
  <si>
    <t>-1941876576</t>
  </si>
  <si>
    <t>59223871</t>
  </si>
  <si>
    <t>koš vysoký pro uliční vpusti žárově Pz plech pro rám 500/500mm</t>
  </si>
  <si>
    <t>135907568</t>
  </si>
  <si>
    <t>998276101</t>
  </si>
  <si>
    <t>Přesun hmot pro trubní vedení hloubené z trub z plastických hmot nebo sklolaminátových pro vodovody nebo kanalizace v otevřeném výkopu dopravní vzdálenost do 15 m</t>
  </si>
  <si>
    <t>-213714743</t>
  </si>
  <si>
    <t>https://podminky.urs.cz/item/CS_URS_2021_02/998276101</t>
  </si>
  <si>
    <t>SO 402 - Veřejné osvětlení</t>
  </si>
  <si>
    <t xml:space="preserve">    NRO - Náhrada rozvaděče RVO 03 - montáž:</t>
  </si>
  <si>
    <t xml:space="preserve">    NRO.D - Náhrada rozvaděče RVO 03 - dodávka:</t>
  </si>
  <si>
    <t xml:space="preserve">    ZPP - Zemní, pomocné práce - montáž:</t>
  </si>
  <si>
    <t xml:space="preserve">    ZPP.D - Zemní, pomocné práce - dodávka:</t>
  </si>
  <si>
    <t xml:space="preserve">    VT.KK - Výkopy terén-krytí kabelu 70cm, dno -80cm - montáž:</t>
  </si>
  <si>
    <t xml:space="preserve">    VT.KK.D - Výkopy terén-krytí kabelu 70cm, dno -80cm - dodávka:</t>
  </si>
  <si>
    <t xml:space="preserve">    VCH.HV - Výkopy chodník, krytí 35-50cm, horní vrstvy ve stavbě - montáž:</t>
  </si>
  <si>
    <t xml:space="preserve">    VCH.HV.D - Výkopy chodník, krytí 35-50cm, horní vrstvy ve stavbě - dodávka:</t>
  </si>
  <si>
    <t xml:space="preserve">    PV.HV - Překopy vozovek  - horní vrstvy ve stavbě - montáž:</t>
  </si>
  <si>
    <t xml:space="preserve">    PV.HV.D - Překopy vozovek  - horní vrstvy ve stavbě - dodávka:</t>
  </si>
  <si>
    <t xml:space="preserve">    PV.AP - Překopy vozovky  - s asfltovým povrchem, obnova - montáž:</t>
  </si>
  <si>
    <t xml:space="preserve">    PV.AP.D - Překopy vozovky  - s asfltovým povrchem, obnova - dodávka:</t>
  </si>
  <si>
    <t xml:space="preserve">    SVS - Stožáry, výložníky, svítidla - montáž:</t>
  </si>
  <si>
    <t xml:space="preserve">    SVS.D - Stožáry, výložníky, svítidla - dodávka:</t>
  </si>
  <si>
    <t xml:space="preserve">    SV.NV - Svítidla odvozena z výpočtů, pro jiné typy-nové výpočty - montáž:</t>
  </si>
  <si>
    <t xml:space="preserve">    SV.NV.D - Svítidla odvozena z výpočtů, pro jiné typy-nové výpočty - dodávka:</t>
  </si>
  <si>
    <t xml:space="preserve">    KPU - Kabelové propojení, uzemnění - montáž:</t>
  </si>
  <si>
    <t xml:space="preserve">    KPU.D - Kabelové propojení, uzemnění - dodávka:</t>
  </si>
  <si>
    <t xml:space="preserve">    PDČ - přípravné a doplňující činnosti - montáž:</t>
  </si>
  <si>
    <t xml:space="preserve">    PDČ.D - přípravné a doplňující činnosti - dodávka:</t>
  </si>
  <si>
    <t xml:space="preserve">    DÚD - Demontáže a úpravy dosavadního VO - montáž:</t>
  </si>
  <si>
    <t xml:space="preserve">    DÚD.D - Demontáže a úpravy dosavadního VO - dodávka:</t>
  </si>
  <si>
    <t>NRO</t>
  </si>
  <si>
    <t>Náhrada rozvaděče RVO 03 - montáž:</t>
  </si>
  <si>
    <t>2001</t>
  </si>
  <si>
    <t>Obstarání přístupu do rozvaděče TSM</t>
  </si>
  <si>
    <t>hod</t>
  </si>
  <si>
    <t>2002</t>
  </si>
  <si>
    <t>Vypnutí a zajištění přívodu od ČEZu</t>
  </si>
  <si>
    <t>2003</t>
  </si>
  <si>
    <t>Poplatky za manipulace</t>
  </si>
  <si>
    <t>ks</t>
  </si>
  <si>
    <t>460 01-0025</t>
  </si>
  <si>
    <t>Vytýčení podzemních sítí</t>
  </si>
  <si>
    <t>km</t>
  </si>
  <si>
    <t>460 05-0803p</t>
  </si>
  <si>
    <t>Sondy v zemi pro výkop základu</t>
  </si>
  <si>
    <t>460 05-0803p.1</t>
  </si>
  <si>
    <t>Výkop základu</t>
  </si>
  <si>
    <t>210 19-1502p</t>
  </si>
  <si>
    <t>Nový pilíř s přípojkovou sadou pojistek, plast, základ</t>
  </si>
  <si>
    <t>210 19-1502p.1</t>
  </si>
  <si>
    <t>Nový pilíř v plastovém pilíři s jističem před elm. podle dosavadního, elektroměrové místo,se základem</t>
  </si>
  <si>
    <t>2004</t>
  </si>
  <si>
    <t>Přeložení elektroměru ČEZem</t>
  </si>
  <si>
    <t>210 19-1516p</t>
  </si>
  <si>
    <t>Nový pilíř v plastovém pilíři s přístroji pro spínání veřejného osvětlení, jištění 6 vývodů VO, se základem</t>
  </si>
  <si>
    <t>460 20-0143</t>
  </si>
  <si>
    <t>Výkop do š. rýhy 35x hl.60cm, v terénu zem tř.3,</t>
  </si>
  <si>
    <t>460 56-0143</t>
  </si>
  <si>
    <t>Zásyp do š. rýhy 35x hl.60cm, v terénu zem tř.3,</t>
  </si>
  <si>
    <t>460 62-0011p</t>
  </si>
  <si>
    <t>Urovnání dna,odstranění kamenů, š.35cm</t>
  </si>
  <si>
    <t>460 49-0013</t>
  </si>
  <si>
    <t>Krytí trasy folií výstražnou š.33cm, hl.0,3m</t>
  </si>
  <si>
    <t>460 30-0001p</t>
  </si>
  <si>
    <t>Hutnění zeminy při zásypu 3 x 0,35 x 0,4m</t>
  </si>
  <si>
    <t>460 60-0021</t>
  </si>
  <si>
    <t>Vodorovné přemístění zeminy 3x 0,35 x 0,4m</t>
  </si>
  <si>
    <t>460 62-0002</t>
  </si>
  <si>
    <t>Zatravnění povrchu terénu 3x1,0m</t>
  </si>
  <si>
    <t>210 92-1075</t>
  </si>
  <si>
    <t>Silový kabel do AYKY 4Bx120, průřez upřesnit</t>
  </si>
  <si>
    <t>210 10-2309</t>
  </si>
  <si>
    <t>Spojka na kabelu do AYKY 4Bx120</t>
  </si>
  <si>
    <t>210 01-0256</t>
  </si>
  <si>
    <t>Trubka KOPODUR 90,</t>
  </si>
  <si>
    <t>210 10-0009</t>
  </si>
  <si>
    <t>Zapojení vodičů kabelů přívodu sítě</t>
  </si>
  <si>
    <t>210 10-0004</t>
  </si>
  <si>
    <t>Zapojení vodičů kabelů vývodů VO</t>
  </si>
  <si>
    <t>210 10-2307</t>
  </si>
  <si>
    <t>Spojka na kabelu VO do AYKY 4Bx25</t>
  </si>
  <si>
    <t>210 22-0022</t>
  </si>
  <si>
    <t>Vodič uzemňovací FeZn d10</t>
  </si>
  <si>
    <t>210 22-0301</t>
  </si>
  <si>
    <t>Svorka na uzemňovací vodič dvojtě</t>
  </si>
  <si>
    <t>210 02-0601p</t>
  </si>
  <si>
    <t>Izolování spojů na uzemnění v zemi</t>
  </si>
  <si>
    <t>210 10-0014p</t>
  </si>
  <si>
    <t>Ukončení vodiče FeZn</t>
  </si>
  <si>
    <t>210 02-0681p</t>
  </si>
  <si>
    <t>Popisný štítek na kabel</t>
  </si>
  <si>
    <t>56</t>
  </si>
  <si>
    <t>210 12-0451</t>
  </si>
  <si>
    <t>Doplnění jističe 16A/B do RVO3 pro vývod na radar</t>
  </si>
  <si>
    <t>58</t>
  </si>
  <si>
    <t>210 10-0004d</t>
  </si>
  <si>
    <t>60</t>
  </si>
  <si>
    <t>2005</t>
  </si>
  <si>
    <t>Demontáž dosavadního rozvaděče</t>
  </si>
  <si>
    <t>62</t>
  </si>
  <si>
    <t>2006</t>
  </si>
  <si>
    <t>Předání rozvaděče správci VO, popis,zkouška</t>
  </si>
  <si>
    <t>NRO.D</t>
  </si>
  <si>
    <t>Náhrada rozvaděče RVO 03 - dodávka:</t>
  </si>
  <si>
    <t>460 01-0025.D</t>
  </si>
  <si>
    <t>214658130</t>
  </si>
  <si>
    <t>210 19-1502p.D</t>
  </si>
  <si>
    <t>1032099157</t>
  </si>
  <si>
    <t>210 19-1502p.1.D</t>
  </si>
  <si>
    <t>1983260140</t>
  </si>
  <si>
    <t>210 19-1516p.D</t>
  </si>
  <si>
    <t>-1600518997</t>
  </si>
  <si>
    <t>460 49-0013.D</t>
  </si>
  <si>
    <t>1698044438</t>
  </si>
  <si>
    <t>460 62-0002.D</t>
  </si>
  <si>
    <t>2003855863</t>
  </si>
  <si>
    <t>210 92-1075.D</t>
  </si>
  <si>
    <t>Silový kabel  do AYKY 4Bx120, průřez upřesnit</t>
  </si>
  <si>
    <t>-816056386</t>
  </si>
  <si>
    <t>210 10-2309.D</t>
  </si>
  <si>
    <t>-427915887</t>
  </si>
  <si>
    <t>210 01-0256.D</t>
  </si>
  <si>
    <t>540643917</t>
  </si>
  <si>
    <t>210 10-0009.D</t>
  </si>
  <si>
    <t>707497251</t>
  </si>
  <si>
    <t>210 10-0004.D</t>
  </si>
  <si>
    <t>-1885419864</t>
  </si>
  <si>
    <t>210 10-2307.D</t>
  </si>
  <si>
    <t>Spojka na kabelu VO  do AYKY 4Bx25</t>
  </si>
  <si>
    <t>-635349072</t>
  </si>
  <si>
    <t>210 22-0022.D</t>
  </si>
  <si>
    <t>-564466581</t>
  </si>
  <si>
    <t>210 22-0301.D</t>
  </si>
  <si>
    <t>-822593190</t>
  </si>
  <si>
    <t>210 02-0601p.D</t>
  </si>
  <si>
    <t>176662025</t>
  </si>
  <si>
    <t>210 02-0681p.D</t>
  </si>
  <si>
    <t>1693169983</t>
  </si>
  <si>
    <t>210 12-0451.D</t>
  </si>
  <si>
    <t>515425283</t>
  </si>
  <si>
    <t>210 10-0004d.D</t>
  </si>
  <si>
    <t>1289469172</t>
  </si>
  <si>
    <t>ZPP</t>
  </si>
  <si>
    <t>Zemní, pomocné práce - montáž:</t>
  </si>
  <si>
    <t>460 01-0023p</t>
  </si>
  <si>
    <t>Odstranění povrchů je v rekonstrukci chodníků a komunikace stejně jako konečné úpravy povrchů vynesení vytyčovacího systému do terénu</t>
  </si>
  <si>
    <t>66</t>
  </si>
  <si>
    <t>460 01-0025.1</t>
  </si>
  <si>
    <t>Vytýčení dosavadních podzemních sítí v trase</t>
  </si>
  <si>
    <t>68</t>
  </si>
  <si>
    <t>460 01-0024</t>
  </si>
  <si>
    <t>Vytýčení trasy v terénu</t>
  </si>
  <si>
    <t>70</t>
  </si>
  <si>
    <t>210 02-0654p</t>
  </si>
  <si>
    <t>Vytýčení pozice osvětlovacího bodu</t>
  </si>
  <si>
    <t>72</t>
  </si>
  <si>
    <t>ZPP.D</t>
  </si>
  <si>
    <t>Zemní, pomocné práce - dodávka:</t>
  </si>
  <si>
    <t>55</t>
  </si>
  <si>
    <t>460 01-0024.D</t>
  </si>
  <si>
    <t>514948847</t>
  </si>
  <si>
    <t>210 02-0654p.D</t>
  </si>
  <si>
    <t>-647364797</t>
  </si>
  <si>
    <t>VT.KK</t>
  </si>
  <si>
    <t>Výkopy terén-krytí kabelu 70cm, dno -80cm - montáž:</t>
  </si>
  <si>
    <t>57</t>
  </si>
  <si>
    <t>460 03-0002</t>
  </si>
  <si>
    <t>Sejmutí ornice do 25cm, tř.2, 50m x0,35x0,25m</t>
  </si>
  <si>
    <t>74</t>
  </si>
  <si>
    <t>460 56-1901p</t>
  </si>
  <si>
    <t>Zpětné uložení ornice do 25cm, tř.2, 50m x0,35x0,25m</t>
  </si>
  <si>
    <t>76</t>
  </si>
  <si>
    <t>59</t>
  </si>
  <si>
    <t>78</t>
  </si>
  <si>
    <t>80</t>
  </si>
  <si>
    <t>61</t>
  </si>
  <si>
    <t>82</t>
  </si>
  <si>
    <t>84</t>
  </si>
  <si>
    <t>63</t>
  </si>
  <si>
    <t>460 30-0001p.1</t>
  </si>
  <si>
    <t>Hutnění zeminy při zásypu 50 x 0,35 x 0,4m</t>
  </si>
  <si>
    <t>86</t>
  </si>
  <si>
    <t>460 60-0021.1</t>
  </si>
  <si>
    <t>Vodorovné přemístění zeminy 50 x 0,35 x 0,4m</t>
  </si>
  <si>
    <t>88</t>
  </si>
  <si>
    <t>65</t>
  </si>
  <si>
    <t>460 62-0002.1</t>
  </si>
  <si>
    <t>Zatravnění povrchu terénu 50x1,0m</t>
  </si>
  <si>
    <t>90</t>
  </si>
  <si>
    <t>VT.KK.D</t>
  </si>
  <si>
    <t>Výkopy terén-krytí kabelu 70cm, dno -80cm - dodávka:</t>
  </si>
  <si>
    <t>460 03-0002.D</t>
  </si>
  <si>
    <t>191192547</t>
  </si>
  <si>
    <t>67</t>
  </si>
  <si>
    <t>460 56-1901p.D</t>
  </si>
  <si>
    <t>Zpětné uložení ornice do 25cm, tř.2,  50m x0,35x0,25m</t>
  </si>
  <si>
    <t>-1383692530</t>
  </si>
  <si>
    <t>460 20-0143.D</t>
  </si>
  <si>
    <t>-1970801055</t>
  </si>
  <si>
    <t>69</t>
  </si>
  <si>
    <t>460 56-0143.D</t>
  </si>
  <si>
    <t>-2129434368</t>
  </si>
  <si>
    <t>460 62-0011p.D</t>
  </si>
  <si>
    <t>-404858246</t>
  </si>
  <si>
    <t>71</t>
  </si>
  <si>
    <t>460 49-0013.D1</t>
  </si>
  <si>
    <t>-571316200</t>
  </si>
  <si>
    <t>460 30-0001p.1.D</t>
  </si>
  <si>
    <t>Hutnění zeminy při zásypu  50 x 0,35 x 0,4m</t>
  </si>
  <si>
    <t>-169985162</t>
  </si>
  <si>
    <t>73</t>
  </si>
  <si>
    <t>460 60-0021.1.D</t>
  </si>
  <si>
    <t>Vodorovné přemístění zeminy   50 x 0,35 x 0,4m</t>
  </si>
  <si>
    <t>-525558282</t>
  </si>
  <si>
    <t>460 62-0002.1.D</t>
  </si>
  <si>
    <t>-1783497068</t>
  </si>
  <si>
    <t>VCH.HV</t>
  </si>
  <si>
    <t>Výkopy chodník, krytí 35-50cm, horní vrstvy ve stavbě - montáž:</t>
  </si>
  <si>
    <t>75</t>
  </si>
  <si>
    <t>460 20-0123</t>
  </si>
  <si>
    <t>Výkop do š. rýhy 35x hl.40cm, v chodníku zem tř.3,</t>
  </si>
  <si>
    <t>92</t>
  </si>
  <si>
    <t>460 56-0123</t>
  </si>
  <si>
    <t>Zásyp do š. rýhy 35x hl.40cm, v chodníku zem tř.3,</t>
  </si>
  <si>
    <t>94</t>
  </si>
  <si>
    <t>77</t>
  </si>
  <si>
    <t>96</t>
  </si>
  <si>
    <t>460 49-0013.1</t>
  </si>
  <si>
    <t>Krytí trasy folií výstražnou š.33cm, hl.0,2m</t>
  </si>
  <si>
    <t>98</t>
  </si>
  <si>
    <t>79</t>
  </si>
  <si>
    <t>460 30-0001p.2</t>
  </si>
  <si>
    <t>Hutnění zeminy při zásypu 770 x 0,35 x 0,4m</t>
  </si>
  <si>
    <t>100</t>
  </si>
  <si>
    <t>460 60-0021.2</t>
  </si>
  <si>
    <t>Vodorovné přemístění zeminy 770 x 0,35 x 0,4</t>
  </si>
  <si>
    <t>102</t>
  </si>
  <si>
    <t>81</t>
  </si>
  <si>
    <t>460 42-1113</t>
  </si>
  <si>
    <t>Kab.lože z písku 0-4mm,tl.2x10cm š.35cm, 0,07m3/m 50+770=820m, písek 380Kč/1m3x0,07=26,6Kč/m</t>
  </si>
  <si>
    <t>104</t>
  </si>
  <si>
    <t>460 60-0071</t>
  </si>
  <si>
    <t>Odvoz přebytečné zeminy, odpadu ze stavby do 20km 820m x 0,35m x 0,2m</t>
  </si>
  <si>
    <t>106</t>
  </si>
  <si>
    <t>VCH.HV.D</t>
  </si>
  <si>
    <t>Výkopy chodník, krytí 35-50cm, horní vrstvy ve stavbě - dodávka:</t>
  </si>
  <si>
    <t>83</t>
  </si>
  <si>
    <t>460 20-0123.D</t>
  </si>
  <si>
    <t>1819017063</t>
  </si>
  <si>
    <t>460 56-0123.D</t>
  </si>
  <si>
    <t>-1739346679</t>
  </si>
  <si>
    <t>85</t>
  </si>
  <si>
    <t>460 62-0011p.D1</t>
  </si>
  <si>
    <t>-544484363</t>
  </si>
  <si>
    <t>460 49-0013.1.D</t>
  </si>
  <si>
    <t>-1810213283</t>
  </si>
  <si>
    <t>87</t>
  </si>
  <si>
    <t>460 30-0001p.2.D</t>
  </si>
  <si>
    <t>Hutnění zeminy při zásypu  770 x 0,35 x 0,4m</t>
  </si>
  <si>
    <t>1719931268</t>
  </si>
  <si>
    <t>460 60-0021.2.D</t>
  </si>
  <si>
    <t>Vodorovné přemístění zeminy   770 x 0,35 x 0,4</t>
  </si>
  <si>
    <t>481499177</t>
  </si>
  <si>
    <t>89</t>
  </si>
  <si>
    <t>460 42-1113.D</t>
  </si>
  <si>
    <t>1925665505</t>
  </si>
  <si>
    <t>460 60-0071.D</t>
  </si>
  <si>
    <t>-1832689185</t>
  </si>
  <si>
    <t>PV.HV</t>
  </si>
  <si>
    <t>Překopy vozovek  - horní vrstvy ve stavbě - montáž:</t>
  </si>
  <si>
    <t>91</t>
  </si>
  <si>
    <t>460 20-0253</t>
  </si>
  <si>
    <t>Výkop ve vozovce š.50 hl. do 70cm, krytí kabelu 1m</t>
  </si>
  <si>
    <t>108</t>
  </si>
  <si>
    <t>460 56-0253</t>
  </si>
  <si>
    <t>Zához výkopu š.50 hl. do 70cm</t>
  </si>
  <si>
    <t>110</t>
  </si>
  <si>
    <t>93</t>
  </si>
  <si>
    <t>460 60-0021.3</t>
  </si>
  <si>
    <t>Vodorovné přemístění zeminy 40x 0,5 x 0,7</t>
  </si>
  <si>
    <t>112</t>
  </si>
  <si>
    <t>460 30-0001p.3</t>
  </si>
  <si>
    <t>Hutnění zeminy při zásypu 40 x 0,5 x 0,7m</t>
  </si>
  <si>
    <t>114</t>
  </si>
  <si>
    <t>95</t>
  </si>
  <si>
    <t>460 49-0013.2</t>
  </si>
  <si>
    <t>Krytí trasy folií výstražnou š.33cm, hl.0,6m</t>
  </si>
  <si>
    <t>116</t>
  </si>
  <si>
    <t>PV.HV.D</t>
  </si>
  <si>
    <t>Překopy vozovek  - horní vrstvy ve stavbě - dodávka:</t>
  </si>
  <si>
    <t>460 30-0001p.3.D</t>
  </si>
  <si>
    <t>Hutnění zeminy při zásypu  40 x 0,5 x 0,7m</t>
  </si>
  <si>
    <t>-274736196</t>
  </si>
  <si>
    <t>97</t>
  </si>
  <si>
    <t>460 49-0013.2.D</t>
  </si>
  <si>
    <t>1867943329</t>
  </si>
  <si>
    <t>PV.AP</t>
  </si>
  <si>
    <t>Překopy vozovky  - s asfltovým povrchem, obnova - montáž:</t>
  </si>
  <si>
    <t>460 03-0192</t>
  </si>
  <si>
    <t>Řezání spáry v asfaltu silnice do 10cm</t>
  </si>
  <si>
    <t>118</t>
  </si>
  <si>
    <t>99</t>
  </si>
  <si>
    <t>460 03-0174p</t>
  </si>
  <si>
    <t>Bourání asf. povrchu a podkl.vrstev silnice š.50cm</t>
  </si>
  <si>
    <t>120</t>
  </si>
  <si>
    <t>122</t>
  </si>
  <si>
    <t>101</t>
  </si>
  <si>
    <t>124</t>
  </si>
  <si>
    <t>460 60-0021.4</t>
  </si>
  <si>
    <t>Vodorovné přemístění zeminy 10x 0,5 x 0,7</t>
  </si>
  <si>
    <t>126</t>
  </si>
  <si>
    <t>103</t>
  </si>
  <si>
    <t>460 30-0001p.4</t>
  </si>
  <si>
    <t>Hutnění zeminy při zásypu 10 x 0,5 x 0,7m</t>
  </si>
  <si>
    <t>130</t>
  </si>
  <si>
    <t>105</t>
  </si>
  <si>
    <t>460 65-0081</t>
  </si>
  <si>
    <t>Podkladní vrstvy silnice,kámen,drť,beton 10cm,š.50cm</t>
  </si>
  <si>
    <t>132</t>
  </si>
  <si>
    <t>460 65-0133</t>
  </si>
  <si>
    <t>Asfaltový kryt š.50cm, 5cm</t>
  </si>
  <si>
    <t>134</t>
  </si>
  <si>
    <t>107</t>
  </si>
  <si>
    <t>2007</t>
  </si>
  <si>
    <t>Ošetření spáry teplou zálivkou a posypem</t>
  </si>
  <si>
    <t>136</t>
  </si>
  <si>
    <t>460 51-0065</t>
  </si>
  <si>
    <t>Trubka HDPE 110 s krytím 1m,</t>
  </si>
  <si>
    <t>138</t>
  </si>
  <si>
    <t>109</t>
  </si>
  <si>
    <t>460 65-0083p</t>
  </si>
  <si>
    <t>Obetonování trubky 20x50cm 50m x 0,5 x 0,2</t>
  </si>
  <si>
    <t>140</t>
  </si>
  <si>
    <t>460 51-0065.1</t>
  </si>
  <si>
    <t>Trubka HDPE 110 mimo křížení vozovek k sítím</t>
  </si>
  <si>
    <t>142</t>
  </si>
  <si>
    <t>111</t>
  </si>
  <si>
    <t>460 60-0071.1</t>
  </si>
  <si>
    <t>Odvoz přebytečné zeminy, odpadu ze stavby do 20km</t>
  </si>
  <si>
    <t>144</t>
  </si>
  <si>
    <t>460 51-0065.2</t>
  </si>
  <si>
    <t>Trubka HDPE 90 s krytím 1m, popř. ve vjezdech</t>
  </si>
  <si>
    <t>146</t>
  </si>
  <si>
    <t>113</t>
  </si>
  <si>
    <t>460 52-0044p</t>
  </si>
  <si>
    <t>Žlaby plastové v trase v kříženích, víko</t>
  </si>
  <si>
    <t>148</t>
  </si>
  <si>
    <t>460 68-0202</t>
  </si>
  <si>
    <t>Prostup stěnou betonovou tl.30, d5cm</t>
  </si>
  <si>
    <t>150</t>
  </si>
  <si>
    <t>115</t>
  </si>
  <si>
    <t>460 68-0575</t>
  </si>
  <si>
    <t>Bourání betonové drážky 20/20cm pro kabely</t>
  </si>
  <si>
    <t>152</t>
  </si>
  <si>
    <t>460 05-0803</t>
  </si>
  <si>
    <t>Výkop jámy pro základ stožáru do 0,8x0,8x1,3m/34ks</t>
  </si>
  <si>
    <t>154</t>
  </si>
  <si>
    <t>117</t>
  </si>
  <si>
    <t>460 08-0033p</t>
  </si>
  <si>
    <t>Bet.základ dělený s otvorem pro stožár, 2-3 kabely, zemnič, pouzdrový základ, do 0,8x0,8x1,3m/34ks</t>
  </si>
  <si>
    <t>156</t>
  </si>
  <si>
    <t>460 65-0932p</t>
  </si>
  <si>
    <t>Zhotovení horního okraje základu z betonu proti vodě</t>
  </si>
  <si>
    <t>158</t>
  </si>
  <si>
    <t>119</t>
  </si>
  <si>
    <t>160</t>
  </si>
  <si>
    <t>PV.AP.D</t>
  </si>
  <si>
    <t>Překopy vozovky  - s asfltovým povrchem, obnova - dodávka:</t>
  </si>
  <si>
    <t>460 03-0192.D</t>
  </si>
  <si>
    <t>213971669</t>
  </si>
  <si>
    <t>121</t>
  </si>
  <si>
    <t>460 03-0174p.D</t>
  </si>
  <si>
    <t>-814943316</t>
  </si>
  <si>
    <t>460 30-0001p.4.D</t>
  </si>
  <si>
    <t>Hutnění zeminy při zásypu  10 x 0,5 x 0,7m</t>
  </si>
  <si>
    <t>1919679854</t>
  </si>
  <si>
    <t>123</t>
  </si>
  <si>
    <t>460 49-0013.2.D1</t>
  </si>
  <si>
    <t>12069176</t>
  </si>
  <si>
    <t>460 65-0081.D</t>
  </si>
  <si>
    <t>-1474152669</t>
  </si>
  <si>
    <t>125</t>
  </si>
  <si>
    <t>460 65-0133.D</t>
  </si>
  <si>
    <t>-575817532</t>
  </si>
  <si>
    <t>2007.D</t>
  </si>
  <si>
    <t>-146912662</t>
  </si>
  <si>
    <t>127</t>
  </si>
  <si>
    <t>460 51-0065.D</t>
  </si>
  <si>
    <t>43335214</t>
  </si>
  <si>
    <t>460 65-0083p.D</t>
  </si>
  <si>
    <t>Obetonování trubky 20x50cm     50m x 0,5 x 0,2</t>
  </si>
  <si>
    <t>-760571156</t>
  </si>
  <si>
    <t>129</t>
  </si>
  <si>
    <t>460 51-0065.1.D</t>
  </si>
  <si>
    <t>1751117550</t>
  </si>
  <si>
    <t>460 60-0071.1.D</t>
  </si>
  <si>
    <t>-1105410102</t>
  </si>
  <si>
    <t>131</t>
  </si>
  <si>
    <t>460 51-0065.2.D</t>
  </si>
  <si>
    <t>-555683847</t>
  </si>
  <si>
    <t>460 52-0044p.D</t>
  </si>
  <si>
    <t>Žlaby plastové v trase v kříženích,  víko</t>
  </si>
  <si>
    <t>790267706</t>
  </si>
  <si>
    <t>133</t>
  </si>
  <si>
    <t>460 68-0202.D</t>
  </si>
  <si>
    <t>-377766885</t>
  </si>
  <si>
    <t>460 68-0575.D</t>
  </si>
  <si>
    <t>-795443798</t>
  </si>
  <si>
    <t>135</t>
  </si>
  <si>
    <t>460 08-0033p.D</t>
  </si>
  <si>
    <t>Bet.základ dělený s otvorem pro stožár, 2-3 kabely, zemnič, pouzdrový základ,  do 0,8x0,8x1,3m/34ks</t>
  </si>
  <si>
    <t>329547131</t>
  </si>
  <si>
    <t>460 65-0932p.D</t>
  </si>
  <si>
    <t>-539816522</t>
  </si>
  <si>
    <t>137</t>
  </si>
  <si>
    <t>460 60-0071.1.D1</t>
  </si>
  <si>
    <t>867802561</t>
  </si>
  <si>
    <t>SVS</t>
  </si>
  <si>
    <t>Stožáry, výložníky, svítidla - montáž:</t>
  </si>
  <si>
    <t>210 20-4011</t>
  </si>
  <si>
    <t>Osvětlovací stožár pozinkovaný, bezpaticový, třístupňový d1-159,d2-108,d3-89mm, typ např. UZNB8, s otvory pro kabely a elektrovýzbroj, zemnící svorka dvířka kovová, výška nad zemí 8,0m, v zemi 1,0m</t>
  </si>
  <si>
    <t>162</t>
  </si>
  <si>
    <t>139</t>
  </si>
  <si>
    <t>210 02-0681p.1</t>
  </si>
  <si>
    <t>Ochranná manžeta na dřík stožárů d159</t>
  </si>
  <si>
    <t>164</t>
  </si>
  <si>
    <t>210 20-4011.1</t>
  </si>
  <si>
    <t>Osvětlovací stožár pozinkovaný, bezpaticový, třístupňový d1-219,d2-159,d3-114mm, typ např. UD8, s otvory pro kabely a elektrovýzbroj, zemnící svorka dvířka kovová, výška nad zemí 8,0m, v zemi 1,0m</t>
  </si>
  <si>
    <t>166</t>
  </si>
  <si>
    <t>141</t>
  </si>
  <si>
    <t>210 02-0681p.2</t>
  </si>
  <si>
    <t>Ochranná manžeta na dřík stožárů d219</t>
  </si>
  <si>
    <t>168</t>
  </si>
  <si>
    <t>210 20-4011.2</t>
  </si>
  <si>
    <t>Osvětlovací stožár pozinkovaný, bezpaticový, třístupňový d1-133,d2-108,d3-89mm, typ např. PB6 k přechodům, s otvory pro kabely a elektrovýzbroj, zemnící svorka dvířka kovová, výška nad zemí 6,0m, v zemi 0,8m</t>
  </si>
  <si>
    <t>170</t>
  </si>
  <si>
    <t>143</t>
  </si>
  <si>
    <t>210 02-0681p.3</t>
  </si>
  <si>
    <t>Ochranná manžeta na dřík stožárů d133</t>
  </si>
  <si>
    <t>172</t>
  </si>
  <si>
    <t>210 20-4011.3</t>
  </si>
  <si>
    <t>Osvětlovací stožár pozinkovaný, bezpaticový, třístupňový d1-159,d2-133,d3-114mm, typ např. PC6 k přechodům, s otvory pro kabely a elektrovýzbroj, zemnící svorka dvířka kovová, výška nad zemí 6,0m, v zemi 1,0m</t>
  </si>
  <si>
    <t>174</t>
  </si>
  <si>
    <t>145</t>
  </si>
  <si>
    <t>176</t>
  </si>
  <si>
    <t>210 20-4201</t>
  </si>
  <si>
    <t>Elektrovýzbroj stožáru pro 3 kabely, 1 svítidlo 10xRS16, 1xIJV/6A, propojení CYKY 3Cx1,5</t>
  </si>
  <si>
    <t>178</t>
  </si>
  <si>
    <t>147</t>
  </si>
  <si>
    <t>210 02-0654p.1</t>
  </si>
  <si>
    <t>Vyrovnání stožárů</t>
  </si>
  <si>
    <t>180</t>
  </si>
  <si>
    <t>210 20-4103</t>
  </si>
  <si>
    <t>Výložník pozinkovaný, rovný, délka 1000mm d3-89, d4-60mm, např. UZD1-1000,</t>
  </si>
  <si>
    <t>182</t>
  </si>
  <si>
    <t>149</t>
  </si>
  <si>
    <t>210 20-4105</t>
  </si>
  <si>
    <t>Výložník pozinkovaný, dvojtý 180°,rovný, délka 500mm d3-89, d4-60mm, např. UZD2-500,</t>
  </si>
  <si>
    <t>184</t>
  </si>
  <si>
    <t>210 20-4103.1</t>
  </si>
  <si>
    <t>Výložník pozinkovaný, rovný, délka 3000mm d3-114, d4-89/60mm, např. UD1-3000,</t>
  </si>
  <si>
    <t>186</t>
  </si>
  <si>
    <t>151</t>
  </si>
  <si>
    <t>210 20-4103.2</t>
  </si>
  <si>
    <t>Výložník pozinkovaný, rovný, délka 2000mm d3-89, d4-60mm, např. PDB1-2000,</t>
  </si>
  <si>
    <t>188</t>
  </si>
  <si>
    <t>210 20-4103.3</t>
  </si>
  <si>
    <t>Výložník pozinkovaný, rovný, délka 3000mm d3-114,d4-89, d5-60mm, např. PDC1-3000,</t>
  </si>
  <si>
    <t>190</t>
  </si>
  <si>
    <t>153</t>
  </si>
  <si>
    <t>210 20-4103.4</t>
  </si>
  <si>
    <t>Výložník pozinkovaný, rovný, délka 5000mm d3-114,d4-89, d5-60mm, např. PDC1-5000, (ev.UD1-5)</t>
  </si>
  <si>
    <t>192</t>
  </si>
  <si>
    <t>SVS.D</t>
  </si>
  <si>
    <t>Stožáry, výložníky, svítidla - dodávka:</t>
  </si>
  <si>
    <t>210 20-4011.D</t>
  </si>
  <si>
    <t>-420814390</t>
  </si>
  <si>
    <t>155</t>
  </si>
  <si>
    <t>210 02-0681p.1.D</t>
  </si>
  <si>
    <t>-475252991</t>
  </si>
  <si>
    <t>210 20-4011.1.D</t>
  </si>
  <si>
    <t>74921384</t>
  </si>
  <si>
    <t>157</t>
  </si>
  <si>
    <t>210 02-0681p.2.D</t>
  </si>
  <si>
    <t>1602183158</t>
  </si>
  <si>
    <t>210 20-4011.2.D</t>
  </si>
  <si>
    <t>1828200379</t>
  </si>
  <si>
    <t>159</t>
  </si>
  <si>
    <t>210 02-0681p.3.D</t>
  </si>
  <si>
    <t>1726823897</t>
  </si>
  <si>
    <t>210 20-4011.3.D</t>
  </si>
  <si>
    <t>-1567223853</t>
  </si>
  <si>
    <t>161</t>
  </si>
  <si>
    <t>210 02-0681p.1.D1</t>
  </si>
  <si>
    <t>1576123215</t>
  </si>
  <si>
    <t>210 20-4201.D</t>
  </si>
  <si>
    <t>-1074195816</t>
  </si>
  <si>
    <t>163</t>
  </si>
  <si>
    <t>210 02-0654p.1.D</t>
  </si>
  <si>
    <t>-1154721600</t>
  </si>
  <si>
    <t>210 20-4103.D</t>
  </si>
  <si>
    <t>Výložník pozinkovaný, rovný, délka 1000mm d3-89, d4-60mm,   např. UZD1-1000,</t>
  </si>
  <si>
    <t>-763451593</t>
  </si>
  <si>
    <t>165</t>
  </si>
  <si>
    <t>210 20-4105.D</t>
  </si>
  <si>
    <t>Výložník pozinkovaný, dvojtý 180°,rovný, délka 500mm d3-89, d4-60mm,   např. UZD2-500,</t>
  </si>
  <si>
    <t>1463890954</t>
  </si>
  <si>
    <t>210 20-4103.1.D</t>
  </si>
  <si>
    <t>Výložník pozinkovaný, rovný, délka 3000mm d3-114, d4-89/60mm,   např. UD1-3000,</t>
  </si>
  <si>
    <t>1646886908</t>
  </si>
  <si>
    <t>167</t>
  </si>
  <si>
    <t>210 20-4103.2.D</t>
  </si>
  <si>
    <t>Výložník pozinkovaný, rovný, délka 2000mm d3-89, d4-60mm,   např. PDB1-2000,</t>
  </si>
  <si>
    <t>1623572186</t>
  </si>
  <si>
    <t>210 20-4103.3.D</t>
  </si>
  <si>
    <t>Výložník pozinkovaný, rovný, délka 3000mm d3-114,d4-89, d5-60mm,   např. PDC1-3000,</t>
  </si>
  <si>
    <t>-1163684750</t>
  </si>
  <si>
    <t>169</t>
  </si>
  <si>
    <t>210 20-4103.4.D</t>
  </si>
  <si>
    <t>-602892014</t>
  </si>
  <si>
    <t>SV.NV</t>
  </si>
  <si>
    <t>Svítidla odvozena z výpočtů, pro jiné typy-nové výpočty - montáž:</t>
  </si>
  <si>
    <t>210 20-2013</t>
  </si>
  <si>
    <t>Svítidlo se zdroji LED k osvětlení hlavní silnice s nižším výkonem např. PRE2745_14AK, typu PRELED 2G° 6320lm 46W IP66 3K, elektronika s obvody ASTRODIM+CLO</t>
  </si>
  <si>
    <t>194</t>
  </si>
  <si>
    <t>171</t>
  </si>
  <si>
    <t>210 20-2013.1</t>
  </si>
  <si>
    <t>Svítidlo se zdroji LED k osvětlení hlavní silnice s vyšším výkonem např. PRE2820-14AK, typu PRELED 2G° 8460lm 68W IP66 3K, elektronika s obvody ASTRODIM+CLO</t>
  </si>
  <si>
    <t>196</t>
  </si>
  <si>
    <t>210 20-2013.2</t>
  </si>
  <si>
    <t>Svítidlo se zdroji LED k osvětlení přechodu, pravostranné PRE21218, typu PRELED 2G° 9100lm, 73W IP66 3K, elektronika s obvody ASTRODIM+CLO</t>
  </si>
  <si>
    <t>198</t>
  </si>
  <si>
    <t>173</t>
  </si>
  <si>
    <t>210 20-2013.3</t>
  </si>
  <si>
    <t>Svítidlo se zdroji LED k osvětlení přechodu, pravostranné PRE21218, typu PRELED 2G° 14560lm, 108W IP66 3K, elektronika s obvody ASTRODIM+CLO</t>
  </si>
  <si>
    <t>200</t>
  </si>
  <si>
    <t>210 81-0002</t>
  </si>
  <si>
    <t>Protažení kabelu pro nastavování svítidel JYTY 2Ax1 ze svorek ve svítidle-dolů pod víko ve dříku stožáru,36ks</t>
  </si>
  <si>
    <t>202</t>
  </si>
  <si>
    <t>175</t>
  </si>
  <si>
    <t>210 10-0096</t>
  </si>
  <si>
    <t>Ukončení ve svorkovnici 2x2,5, šroubová svorka</t>
  </si>
  <si>
    <t>204</t>
  </si>
  <si>
    <t>210 29-0811p</t>
  </si>
  <si>
    <t>Ukončení a zapojení ve svítidle</t>
  </si>
  <si>
    <t>206</t>
  </si>
  <si>
    <t>177</t>
  </si>
  <si>
    <t>210 20-4201p</t>
  </si>
  <si>
    <t>Kompletace nových stožárů, výstražný štítek, číslování</t>
  </si>
  <si>
    <t>208</t>
  </si>
  <si>
    <t>210 12-0401</t>
  </si>
  <si>
    <t>Doplnění jističe pro ozdoby 6A/B</t>
  </si>
  <si>
    <t>210</t>
  </si>
  <si>
    <t>179</t>
  </si>
  <si>
    <t>210 12-0401.1</t>
  </si>
  <si>
    <t>Doplnění jističe pro místní rozhlas</t>
  </si>
  <si>
    <t>212</t>
  </si>
  <si>
    <t>210 02-1011</t>
  </si>
  <si>
    <t>Zhotovení otvoru, závit, vývodka P16</t>
  </si>
  <si>
    <t>214</t>
  </si>
  <si>
    <t>181</t>
  </si>
  <si>
    <t>210 11-1111</t>
  </si>
  <si>
    <t>Zásuvka venkovní 16A/230V,IP54 na stožár s objímkou</t>
  </si>
  <si>
    <t>216</t>
  </si>
  <si>
    <t>210 80-2041</t>
  </si>
  <si>
    <t>Kabel CYSY 3Cx1,5 k ozdobám a kamerám, zapojení</t>
  </si>
  <si>
    <t>218</t>
  </si>
  <si>
    <t>183</t>
  </si>
  <si>
    <t>210 01-0024</t>
  </si>
  <si>
    <t>Trubka ochranná d13,5</t>
  </si>
  <si>
    <t>220</t>
  </si>
  <si>
    <t>HZS</t>
  </si>
  <si>
    <t>Montáž vánočních světelných ozdob, 10ks ze skladu</t>
  </si>
  <si>
    <t>222</t>
  </si>
  <si>
    <t>185</t>
  </si>
  <si>
    <t>HZS.1</t>
  </si>
  <si>
    <t>Montáže dosavadního souboru místního rozhlasu /2x</t>
  </si>
  <si>
    <t>224</t>
  </si>
  <si>
    <t>HZS.2</t>
  </si>
  <si>
    <t>Propojovací kabel pro MR-použitý demontovaný</t>
  </si>
  <si>
    <t>226</t>
  </si>
  <si>
    <t>187</t>
  </si>
  <si>
    <t>HZS.3</t>
  </si>
  <si>
    <t>Montáž dosavadního měřiče rychlosti</t>
  </si>
  <si>
    <t>228</t>
  </si>
  <si>
    <t>210 20-4123</t>
  </si>
  <si>
    <t>Demontáž a montáž patic dosavadních stožárů</t>
  </si>
  <si>
    <t>230</t>
  </si>
  <si>
    <t>SV.NV.D</t>
  </si>
  <si>
    <t>Svítidla odvozena z výpočtů, pro jiné typy-nové výpočty - dodávka:</t>
  </si>
  <si>
    <t>189</t>
  </si>
  <si>
    <t>210 20-2013.D</t>
  </si>
  <si>
    <t>-2116278128</t>
  </si>
  <si>
    <t>210 20-2013.1.D</t>
  </si>
  <si>
    <t>Svítidlo se zdroji LED k osvětlení hlavní silnice s vyšším výkonem např. PRE2820-14AK, typu PRELED 2G° 8460lm  68W IP66 3K, elektronika s obvody ASTRODIM+CLO</t>
  </si>
  <si>
    <t>1515375627</t>
  </si>
  <si>
    <t>191</t>
  </si>
  <si>
    <t>210 20-2013.2.D</t>
  </si>
  <si>
    <t>-558107681</t>
  </si>
  <si>
    <t>210 20-2013.3.D</t>
  </si>
  <si>
    <t>-1990120121</t>
  </si>
  <si>
    <t>193</t>
  </si>
  <si>
    <t>210 81-0002.D</t>
  </si>
  <si>
    <t>-55755349</t>
  </si>
  <si>
    <t>210 10-0096.D</t>
  </si>
  <si>
    <t>Ukončení ve svorkovnici  2x2,5, šroubová svorka</t>
  </si>
  <si>
    <t>1112095183</t>
  </si>
  <si>
    <t>195</t>
  </si>
  <si>
    <t>210 12-0401.D</t>
  </si>
  <si>
    <t>-812166912</t>
  </si>
  <si>
    <t>210 12-0401.1.D</t>
  </si>
  <si>
    <t>52779099</t>
  </si>
  <si>
    <t>197</t>
  </si>
  <si>
    <t>210 02-1011.D</t>
  </si>
  <si>
    <t>310802761</t>
  </si>
  <si>
    <t>210 11-1111.D</t>
  </si>
  <si>
    <t>-1301679637</t>
  </si>
  <si>
    <t>199</t>
  </si>
  <si>
    <t>210 80-2041.D</t>
  </si>
  <si>
    <t>1050759243</t>
  </si>
  <si>
    <t>210 01-0024.D</t>
  </si>
  <si>
    <t>1100851672</t>
  </si>
  <si>
    <t>201</t>
  </si>
  <si>
    <t>HZS.3.D</t>
  </si>
  <si>
    <t>-816670581</t>
  </si>
  <si>
    <t>KPU</t>
  </si>
  <si>
    <t>Kabelové propojení, uzemnění - montáž:</t>
  </si>
  <si>
    <t>210 81-0014</t>
  </si>
  <si>
    <t>CYKY 4B x 16 (890mx1,03 zvlnění)+144prořez,konce</t>
  </si>
  <si>
    <t>232</t>
  </si>
  <si>
    <t>203</t>
  </si>
  <si>
    <t>210 10-0151</t>
  </si>
  <si>
    <t>Ukončení kabelů do 4 x 16, koncovka SKELDO</t>
  </si>
  <si>
    <t>234</t>
  </si>
  <si>
    <t>210 81-0007</t>
  </si>
  <si>
    <t>CYKY 3Cx4 z RVO 3 pro radar na 78.37</t>
  </si>
  <si>
    <t>236</t>
  </si>
  <si>
    <t>205</t>
  </si>
  <si>
    <t>210 10-0194</t>
  </si>
  <si>
    <t>Ukončení kabelu do 3x4, koncovka SKELDO</t>
  </si>
  <si>
    <t>238</t>
  </si>
  <si>
    <t>210 01-0253</t>
  </si>
  <si>
    <t>Trubka KOPODUR 50/41= 990m na 4x16, 80m na 3x4</t>
  </si>
  <si>
    <t>240</t>
  </si>
  <si>
    <t>207</t>
  </si>
  <si>
    <t>210 22-0022.1</t>
  </si>
  <si>
    <t>Vodič uzemňovací FeZn d10 do rostlé země, 10cm od</t>
  </si>
  <si>
    <t>242</t>
  </si>
  <si>
    <t>210 22-0301.1</t>
  </si>
  <si>
    <t>Svorka na uzemňovací vodič-dvojtě,</t>
  </si>
  <si>
    <t>244</t>
  </si>
  <si>
    <t>209</t>
  </si>
  <si>
    <t>246</t>
  </si>
  <si>
    <t>248</t>
  </si>
  <si>
    <t>211</t>
  </si>
  <si>
    <t>210 22-0431</t>
  </si>
  <si>
    <t>Tvarování dílů uzemnění</t>
  </si>
  <si>
    <t>250</t>
  </si>
  <si>
    <t>HZS.4</t>
  </si>
  <si>
    <t>Zprovoznění a převzetí rozvodu VO provozovatelem</t>
  </si>
  <si>
    <t>252</t>
  </si>
  <si>
    <t>213</t>
  </si>
  <si>
    <t>210 10-2307.1</t>
  </si>
  <si>
    <t>Spojka kabelová AL4x do 35/ Cu4x16</t>
  </si>
  <si>
    <t>254</t>
  </si>
  <si>
    <t>HZS.5</t>
  </si>
  <si>
    <t>Propojení kabelu v rozvodnici na stožáru</t>
  </si>
  <si>
    <t>215</t>
  </si>
  <si>
    <t>460 68-0575p</t>
  </si>
  <si>
    <t>Bourání betonové drážky 20/20cm pro kabel do rozv.</t>
  </si>
  <si>
    <t>258</t>
  </si>
  <si>
    <t>KPU.D</t>
  </si>
  <si>
    <t>Kabelové propojení, uzemnění - dodávka:</t>
  </si>
  <si>
    <t>210 81-0014.D</t>
  </si>
  <si>
    <t>-277024707</t>
  </si>
  <si>
    <t>217</t>
  </si>
  <si>
    <t>210 10-0151.D</t>
  </si>
  <si>
    <t>Ukončení  kabelů do 4 x 16, koncovka SKELDO</t>
  </si>
  <si>
    <t>810368392</t>
  </si>
  <si>
    <t>210 81-0007.D</t>
  </si>
  <si>
    <t>-707997206</t>
  </si>
  <si>
    <t>219</t>
  </si>
  <si>
    <t>210 10-0194.D</t>
  </si>
  <si>
    <t>-1984811258</t>
  </si>
  <si>
    <t>210 01-0253.D</t>
  </si>
  <si>
    <t>1382529348</t>
  </si>
  <si>
    <t>221</t>
  </si>
  <si>
    <t>210 22-0022.1.D</t>
  </si>
  <si>
    <t>193087581</t>
  </si>
  <si>
    <t>210 22-0301.1.D</t>
  </si>
  <si>
    <t>1338019981</t>
  </si>
  <si>
    <t>223</t>
  </si>
  <si>
    <t>210 02-0601p.D1</t>
  </si>
  <si>
    <t>-1175958153</t>
  </si>
  <si>
    <t>210 10-0014p.D</t>
  </si>
  <si>
    <t>-603684769</t>
  </si>
  <si>
    <t>225</t>
  </si>
  <si>
    <t>210 10-2307.1.D</t>
  </si>
  <si>
    <t>1814523456</t>
  </si>
  <si>
    <t>460 68-0575p.D</t>
  </si>
  <si>
    <t>-255472321</t>
  </si>
  <si>
    <t>PDČ</t>
  </si>
  <si>
    <t>přípravné a doplňující činnosti - montáž:</t>
  </si>
  <si>
    <t>227</t>
  </si>
  <si>
    <t>2008</t>
  </si>
  <si>
    <t>doprava a manipulace s materiálem, odpady</t>
  </si>
  <si>
    <t>260</t>
  </si>
  <si>
    <t>2009</t>
  </si>
  <si>
    <t>Použití jeřábu, mechanismy</t>
  </si>
  <si>
    <t>262</t>
  </si>
  <si>
    <t>229</t>
  </si>
  <si>
    <t>2010</t>
  </si>
  <si>
    <t>Protokoly o měření osvětlení</t>
  </si>
  <si>
    <t>264</t>
  </si>
  <si>
    <t>2011</t>
  </si>
  <si>
    <t>Dokumentace dílenská</t>
  </si>
  <si>
    <t>266</t>
  </si>
  <si>
    <t>231</t>
  </si>
  <si>
    <t>2012</t>
  </si>
  <si>
    <t>Dokumentace skutečného provedení</t>
  </si>
  <si>
    <t>268</t>
  </si>
  <si>
    <t>2013</t>
  </si>
  <si>
    <t>Mapování kabelu elektronicky, místopisem, souřadnice</t>
  </si>
  <si>
    <t>270</t>
  </si>
  <si>
    <t>233</t>
  </si>
  <si>
    <t>2014</t>
  </si>
  <si>
    <t>Koordinační činnosti</t>
  </si>
  <si>
    <t>272</t>
  </si>
  <si>
    <t>2015</t>
  </si>
  <si>
    <t>Kompletační práce</t>
  </si>
  <si>
    <t>274</t>
  </si>
  <si>
    <t>235</t>
  </si>
  <si>
    <t>2016</t>
  </si>
  <si>
    <t>276</t>
  </si>
  <si>
    <t>2017</t>
  </si>
  <si>
    <t>Výchozí revize, měření, protokoly</t>
  </si>
  <si>
    <t>278</t>
  </si>
  <si>
    <t>PDČ.D</t>
  </si>
  <si>
    <t>přípravné a doplňující činnosti - dodávka:</t>
  </si>
  <si>
    <t>237</t>
  </si>
  <si>
    <t>2008.D</t>
  </si>
  <si>
    <t>-77270987</t>
  </si>
  <si>
    <t>2009.D</t>
  </si>
  <si>
    <t>1470484256</t>
  </si>
  <si>
    <t>239</t>
  </si>
  <si>
    <t>2010.D</t>
  </si>
  <si>
    <t>380193956</t>
  </si>
  <si>
    <t>2011.D</t>
  </si>
  <si>
    <t>-1559219089</t>
  </si>
  <si>
    <t>241</t>
  </si>
  <si>
    <t>2012.D</t>
  </si>
  <si>
    <t>-669843418</t>
  </si>
  <si>
    <t>2013.D</t>
  </si>
  <si>
    <t>484043701</t>
  </si>
  <si>
    <t>243</t>
  </si>
  <si>
    <t>2014.D</t>
  </si>
  <si>
    <t>-567885760</t>
  </si>
  <si>
    <t>2015.D</t>
  </si>
  <si>
    <t>173450574</t>
  </si>
  <si>
    <t>245</t>
  </si>
  <si>
    <t>2016.D</t>
  </si>
  <si>
    <t>1810176391</t>
  </si>
  <si>
    <t>2017.D</t>
  </si>
  <si>
    <t>1743900886</t>
  </si>
  <si>
    <t>DÚD</t>
  </si>
  <si>
    <t>Demontáže a úpravy dosavadního VO - montáž:</t>
  </si>
  <si>
    <t>247</t>
  </si>
  <si>
    <t>HZS.6</t>
  </si>
  <si>
    <t>Vypnutí a zajištění rozvodu pro bezpečnou práci</t>
  </si>
  <si>
    <t>280</t>
  </si>
  <si>
    <t>HZS.7</t>
  </si>
  <si>
    <t>Demontáže dosavadních vánočních světelných ozdob, s propojením, uložení ve skladu 10ks</t>
  </si>
  <si>
    <t>282</t>
  </si>
  <si>
    <t>249</t>
  </si>
  <si>
    <t>HZS.8</t>
  </si>
  <si>
    <t>Demontáže dosavadního souboru míst.rozhlasu / 2x</t>
  </si>
  <si>
    <t>284</t>
  </si>
  <si>
    <t>HZS.9</t>
  </si>
  <si>
    <t>Demontáž dosavadního měřiče rychlosti</t>
  </si>
  <si>
    <t>286</t>
  </si>
  <si>
    <t>251</t>
  </si>
  <si>
    <t>HZS.10</t>
  </si>
  <si>
    <t>Demontáž a montáž elektrovýzbroje pro připojení nového kabelu</t>
  </si>
  <si>
    <t>288</t>
  </si>
  <si>
    <t>460 20-0143.1</t>
  </si>
  <si>
    <t>Odkopání rýhy 35/60cm,ke sloupům přepojení</t>
  </si>
  <si>
    <t>290</t>
  </si>
  <si>
    <t>253</t>
  </si>
  <si>
    <t>460 56-0143.1</t>
  </si>
  <si>
    <t>Zához rýhy 35/60cm,ke sloupům přepojení</t>
  </si>
  <si>
    <t>292</t>
  </si>
  <si>
    <t>2018</t>
  </si>
  <si>
    <t>Mechanismy pro dtto, práce ve výškách nad 3m 12x</t>
  </si>
  <si>
    <t>294</t>
  </si>
  <si>
    <t>255</t>
  </si>
  <si>
    <t>210 20-4123p</t>
  </si>
  <si>
    <t>Demontáž patic stožárů k likvidaci</t>
  </si>
  <si>
    <t>296</t>
  </si>
  <si>
    <t>210 10-0348p</t>
  </si>
  <si>
    <t>Odpojení kabelů a uzemnění</t>
  </si>
  <si>
    <t>298</t>
  </si>
  <si>
    <t>257</t>
  </si>
  <si>
    <t>210 20-4201p.1</t>
  </si>
  <si>
    <t>Demontáž elektrovýzbroje stožárů</t>
  </si>
  <si>
    <t>300</t>
  </si>
  <si>
    <t>210 20-3403p</t>
  </si>
  <si>
    <t>Demontáž svítidel</t>
  </si>
  <si>
    <t>302</t>
  </si>
  <si>
    <t>259</t>
  </si>
  <si>
    <t>210 20-4100p</t>
  </si>
  <si>
    <t>Demontáž výložníků</t>
  </si>
  <si>
    <t>304</t>
  </si>
  <si>
    <t>210 20-4011p</t>
  </si>
  <si>
    <t>Demontáž stožárů</t>
  </si>
  <si>
    <t>306</t>
  </si>
  <si>
    <t>261</t>
  </si>
  <si>
    <t>460 20-0143p</t>
  </si>
  <si>
    <t>Odkopání dosavadního základu do délky 2m/ks</t>
  </si>
  <si>
    <t>308</t>
  </si>
  <si>
    <t>460 08-0112</t>
  </si>
  <si>
    <t>Bourání betonového základu stožárů 0,84m3/ks- 28ks</t>
  </si>
  <si>
    <t>310</t>
  </si>
  <si>
    <t>263</t>
  </si>
  <si>
    <t>460 60-0071.2</t>
  </si>
  <si>
    <t>Odvoz odpadu ze stavby do 20km</t>
  </si>
  <si>
    <t>312</t>
  </si>
  <si>
    <t>460 56-1901</t>
  </si>
  <si>
    <t>Zásyp jámy, hutnění 1,3m3/ks</t>
  </si>
  <si>
    <t>314</t>
  </si>
  <si>
    <t>265</t>
  </si>
  <si>
    <t>2019</t>
  </si>
  <si>
    <t>Mechanismy pro dtto, práce ve výškách nad 3m 28x</t>
  </si>
  <si>
    <t>316</t>
  </si>
  <si>
    <t>2020</t>
  </si>
  <si>
    <t>Likvidace demontovaných dílů do šrotu a na skládku</t>
  </si>
  <si>
    <t>318</t>
  </si>
  <si>
    <t>DÚD.D</t>
  </si>
  <si>
    <t>Demontáže a úpravy dosavadního VO - dodávka:</t>
  </si>
  <si>
    <t>267</t>
  </si>
  <si>
    <t>2018.D</t>
  </si>
  <si>
    <t>-1295212842</t>
  </si>
  <si>
    <t>210 20-4123p.D</t>
  </si>
  <si>
    <t>1169225960</t>
  </si>
  <si>
    <t>269</t>
  </si>
  <si>
    <t>210 10-0348p.D</t>
  </si>
  <si>
    <t>1531381997</t>
  </si>
  <si>
    <t>210 20-4201p.1.D</t>
  </si>
  <si>
    <t>1921925455</t>
  </si>
  <si>
    <t>271</t>
  </si>
  <si>
    <t>210 20-3403p.D</t>
  </si>
  <si>
    <t>-651403364</t>
  </si>
  <si>
    <t>210 20-4100p.D</t>
  </si>
  <si>
    <t>-610077145</t>
  </si>
  <si>
    <t>273</t>
  </si>
  <si>
    <t>210 20-4011p.D</t>
  </si>
  <si>
    <t>-1809338492</t>
  </si>
  <si>
    <t>460 20-0143p.D</t>
  </si>
  <si>
    <t>1382041189</t>
  </si>
  <si>
    <t>275</t>
  </si>
  <si>
    <t>460 08-0112.D</t>
  </si>
  <si>
    <t>2139070376</t>
  </si>
  <si>
    <t>460 60-0071.2.D</t>
  </si>
  <si>
    <t>1224277311</t>
  </si>
  <si>
    <t>277</t>
  </si>
  <si>
    <t>460 56-1901.D</t>
  </si>
  <si>
    <t>Zásyp jámy, hutnění  1,3m3/ks</t>
  </si>
  <si>
    <t>-685966899</t>
  </si>
  <si>
    <t>2019.D</t>
  </si>
  <si>
    <t>1976983357</t>
  </si>
  <si>
    <t>279</t>
  </si>
  <si>
    <t>2020.D</t>
  </si>
  <si>
    <t>-1602165034</t>
  </si>
  <si>
    <t>SO 402.1 - Přílož ochranné trubky pro optiku</t>
  </si>
  <si>
    <t xml:space="preserve">    ZPP - Zemní práce pro kabelové komory - montáž:</t>
  </si>
  <si>
    <t xml:space="preserve">    ZPP.D - Zemní práce pro kabelové komory - dodávka:</t>
  </si>
  <si>
    <t xml:space="preserve">    OTO - Ochranné trubky, optický kabel, spojky, rozvaděče - montáž:</t>
  </si>
  <si>
    <t xml:space="preserve">    OTO.D - Ochranné trubky, optický kabel, spojky, rozvaděče - dodávka:</t>
  </si>
  <si>
    <t>Zemní práce pro kabelové komory - montáž:</t>
  </si>
  <si>
    <t>Vytýčení pozice kabelové komory</t>
  </si>
  <si>
    <t>Výkop jámy pro kabelovou komoru do 0,8x0,8x0,8m/1ks</t>
  </si>
  <si>
    <t>460 65-0071</t>
  </si>
  <si>
    <t>Zhotovení podkladu</t>
  </si>
  <si>
    <t>460 56-1801p</t>
  </si>
  <si>
    <t>Zásyp zeminy hutnění</t>
  </si>
  <si>
    <t>Zemní práce pro kabelové komory - dodávka:</t>
  </si>
  <si>
    <t>-504845382</t>
  </si>
  <si>
    <t>460 05-0803.D</t>
  </si>
  <si>
    <t>1900664285</t>
  </si>
  <si>
    <t>460 65-0071.D</t>
  </si>
  <si>
    <t>350175375</t>
  </si>
  <si>
    <t>460 56-1801p.D</t>
  </si>
  <si>
    <t>291960264</t>
  </si>
  <si>
    <t>-744394495</t>
  </si>
  <si>
    <t>OTO</t>
  </si>
  <si>
    <t>Ochranné trubky, optický kabel, spojky, rozvaděče - montáž:</t>
  </si>
  <si>
    <t>220 182 022</t>
  </si>
  <si>
    <t>Ochranná trubka drážkovaná PEHD 40/34mm, přílož do výkopu VO, barvu upřesní provoz, 792x1,03</t>
  </si>
  <si>
    <t>220 061701p</t>
  </si>
  <si>
    <t>Příplatek na zatahování trubky do chrániček 1kg/m</t>
  </si>
  <si>
    <t>220 182026p</t>
  </si>
  <si>
    <t>Spojky Plasson na trubkách vzduchotěsné + koncovky</t>
  </si>
  <si>
    <t>460 53-1113p</t>
  </si>
  <si>
    <t>Kabelová komora pro zafukování OK a vyvedení odboček např. Licatec EK358/K1- 550x550/735, vnitřní 400/400/630. Poklop beton-nosnost 40t, zavírání šestihran, výškové vyrovnání, 6 x stupňovité ucpávky d110/d40 -</t>
  </si>
  <si>
    <t>5001</t>
  </si>
  <si>
    <t>Tlakování trubky, těsnost, kalibrace, protokol</t>
  </si>
  <si>
    <t>220 110 346</t>
  </si>
  <si>
    <t>Označovací štítek, lepení</t>
  </si>
  <si>
    <t>460 70-0001</t>
  </si>
  <si>
    <t>Kabelový označník do země s výkopem, osmiboký</t>
  </si>
  <si>
    <t>OTO.D</t>
  </si>
  <si>
    <t>Ochranné trubky, optický kabel, spojky, rozvaděče - dodávka:</t>
  </si>
  <si>
    <t>220 182 022.D</t>
  </si>
  <si>
    <t>-593966469</t>
  </si>
  <si>
    <t>220 061701p.D</t>
  </si>
  <si>
    <t>-646617585</t>
  </si>
  <si>
    <t>220 182026p.D</t>
  </si>
  <si>
    <t>951828164</t>
  </si>
  <si>
    <t>460 53-1113p.D</t>
  </si>
  <si>
    <t>Kabelová komora pro zafukování OK a vyvedení odboček  např. Licatec EK358/K1- 550x550/735, vnitřní 400/400/630. Poklop beton-nosnost 40t, zavírání šestihran, výškové vyrovnání, 6 x stupňovité ucpávky d110/d40 -</t>
  </si>
  <si>
    <t>-120957728</t>
  </si>
  <si>
    <t>220 110 346.D</t>
  </si>
  <si>
    <t>-331370510</t>
  </si>
  <si>
    <t>460 70-0001.D</t>
  </si>
  <si>
    <t>2141387919</t>
  </si>
  <si>
    <t>5002</t>
  </si>
  <si>
    <t>Doprava a manipulace s materiálem, odpady</t>
  </si>
  <si>
    <t>soub</t>
  </si>
  <si>
    <t>5003</t>
  </si>
  <si>
    <t>5004</t>
  </si>
  <si>
    <t>Zaměření v digitální podobě</t>
  </si>
  <si>
    <t>5005</t>
  </si>
  <si>
    <t>5006</t>
  </si>
  <si>
    <t>5007</t>
  </si>
  <si>
    <t>Zprovoznění a převzetí provozovatelem</t>
  </si>
  <si>
    <t>5002.D</t>
  </si>
  <si>
    <t>-1166760826</t>
  </si>
  <si>
    <t>5003.D</t>
  </si>
  <si>
    <t>1004315746</t>
  </si>
  <si>
    <t>5004.D</t>
  </si>
  <si>
    <t>1436520245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</si>
  <si>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</si>
  <si>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</si>
  <si>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</si>
  <si>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</si>
  <si>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</si>
  <si>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</si>
  <si>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</si>
  <si>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</si>
  <si>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</si>
  <si>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011514001</t>
  </si>
  <si>
    <t>Fotodokumentace stavby</t>
  </si>
  <si>
    <t>Kč</t>
  </si>
  <si>
    <t>1024</t>
  </si>
  <si>
    <t>-1001004749</t>
  </si>
  <si>
    <t>012002000</t>
  </si>
  <si>
    <t>Geodetické práce</t>
  </si>
  <si>
    <t>-656488</t>
  </si>
  <si>
    <t>https://podminky.urs.cz/item/CS_URS_2021_02/012002000</t>
  </si>
  <si>
    <t>1 "vytyčení stavby, vytyčení inženýrských sítí, zaměření po realizaci</t>
  </si>
  <si>
    <t>012002002</t>
  </si>
  <si>
    <t>Geometrický plán pro oddělení pozemku</t>
  </si>
  <si>
    <t>1549133818</t>
  </si>
  <si>
    <t>1 "dl. hranice pro oddělení - 100m</t>
  </si>
  <si>
    <t>013203002</t>
  </si>
  <si>
    <t>Pasportizace staveb a pozemků dotčených výstavbou</t>
  </si>
  <si>
    <t>-620854218</t>
  </si>
  <si>
    <t>013244000</t>
  </si>
  <si>
    <t>Dokumentace pro provádění stavby</t>
  </si>
  <si>
    <t>1579916518</t>
  </si>
  <si>
    <t>https://podminky.urs.cz/item/CS_URS_2021_02/013244000</t>
  </si>
  <si>
    <t>013254000</t>
  </si>
  <si>
    <t>Dokumentace skutečného provedení stavby</t>
  </si>
  <si>
    <t>-1304108789</t>
  </si>
  <si>
    <t>https://podminky.urs.cz/item/CS_URS_2021_02/013254000</t>
  </si>
  <si>
    <t>VRN3</t>
  </si>
  <si>
    <t>Zařízení staveniště</t>
  </si>
  <si>
    <t>030001000</t>
  </si>
  <si>
    <t>1899815381</t>
  </si>
  <si>
    <t>https://podminky.urs.cz/item/CS_URS_2021_02/030001000</t>
  </si>
  <si>
    <t>"stavební buňky, chemické WC, mobilní nádrže s vodou</t>
  </si>
  <si>
    <t>034303000</t>
  </si>
  <si>
    <t>Dopravní značení na staveništi</t>
  </si>
  <si>
    <t>-581675620</t>
  </si>
  <si>
    <t>https://podminky.urs.cz/item/CS_URS_2021_02/034303000</t>
  </si>
  <si>
    <t>1 "vč. návrhu a projednání"</t>
  </si>
  <si>
    <t>VRN4</t>
  </si>
  <si>
    <t>Inženýrská činnost</t>
  </si>
  <si>
    <t>043002002</t>
  </si>
  <si>
    <t>Zkoušky a ostatní měření - ověření požadovaného modulu přetvárnosti zemní pláně - viz TZ</t>
  </si>
  <si>
    <t>1005412409</t>
  </si>
  <si>
    <t xml:space="preserve">Poznámka k souboru cen:
1. Více informací o volbě, obsahu a způsobu ocenění jednotlivých titulů viz příslušné Přílohy 01 až 09.
</t>
  </si>
  <si>
    <t>1 "směsný vzorek</t>
  </si>
  <si>
    <t>1 "dílčí vzorek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</si>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</sst>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162" TargetMode="External" /><Relationship Id="rId2" Type="http://schemas.openxmlformats.org/officeDocument/2006/relationships/hyperlink" Target="https://podminky.urs.cz/item/CS_URS_2021_02/113107172" TargetMode="External" /><Relationship Id="rId3" Type="http://schemas.openxmlformats.org/officeDocument/2006/relationships/hyperlink" Target="https://podminky.urs.cz/item/CS_URS_2021_02/113154332" TargetMode="External" /><Relationship Id="rId4" Type="http://schemas.openxmlformats.org/officeDocument/2006/relationships/hyperlink" Target="https://podminky.urs.cz/item/CS_URS_2021_02/113201112" TargetMode="External" /><Relationship Id="rId5" Type="http://schemas.openxmlformats.org/officeDocument/2006/relationships/hyperlink" Target="https://podminky.urs.cz/item/CS_URS_2021_02/122251102" TargetMode="External" /><Relationship Id="rId6" Type="http://schemas.openxmlformats.org/officeDocument/2006/relationships/hyperlink" Target="https://podminky.urs.cz/item/CS_URS_2021_02/122251103" TargetMode="External" /><Relationship Id="rId7" Type="http://schemas.openxmlformats.org/officeDocument/2006/relationships/hyperlink" Target="https://podminky.urs.cz/item/CS_URS_2021_02/162751117" TargetMode="External" /><Relationship Id="rId8" Type="http://schemas.openxmlformats.org/officeDocument/2006/relationships/hyperlink" Target="https://podminky.urs.cz/item/CS_URS_2021_02/162751119" TargetMode="External" /><Relationship Id="rId9" Type="http://schemas.openxmlformats.org/officeDocument/2006/relationships/hyperlink" Target="https://podminky.urs.cz/item/CS_URS_2021_02/181951112" TargetMode="External" /><Relationship Id="rId10" Type="http://schemas.openxmlformats.org/officeDocument/2006/relationships/hyperlink" Target="https://podminky.urs.cz/item/CS_URS_2021_02/564851111" TargetMode="External" /><Relationship Id="rId11" Type="http://schemas.openxmlformats.org/officeDocument/2006/relationships/hyperlink" Target="https://podminky.urs.cz/item/CS_URS_2021_02/565135101" TargetMode="External" /><Relationship Id="rId12" Type="http://schemas.openxmlformats.org/officeDocument/2006/relationships/hyperlink" Target="https://podminky.urs.cz/item/CS_URS_2021_02/573231107" TargetMode="External" /><Relationship Id="rId13" Type="http://schemas.openxmlformats.org/officeDocument/2006/relationships/hyperlink" Target="https://podminky.urs.cz/item/CS_URS_2021_02/577134121" TargetMode="External" /><Relationship Id="rId14" Type="http://schemas.openxmlformats.org/officeDocument/2006/relationships/hyperlink" Target="https://podminky.urs.cz/item/CS_URS_2021_02/577155122" TargetMode="External" /><Relationship Id="rId15" Type="http://schemas.openxmlformats.org/officeDocument/2006/relationships/hyperlink" Target="https://podminky.urs.cz/item/CS_URS_2021_02/914111111" TargetMode="External" /><Relationship Id="rId16" Type="http://schemas.openxmlformats.org/officeDocument/2006/relationships/hyperlink" Target="https://podminky.urs.cz/item/CS_URS_2021_02/914431112" TargetMode="External" /><Relationship Id="rId17" Type="http://schemas.openxmlformats.org/officeDocument/2006/relationships/hyperlink" Target="https://podminky.urs.cz/item/CS_URS_2021_02/914511111" TargetMode="External" /><Relationship Id="rId18" Type="http://schemas.openxmlformats.org/officeDocument/2006/relationships/hyperlink" Target="https://podminky.urs.cz/item/CS_URS_2021_02/915211112" TargetMode="External" /><Relationship Id="rId19" Type="http://schemas.openxmlformats.org/officeDocument/2006/relationships/hyperlink" Target="https://podminky.urs.cz/item/CS_URS_2021_02/915211116" TargetMode="External" /><Relationship Id="rId20" Type="http://schemas.openxmlformats.org/officeDocument/2006/relationships/hyperlink" Target="https://podminky.urs.cz/item/CS_URS_2021_02/915211122" TargetMode="External" /><Relationship Id="rId21" Type="http://schemas.openxmlformats.org/officeDocument/2006/relationships/hyperlink" Target="https://podminky.urs.cz/item/CS_URS_2021_02/915221112" TargetMode="External" /><Relationship Id="rId22" Type="http://schemas.openxmlformats.org/officeDocument/2006/relationships/hyperlink" Target="https://podminky.urs.cz/item/CS_URS_2021_02/915221122" TargetMode="External" /><Relationship Id="rId23" Type="http://schemas.openxmlformats.org/officeDocument/2006/relationships/hyperlink" Target="https://podminky.urs.cz/item/CS_URS_2021_02/915231112" TargetMode="External" /><Relationship Id="rId24" Type="http://schemas.openxmlformats.org/officeDocument/2006/relationships/hyperlink" Target="https://podminky.urs.cz/item/CS_URS_2021_02/915311113" TargetMode="External" /><Relationship Id="rId25" Type="http://schemas.openxmlformats.org/officeDocument/2006/relationships/hyperlink" Target="https://podminky.urs.cz/item/CS_URS_2021_02/915611111" TargetMode="External" /><Relationship Id="rId26" Type="http://schemas.openxmlformats.org/officeDocument/2006/relationships/hyperlink" Target="https://podminky.urs.cz/item/CS_URS_2021_02/915621111" TargetMode="External" /><Relationship Id="rId27" Type="http://schemas.openxmlformats.org/officeDocument/2006/relationships/hyperlink" Target="https://podminky.urs.cz/item/CS_URS_2021_02/916431112" TargetMode="External" /><Relationship Id="rId28" Type="http://schemas.openxmlformats.org/officeDocument/2006/relationships/hyperlink" Target="https://podminky.urs.cz/item/CS_URS_2021_02/966006132" TargetMode="External" /><Relationship Id="rId29" Type="http://schemas.openxmlformats.org/officeDocument/2006/relationships/hyperlink" Target="https://podminky.urs.cz/item/CS_URS_2021_02/966006211" TargetMode="External" /><Relationship Id="rId30" Type="http://schemas.openxmlformats.org/officeDocument/2006/relationships/hyperlink" Target="https://podminky.urs.cz/item/CS_URS_2021_02/997221551" TargetMode="External" /><Relationship Id="rId31" Type="http://schemas.openxmlformats.org/officeDocument/2006/relationships/hyperlink" Target="https://podminky.urs.cz/item/CS_URS_2021_02/997221559" TargetMode="External" /><Relationship Id="rId32" Type="http://schemas.openxmlformats.org/officeDocument/2006/relationships/hyperlink" Target="https://podminky.urs.cz/item/CS_URS_2021_02/997221561" TargetMode="External" /><Relationship Id="rId33" Type="http://schemas.openxmlformats.org/officeDocument/2006/relationships/hyperlink" Target="https://podminky.urs.cz/item/CS_URS_2021_02/997221569" TargetMode="External" /><Relationship Id="rId34" Type="http://schemas.openxmlformats.org/officeDocument/2006/relationships/hyperlink" Target="https://podminky.urs.cz/item/CS_URS_2021_02/9982251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44" TargetMode="External" /><Relationship Id="rId2" Type="http://schemas.openxmlformats.org/officeDocument/2006/relationships/hyperlink" Target="https://podminky.urs.cz/item/CS_URS_2021_02/113107221" TargetMode="External" /><Relationship Id="rId3" Type="http://schemas.openxmlformats.org/officeDocument/2006/relationships/hyperlink" Target="https://podminky.urs.cz/item/CS_URS_2021_02/113107222" TargetMode="External" /><Relationship Id="rId4" Type="http://schemas.openxmlformats.org/officeDocument/2006/relationships/hyperlink" Target="https://podminky.urs.cz/item/CS_URS_2021_02/113107231" TargetMode="External" /><Relationship Id="rId5" Type="http://schemas.openxmlformats.org/officeDocument/2006/relationships/hyperlink" Target="https://podminky.urs.cz/item/CS_URS_2021_02/113107241" TargetMode="External" /><Relationship Id="rId6" Type="http://schemas.openxmlformats.org/officeDocument/2006/relationships/hyperlink" Target="https://podminky.urs.cz/item/CS_URS_2021_02/113204111" TargetMode="External" /><Relationship Id="rId7" Type="http://schemas.openxmlformats.org/officeDocument/2006/relationships/hyperlink" Target="https://podminky.urs.cz/item/CS_URS_2021_02/122251104" TargetMode="External" /><Relationship Id="rId8" Type="http://schemas.openxmlformats.org/officeDocument/2006/relationships/hyperlink" Target="https://podminky.urs.cz/item/CS_URS_2021_02/162751117" TargetMode="External" /><Relationship Id="rId9" Type="http://schemas.openxmlformats.org/officeDocument/2006/relationships/hyperlink" Target="https://podminky.urs.cz/item/CS_URS_2021_02/162751119" TargetMode="External" /><Relationship Id="rId10" Type="http://schemas.openxmlformats.org/officeDocument/2006/relationships/hyperlink" Target="https://podminky.urs.cz/item/CS_URS_2021_02/171152111" TargetMode="External" /><Relationship Id="rId11" Type="http://schemas.openxmlformats.org/officeDocument/2006/relationships/hyperlink" Target="https://podminky.urs.cz/item/CS_URS_2021_02/181411131" TargetMode="External" /><Relationship Id="rId12" Type="http://schemas.openxmlformats.org/officeDocument/2006/relationships/hyperlink" Target="https://podminky.urs.cz/item/CS_URS_2021_02/181951112" TargetMode="External" /><Relationship Id="rId13" Type="http://schemas.openxmlformats.org/officeDocument/2006/relationships/hyperlink" Target="https://podminky.urs.cz/item/CS_URS_2021_02/564851111" TargetMode="External" /><Relationship Id="rId14" Type="http://schemas.openxmlformats.org/officeDocument/2006/relationships/hyperlink" Target="https://podminky.urs.cz/item/CS_URS_2021_02/564861111" TargetMode="External" /><Relationship Id="rId15" Type="http://schemas.openxmlformats.org/officeDocument/2006/relationships/hyperlink" Target="https://podminky.urs.cz/item/CS_URS_2021_02/596211113" TargetMode="External" /><Relationship Id="rId16" Type="http://schemas.openxmlformats.org/officeDocument/2006/relationships/hyperlink" Target="https://podminky.urs.cz/item/CS_URS_2021_02/596212213" TargetMode="External" /><Relationship Id="rId17" Type="http://schemas.openxmlformats.org/officeDocument/2006/relationships/hyperlink" Target="https://podminky.urs.cz/item/CS_URS_2021_02/899331111" TargetMode="External" /><Relationship Id="rId18" Type="http://schemas.openxmlformats.org/officeDocument/2006/relationships/hyperlink" Target="https://podminky.urs.cz/item/CS_URS_2021_02/899332111" TargetMode="External" /><Relationship Id="rId19" Type="http://schemas.openxmlformats.org/officeDocument/2006/relationships/hyperlink" Target="https://podminky.urs.cz/item/CS_URS_2021_02/899431111" TargetMode="External" /><Relationship Id="rId20" Type="http://schemas.openxmlformats.org/officeDocument/2006/relationships/hyperlink" Target="https://podminky.urs.cz/item/CS_URS_2021_02/899432111" TargetMode="External" /><Relationship Id="rId21" Type="http://schemas.openxmlformats.org/officeDocument/2006/relationships/hyperlink" Target="https://podminky.urs.cz/item/CS_URS_2021_02/919122121" TargetMode="External" /><Relationship Id="rId22" Type="http://schemas.openxmlformats.org/officeDocument/2006/relationships/hyperlink" Target="https://podminky.urs.cz/item/CS_URS_2021_02/919735111" TargetMode="External" /><Relationship Id="rId23" Type="http://schemas.openxmlformats.org/officeDocument/2006/relationships/hyperlink" Target="https://podminky.urs.cz/item/CS_URS_2021_02/997221551" TargetMode="External" /><Relationship Id="rId24" Type="http://schemas.openxmlformats.org/officeDocument/2006/relationships/hyperlink" Target="https://podminky.urs.cz/item/CS_URS_2021_02/997221559" TargetMode="External" /><Relationship Id="rId25" Type="http://schemas.openxmlformats.org/officeDocument/2006/relationships/hyperlink" Target="https://podminky.urs.cz/item/CS_URS_2021_02/997221561" TargetMode="External" /><Relationship Id="rId26" Type="http://schemas.openxmlformats.org/officeDocument/2006/relationships/hyperlink" Target="https://podminky.urs.cz/item/CS_URS_2021_02/997221569" TargetMode="External" /><Relationship Id="rId27" Type="http://schemas.openxmlformats.org/officeDocument/2006/relationships/hyperlink" Target="https://podminky.urs.cz/item/CS_URS_2021_02/998225111" TargetMode="External" /><Relationship Id="rId2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144" TargetMode="External" /><Relationship Id="rId2" Type="http://schemas.openxmlformats.org/officeDocument/2006/relationships/hyperlink" Target="https://podminky.urs.cz/item/CS_URS_2021_02/113107221" TargetMode="External" /><Relationship Id="rId3" Type="http://schemas.openxmlformats.org/officeDocument/2006/relationships/hyperlink" Target="https://podminky.urs.cz/item/CS_URS_2021_02/113107222" TargetMode="External" /><Relationship Id="rId4" Type="http://schemas.openxmlformats.org/officeDocument/2006/relationships/hyperlink" Target="https://podminky.urs.cz/item/CS_URS_2021_02/113107231" TargetMode="External" /><Relationship Id="rId5" Type="http://schemas.openxmlformats.org/officeDocument/2006/relationships/hyperlink" Target="https://podminky.urs.cz/item/CS_URS_2021_02/113107241" TargetMode="External" /><Relationship Id="rId6" Type="http://schemas.openxmlformats.org/officeDocument/2006/relationships/hyperlink" Target="https://podminky.urs.cz/item/CS_URS_2021_02/113204111" TargetMode="External" /><Relationship Id="rId7" Type="http://schemas.openxmlformats.org/officeDocument/2006/relationships/hyperlink" Target="https://podminky.urs.cz/item/CS_URS_2021_02/122251104" TargetMode="External" /><Relationship Id="rId8" Type="http://schemas.openxmlformats.org/officeDocument/2006/relationships/hyperlink" Target="https://podminky.urs.cz/item/CS_URS_2021_02/162751117" TargetMode="External" /><Relationship Id="rId9" Type="http://schemas.openxmlformats.org/officeDocument/2006/relationships/hyperlink" Target="https://podminky.urs.cz/item/CS_URS_2021_02/162751119" TargetMode="External" /><Relationship Id="rId10" Type="http://schemas.openxmlformats.org/officeDocument/2006/relationships/hyperlink" Target="https://podminky.urs.cz/item/CS_URS_2021_02/171152111" TargetMode="External" /><Relationship Id="rId11" Type="http://schemas.openxmlformats.org/officeDocument/2006/relationships/hyperlink" Target="https://podminky.urs.cz/item/CS_URS_2021_02/181951112" TargetMode="External" /><Relationship Id="rId12" Type="http://schemas.openxmlformats.org/officeDocument/2006/relationships/hyperlink" Target="https://podminky.urs.cz/item/CS_URS_2021_02/564851111" TargetMode="External" /><Relationship Id="rId13" Type="http://schemas.openxmlformats.org/officeDocument/2006/relationships/hyperlink" Target="https://podminky.urs.cz/item/CS_URS_2021_02/564861111" TargetMode="External" /><Relationship Id="rId14" Type="http://schemas.openxmlformats.org/officeDocument/2006/relationships/hyperlink" Target="https://podminky.urs.cz/item/CS_URS_2021_02/596211113" TargetMode="External" /><Relationship Id="rId15" Type="http://schemas.openxmlformats.org/officeDocument/2006/relationships/hyperlink" Target="https://podminky.urs.cz/item/CS_URS_2021_02/596212213" TargetMode="External" /><Relationship Id="rId16" Type="http://schemas.openxmlformats.org/officeDocument/2006/relationships/hyperlink" Target="https://podminky.urs.cz/item/CS_URS_2021_02/915231112" TargetMode="External" /><Relationship Id="rId17" Type="http://schemas.openxmlformats.org/officeDocument/2006/relationships/hyperlink" Target="https://podminky.urs.cz/item/CS_URS_2021_02/915621111" TargetMode="External" /><Relationship Id="rId18" Type="http://schemas.openxmlformats.org/officeDocument/2006/relationships/hyperlink" Target="https://podminky.urs.cz/item/CS_URS_2021_02/997221551" TargetMode="External" /><Relationship Id="rId19" Type="http://schemas.openxmlformats.org/officeDocument/2006/relationships/hyperlink" Target="https://podminky.urs.cz/item/CS_URS_2021_02/997221559" TargetMode="External" /><Relationship Id="rId20" Type="http://schemas.openxmlformats.org/officeDocument/2006/relationships/hyperlink" Target="https://podminky.urs.cz/item/CS_URS_2021_02/997221561" TargetMode="External" /><Relationship Id="rId21" Type="http://schemas.openxmlformats.org/officeDocument/2006/relationships/hyperlink" Target="https://podminky.urs.cz/item/CS_URS_2021_02/997221569" TargetMode="External" /><Relationship Id="rId22" Type="http://schemas.openxmlformats.org/officeDocument/2006/relationships/hyperlink" Target="https://podminky.urs.cz/item/CS_URS_2021_02/998225111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460161132" TargetMode="External" /><Relationship Id="rId2" Type="http://schemas.openxmlformats.org/officeDocument/2006/relationships/hyperlink" Target="https://podminky.urs.cz/item/CS_URS_2021_02/460431142" TargetMode="External" /><Relationship Id="rId3" Type="http://schemas.openxmlformats.org/officeDocument/2006/relationships/hyperlink" Target="https://podminky.urs.cz/item/CS_URS_2021_02/460661111" TargetMode="External" /><Relationship Id="rId4" Type="http://schemas.openxmlformats.org/officeDocument/2006/relationships/hyperlink" Target="https://podminky.urs.cz/item/CS_URS_2021_02/460671112" TargetMode="External" /><Relationship Id="rId5" Type="http://schemas.openxmlformats.org/officeDocument/2006/relationships/hyperlink" Target="https://podminky.urs.cz/item/CS_URS_2021_02/460751122" TargetMode="External" /><Relationship Id="rId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4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4151101" TargetMode="External" /><Relationship Id="rId5" Type="http://schemas.openxmlformats.org/officeDocument/2006/relationships/hyperlink" Target="https://podminky.urs.cz/item/CS_URS_2021_02/175151101" TargetMode="External" /><Relationship Id="rId6" Type="http://schemas.openxmlformats.org/officeDocument/2006/relationships/hyperlink" Target="https://podminky.urs.cz/item/CS_URS_2021_02/451573111" TargetMode="External" /><Relationship Id="rId7" Type="http://schemas.openxmlformats.org/officeDocument/2006/relationships/hyperlink" Target="https://podminky.urs.cz/item/CS_URS_2021_02/452313141" TargetMode="External" /><Relationship Id="rId8" Type="http://schemas.openxmlformats.org/officeDocument/2006/relationships/hyperlink" Target="https://podminky.urs.cz/item/CS_URS_2021_02/452353101" TargetMode="External" /><Relationship Id="rId9" Type="http://schemas.openxmlformats.org/officeDocument/2006/relationships/hyperlink" Target="https://podminky.urs.cz/item/CS_URS_2021_02/871315231" TargetMode="External" /><Relationship Id="rId10" Type="http://schemas.openxmlformats.org/officeDocument/2006/relationships/hyperlink" Target="https://podminky.urs.cz/item/CS_URS_2021_02/895941111" TargetMode="External" /><Relationship Id="rId11" Type="http://schemas.openxmlformats.org/officeDocument/2006/relationships/hyperlink" Target="https://podminky.urs.cz/item/CS_URS_2021_02/899104112" TargetMode="External" /><Relationship Id="rId12" Type="http://schemas.openxmlformats.org/officeDocument/2006/relationships/hyperlink" Target="https://podminky.urs.cz/item/CS_URS_2021_02/899201211" TargetMode="External" /><Relationship Id="rId13" Type="http://schemas.openxmlformats.org/officeDocument/2006/relationships/hyperlink" Target="https://podminky.urs.cz/item/CS_URS_2021_02/899204112" TargetMode="External" /><Relationship Id="rId14" Type="http://schemas.openxmlformats.org/officeDocument/2006/relationships/hyperlink" Target="https://podminky.urs.cz/item/CS_URS_2021_02/998276101" TargetMode="External" /><Relationship Id="rId1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002000" TargetMode="External" /><Relationship Id="rId2" Type="http://schemas.openxmlformats.org/officeDocument/2006/relationships/hyperlink" Target="https://podminky.urs.cz/item/CS_URS_2021_02/013244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30001000" TargetMode="External" /><Relationship Id="rId5" Type="http://schemas.openxmlformats.org/officeDocument/2006/relationships/hyperlink" Target="https://podminky.urs.cz/item/CS_URS_2021_02/034303000" TargetMode="External" /><Relationship Id="rId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5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63" t="s">
        <v>14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23"/>
      <c r="AQ5" s="23"/>
      <c r="AR5" s="21"/>
      <c r="BE5" s="360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5" t="s">
        <v>17</v>
      </c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23"/>
      <c r="AQ6" s="23"/>
      <c r="AR6" s="21"/>
      <c r="BE6" s="361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61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61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1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61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61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1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61"/>
      <c r="BS13" s="18" t="s">
        <v>6</v>
      </c>
    </row>
    <row r="14" spans="2:71" ht="12.75">
      <c r="B14" s="22"/>
      <c r="C14" s="23"/>
      <c r="D14" s="23"/>
      <c r="E14" s="366" t="s">
        <v>30</v>
      </c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61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1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61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61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1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61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61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1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1"/>
    </row>
    <row r="23" spans="2:57" s="1" customFormat="1" ht="47.25" customHeight="1">
      <c r="B23" s="22"/>
      <c r="C23" s="23"/>
      <c r="D23" s="23"/>
      <c r="E23" s="368" t="s">
        <v>37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23"/>
      <c r="AP23" s="23"/>
      <c r="AQ23" s="23"/>
      <c r="AR23" s="21"/>
      <c r="BE23" s="361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1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1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9">
        <f>ROUND(AG54,2)</f>
        <v>0</v>
      </c>
      <c r="AL26" s="370"/>
      <c r="AM26" s="370"/>
      <c r="AN26" s="370"/>
      <c r="AO26" s="370"/>
      <c r="AP26" s="37"/>
      <c r="AQ26" s="37"/>
      <c r="AR26" s="40"/>
      <c r="BE26" s="36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6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1" t="s">
        <v>39</v>
      </c>
      <c r="M28" s="371"/>
      <c r="N28" s="371"/>
      <c r="O28" s="371"/>
      <c r="P28" s="371"/>
      <c r="Q28" s="37"/>
      <c r="R28" s="37"/>
      <c r="S28" s="37"/>
      <c r="T28" s="37"/>
      <c r="U28" s="37"/>
      <c r="V28" s="37"/>
      <c r="W28" s="371" t="s">
        <v>40</v>
      </c>
      <c r="X28" s="371"/>
      <c r="Y28" s="371"/>
      <c r="Z28" s="371"/>
      <c r="AA28" s="371"/>
      <c r="AB28" s="371"/>
      <c r="AC28" s="371"/>
      <c r="AD28" s="371"/>
      <c r="AE28" s="371"/>
      <c r="AF28" s="37"/>
      <c r="AG28" s="37"/>
      <c r="AH28" s="37"/>
      <c r="AI28" s="37"/>
      <c r="AJ28" s="37"/>
      <c r="AK28" s="371" t="s">
        <v>41</v>
      </c>
      <c r="AL28" s="371"/>
      <c r="AM28" s="371"/>
      <c r="AN28" s="371"/>
      <c r="AO28" s="371"/>
      <c r="AP28" s="37"/>
      <c r="AQ28" s="37"/>
      <c r="AR28" s="40"/>
      <c r="BE28" s="361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74">
        <v>0.21</v>
      </c>
      <c r="M29" s="373"/>
      <c r="N29" s="373"/>
      <c r="O29" s="373"/>
      <c r="P29" s="373"/>
      <c r="Q29" s="42"/>
      <c r="R29" s="42"/>
      <c r="S29" s="42"/>
      <c r="T29" s="42"/>
      <c r="U29" s="42"/>
      <c r="V29" s="42"/>
      <c r="W29" s="372">
        <f>ROUND(AZ54,2)</f>
        <v>0</v>
      </c>
      <c r="X29" s="373"/>
      <c r="Y29" s="373"/>
      <c r="Z29" s="373"/>
      <c r="AA29" s="373"/>
      <c r="AB29" s="373"/>
      <c r="AC29" s="373"/>
      <c r="AD29" s="373"/>
      <c r="AE29" s="373"/>
      <c r="AF29" s="42"/>
      <c r="AG29" s="42"/>
      <c r="AH29" s="42"/>
      <c r="AI29" s="42"/>
      <c r="AJ29" s="42"/>
      <c r="AK29" s="372">
        <f>ROUND(AV54,2)</f>
        <v>0</v>
      </c>
      <c r="AL29" s="373"/>
      <c r="AM29" s="373"/>
      <c r="AN29" s="373"/>
      <c r="AO29" s="373"/>
      <c r="AP29" s="42"/>
      <c r="AQ29" s="42"/>
      <c r="AR29" s="43"/>
      <c r="BE29" s="362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74">
        <v>0.15</v>
      </c>
      <c r="M30" s="373"/>
      <c r="N30" s="373"/>
      <c r="O30" s="373"/>
      <c r="P30" s="373"/>
      <c r="Q30" s="42"/>
      <c r="R30" s="42"/>
      <c r="S30" s="42"/>
      <c r="T30" s="42"/>
      <c r="U30" s="42"/>
      <c r="V30" s="42"/>
      <c r="W30" s="372">
        <f>ROUND(BA54,2)</f>
        <v>0</v>
      </c>
      <c r="X30" s="373"/>
      <c r="Y30" s="373"/>
      <c r="Z30" s="373"/>
      <c r="AA30" s="373"/>
      <c r="AB30" s="373"/>
      <c r="AC30" s="373"/>
      <c r="AD30" s="373"/>
      <c r="AE30" s="373"/>
      <c r="AF30" s="42"/>
      <c r="AG30" s="42"/>
      <c r="AH30" s="42"/>
      <c r="AI30" s="42"/>
      <c r="AJ30" s="42"/>
      <c r="AK30" s="372">
        <f>ROUND(AW54,2)</f>
        <v>0</v>
      </c>
      <c r="AL30" s="373"/>
      <c r="AM30" s="373"/>
      <c r="AN30" s="373"/>
      <c r="AO30" s="373"/>
      <c r="AP30" s="42"/>
      <c r="AQ30" s="42"/>
      <c r="AR30" s="43"/>
      <c r="BE30" s="362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74">
        <v>0.21</v>
      </c>
      <c r="M31" s="373"/>
      <c r="N31" s="373"/>
      <c r="O31" s="373"/>
      <c r="P31" s="373"/>
      <c r="Q31" s="42"/>
      <c r="R31" s="42"/>
      <c r="S31" s="42"/>
      <c r="T31" s="42"/>
      <c r="U31" s="42"/>
      <c r="V31" s="42"/>
      <c r="W31" s="372">
        <f>ROUND(BB54,2)</f>
        <v>0</v>
      </c>
      <c r="X31" s="373"/>
      <c r="Y31" s="373"/>
      <c r="Z31" s="373"/>
      <c r="AA31" s="373"/>
      <c r="AB31" s="373"/>
      <c r="AC31" s="373"/>
      <c r="AD31" s="373"/>
      <c r="AE31" s="373"/>
      <c r="AF31" s="42"/>
      <c r="AG31" s="42"/>
      <c r="AH31" s="42"/>
      <c r="AI31" s="42"/>
      <c r="AJ31" s="42"/>
      <c r="AK31" s="372">
        <v>0</v>
      </c>
      <c r="AL31" s="373"/>
      <c r="AM31" s="373"/>
      <c r="AN31" s="373"/>
      <c r="AO31" s="373"/>
      <c r="AP31" s="42"/>
      <c r="AQ31" s="42"/>
      <c r="AR31" s="43"/>
      <c r="BE31" s="362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74">
        <v>0.15</v>
      </c>
      <c r="M32" s="373"/>
      <c r="N32" s="373"/>
      <c r="O32" s="373"/>
      <c r="P32" s="373"/>
      <c r="Q32" s="42"/>
      <c r="R32" s="42"/>
      <c r="S32" s="42"/>
      <c r="T32" s="42"/>
      <c r="U32" s="42"/>
      <c r="V32" s="42"/>
      <c r="W32" s="372">
        <f>ROUND(BC54,2)</f>
        <v>0</v>
      </c>
      <c r="X32" s="373"/>
      <c r="Y32" s="373"/>
      <c r="Z32" s="373"/>
      <c r="AA32" s="373"/>
      <c r="AB32" s="373"/>
      <c r="AC32" s="373"/>
      <c r="AD32" s="373"/>
      <c r="AE32" s="373"/>
      <c r="AF32" s="42"/>
      <c r="AG32" s="42"/>
      <c r="AH32" s="42"/>
      <c r="AI32" s="42"/>
      <c r="AJ32" s="42"/>
      <c r="AK32" s="372">
        <v>0</v>
      </c>
      <c r="AL32" s="373"/>
      <c r="AM32" s="373"/>
      <c r="AN32" s="373"/>
      <c r="AO32" s="373"/>
      <c r="AP32" s="42"/>
      <c r="AQ32" s="42"/>
      <c r="AR32" s="43"/>
      <c r="BE32" s="362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74">
        <v>0</v>
      </c>
      <c r="M33" s="373"/>
      <c r="N33" s="373"/>
      <c r="O33" s="373"/>
      <c r="P33" s="373"/>
      <c r="Q33" s="42"/>
      <c r="R33" s="42"/>
      <c r="S33" s="42"/>
      <c r="T33" s="42"/>
      <c r="U33" s="42"/>
      <c r="V33" s="42"/>
      <c r="W33" s="372">
        <f>ROUND(BD54,2)</f>
        <v>0</v>
      </c>
      <c r="X33" s="373"/>
      <c r="Y33" s="373"/>
      <c r="Z33" s="373"/>
      <c r="AA33" s="373"/>
      <c r="AB33" s="373"/>
      <c r="AC33" s="373"/>
      <c r="AD33" s="373"/>
      <c r="AE33" s="373"/>
      <c r="AF33" s="42"/>
      <c r="AG33" s="42"/>
      <c r="AH33" s="42"/>
      <c r="AI33" s="42"/>
      <c r="AJ33" s="42"/>
      <c r="AK33" s="372">
        <v>0</v>
      </c>
      <c r="AL33" s="373"/>
      <c r="AM33" s="373"/>
      <c r="AN33" s="373"/>
      <c r="AO33" s="37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78" t="s">
        <v>50</v>
      </c>
      <c r="Y35" s="376"/>
      <c r="Z35" s="376"/>
      <c r="AA35" s="376"/>
      <c r="AB35" s="376"/>
      <c r="AC35" s="46"/>
      <c r="AD35" s="46"/>
      <c r="AE35" s="46"/>
      <c r="AF35" s="46"/>
      <c r="AG35" s="46"/>
      <c r="AH35" s="46"/>
      <c r="AI35" s="46"/>
      <c r="AJ35" s="46"/>
      <c r="AK35" s="375">
        <f>SUM(AK26:AK33)</f>
        <v>0</v>
      </c>
      <c r="AL35" s="376"/>
      <c r="AM35" s="376"/>
      <c r="AN35" s="376"/>
      <c r="AO35" s="377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19_004_II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6" t="str">
        <f>K6</f>
        <v>Rekonstrukce Teplické ulice v Bílině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Bílina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8" t="str">
        <f>IF(AN8="","",AN8)</f>
        <v>15. 9. 2021</v>
      </c>
      <c r="AN47" s="33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Bílina, Břežanská 50/4, 418 31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5" t="str">
        <f>IF(E17="","",E17)</f>
        <v>AZ Consult spol. s r.o.</v>
      </c>
      <c r="AN49" s="346"/>
      <c r="AO49" s="346"/>
      <c r="AP49" s="346"/>
      <c r="AQ49" s="37"/>
      <c r="AR49" s="40"/>
      <c r="AS49" s="339" t="s">
        <v>52</v>
      </c>
      <c r="AT49" s="340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5" t="str">
        <f>IF(E20="","",E20)</f>
        <v>Lucie Wojčiková</v>
      </c>
      <c r="AN50" s="346"/>
      <c r="AO50" s="346"/>
      <c r="AP50" s="346"/>
      <c r="AQ50" s="37"/>
      <c r="AR50" s="40"/>
      <c r="AS50" s="341"/>
      <c r="AT50" s="342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3"/>
      <c r="AT51" s="344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7" t="s">
        <v>53</v>
      </c>
      <c r="D52" s="348"/>
      <c r="E52" s="348"/>
      <c r="F52" s="348"/>
      <c r="G52" s="348"/>
      <c r="H52" s="67"/>
      <c r="I52" s="350" t="s">
        <v>54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9" t="s">
        <v>55</v>
      </c>
      <c r="AH52" s="348"/>
      <c r="AI52" s="348"/>
      <c r="AJ52" s="348"/>
      <c r="AK52" s="348"/>
      <c r="AL52" s="348"/>
      <c r="AM52" s="348"/>
      <c r="AN52" s="350" t="s">
        <v>56</v>
      </c>
      <c r="AO52" s="348"/>
      <c r="AP52" s="348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8">
        <f>ROUND(AG55,2)</f>
        <v>0</v>
      </c>
      <c r="AH54" s="358"/>
      <c r="AI54" s="358"/>
      <c r="AJ54" s="358"/>
      <c r="AK54" s="358"/>
      <c r="AL54" s="358"/>
      <c r="AM54" s="358"/>
      <c r="AN54" s="359">
        <f aca="true" t="shared" si="0" ref="AN54:AN63">SUM(AG54,AT54)</f>
        <v>0</v>
      </c>
      <c r="AO54" s="359"/>
      <c r="AP54" s="359"/>
      <c r="AQ54" s="79" t="s">
        <v>19</v>
      </c>
      <c r="AR54" s="80"/>
      <c r="AS54" s="81">
        <f>ROUND(AS55,2)</f>
        <v>0</v>
      </c>
      <c r="AT54" s="82">
        <f aca="true" t="shared" si="1" ref="AT54:AT63"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2:91" s="7" customFormat="1" ht="37.5" customHeight="1">
      <c r="B55" s="87"/>
      <c r="C55" s="88"/>
      <c r="D55" s="354" t="s">
        <v>76</v>
      </c>
      <c r="E55" s="354"/>
      <c r="F55" s="354"/>
      <c r="G55" s="354"/>
      <c r="H55" s="354"/>
      <c r="I55" s="89"/>
      <c r="J55" s="354" t="s">
        <v>77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1">
        <f>ROUND(SUM(AG56:AG63),2)</f>
        <v>0</v>
      </c>
      <c r="AH55" s="352"/>
      <c r="AI55" s="352"/>
      <c r="AJ55" s="352"/>
      <c r="AK55" s="352"/>
      <c r="AL55" s="352"/>
      <c r="AM55" s="352"/>
      <c r="AN55" s="353">
        <f t="shared" si="0"/>
        <v>0</v>
      </c>
      <c r="AO55" s="352"/>
      <c r="AP55" s="352"/>
      <c r="AQ55" s="90" t="s">
        <v>78</v>
      </c>
      <c r="AR55" s="91"/>
      <c r="AS55" s="92">
        <f>ROUND(SUM(AS56:AS63),2)</f>
        <v>0</v>
      </c>
      <c r="AT55" s="93">
        <f t="shared" si="1"/>
        <v>0</v>
      </c>
      <c r="AU55" s="94">
        <f>ROUND(SUM(AU56:AU63),5)</f>
        <v>0</v>
      </c>
      <c r="AV55" s="93">
        <f>ROUND(AZ55*L29,2)</f>
        <v>0</v>
      </c>
      <c r="AW55" s="93">
        <f>ROUND(BA55*L30,2)</f>
        <v>0</v>
      </c>
      <c r="AX55" s="93">
        <f>ROUND(BB55*L29,2)</f>
        <v>0</v>
      </c>
      <c r="AY55" s="93">
        <f>ROUND(BC55*L30,2)</f>
        <v>0</v>
      </c>
      <c r="AZ55" s="93">
        <f>ROUND(SUM(AZ56:AZ63),2)</f>
        <v>0</v>
      </c>
      <c r="BA55" s="93">
        <f>ROUND(SUM(BA56:BA63),2)</f>
        <v>0</v>
      </c>
      <c r="BB55" s="93">
        <f>ROUND(SUM(BB56:BB63),2)</f>
        <v>0</v>
      </c>
      <c r="BC55" s="93">
        <f>ROUND(SUM(BC56:BC63),2)</f>
        <v>0</v>
      </c>
      <c r="BD55" s="95">
        <f>ROUND(SUM(BD56:BD63),2)</f>
        <v>0</v>
      </c>
      <c r="BS55" s="96" t="s">
        <v>71</v>
      </c>
      <c r="BT55" s="96" t="s">
        <v>79</v>
      </c>
      <c r="BU55" s="96" t="s">
        <v>73</v>
      </c>
      <c r="BV55" s="96" t="s">
        <v>74</v>
      </c>
      <c r="BW55" s="96" t="s">
        <v>80</v>
      </c>
      <c r="BX55" s="96" t="s">
        <v>5</v>
      </c>
      <c r="CL55" s="96" t="s">
        <v>19</v>
      </c>
      <c r="CM55" s="96" t="s">
        <v>81</v>
      </c>
    </row>
    <row r="56" spans="1:90" s="4" customFormat="1" ht="23.25" customHeight="1">
      <c r="A56" s="97" t="s">
        <v>82</v>
      </c>
      <c r="B56" s="52"/>
      <c r="C56" s="98"/>
      <c r="D56" s="98"/>
      <c r="E56" s="357" t="s">
        <v>83</v>
      </c>
      <c r="F56" s="357"/>
      <c r="G56" s="357"/>
      <c r="H56" s="357"/>
      <c r="I56" s="357"/>
      <c r="J56" s="98"/>
      <c r="K56" s="357" t="s">
        <v>84</v>
      </c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5">
        <f>'SO 102a - Komunikace'!J32</f>
        <v>0</v>
      </c>
      <c r="AH56" s="356"/>
      <c r="AI56" s="356"/>
      <c r="AJ56" s="356"/>
      <c r="AK56" s="356"/>
      <c r="AL56" s="356"/>
      <c r="AM56" s="356"/>
      <c r="AN56" s="355">
        <f t="shared" si="0"/>
        <v>0</v>
      </c>
      <c r="AO56" s="356"/>
      <c r="AP56" s="356"/>
      <c r="AQ56" s="99" t="s">
        <v>85</v>
      </c>
      <c r="AR56" s="54"/>
      <c r="AS56" s="100">
        <v>0</v>
      </c>
      <c r="AT56" s="101">
        <f t="shared" si="1"/>
        <v>0</v>
      </c>
      <c r="AU56" s="102">
        <f>'SO 102a - Komunikace'!P91</f>
        <v>0</v>
      </c>
      <c r="AV56" s="101">
        <f>'SO 102a - Komunikace'!J35</f>
        <v>0</v>
      </c>
      <c r="AW56" s="101">
        <f>'SO 102a - Komunikace'!J36</f>
        <v>0</v>
      </c>
      <c r="AX56" s="101">
        <f>'SO 102a - Komunikace'!J37</f>
        <v>0</v>
      </c>
      <c r="AY56" s="101">
        <f>'SO 102a - Komunikace'!J38</f>
        <v>0</v>
      </c>
      <c r="AZ56" s="101">
        <f>'SO 102a - Komunikace'!F35</f>
        <v>0</v>
      </c>
      <c r="BA56" s="101">
        <f>'SO 102a - Komunikace'!F36</f>
        <v>0</v>
      </c>
      <c r="BB56" s="101">
        <f>'SO 102a - Komunikace'!F37</f>
        <v>0</v>
      </c>
      <c r="BC56" s="101">
        <f>'SO 102a - Komunikace'!F38</f>
        <v>0</v>
      </c>
      <c r="BD56" s="103">
        <f>'SO 102a - Komunikace'!F39</f>
        <v>0</v>
      </c>
      <c r="BT56" s="104" t="s">
        <v>81</v>
      </c>
      <c r="BV56" s="104" t="s">
        <v>74</v>
      </c>
      <c r="BW56" s="104" t="s">
        <v>86</v>
      </c>
      <c r="BX56" s="104" t="s">
        <v>80</v>
      </c>
      <c r="CL56" s="104" t="s">
        <v>19</v>
      </c>
    </row>
    <row r="57" spans="1:90" s="4" customFormat="1" ht="23.25" customHeight="1">
      <c r="A57" s="97" t="s">
        <v>82</v>
      </c>
      <c r="B57" s="52"/>
      <c r="C57" s="98"/>
      <c r="D57" s="98"/>
      <c r="E57" s="357" t="s">
        <v>87</v>
      </c>
      <c r="F57" s="357"/>
      <c r="G57" s="357"/>
      <c r="H57" s="357"/>
      <c r="I57" s="357"/>
      <c r="J57" s="98"/>
      <c r="K57" s="357" t="s">
        <v>88</v>
      </c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5">
        <f>'SO 102b - Chodník'!J32</f>
        <v>0</v>
      </c>
      <c r="AH57" s="356"/>
      <c r="AI57" s="356"/>
      <c r="AJ57" s="356"/>
      <c r="AK57" s="356"/>
      <c r="AL57" s="356"/>
      <c r="AM57" s="356"/>
      <c r="AN57" s="355">
        <f t="shared" si="0"/>
        <v>0</v>
      </c>
      <c r="AO57" s="356"/>
      <c r="AP57" s="356"/>
      <c r="AQ57" s="99" t="s">
        <v>85</v>
      </c>
      <c r="AR57" s="54"/>
      <c r="AS57" s="100">
        <v>0</v>
      </c>
      <c r="AT57" s="101">
        <f t="shared" si="1"/>
        <v>0</v>
      </c>
      <c r="AU57" s="102">
        <f>'SO 102b - Chodník'!P92</f>
        <v>0</v>
      </c>
      <c r="AV57" s="101">
        <f>'SO 102b - Chodník'!J35</f>
        <v>0</v>
      </c>
      <c r="AW57" s="101">
        <f>'SO 102b - Chodník'!J36</f>
        <v>0</v>
      </c>
      <c r="AX57" s="101">
        <f>'SO 102b - Chodník'!J37</f>
        <v>0</v>
      </c>
      <c r="AY57" s="101">
        <f>'SO 102b - Chodník'!J38</f>
        <v>0</v>
      </c>
      <c r="AZ57" s="101">
        <f>'SO 102b - Chodník'!F35</f>
        <v>0</v>
      </c>
      <c r="BA57" s="101">
        <f>'SO 102b - Chodník'!F36</f>
        <v>0</v>
      </c>
      <c r="BB57" s="101">
        <f>'SO 102b - Chodník'!F37</f>
        <v>0</v>
      </c>
      <c r="BC57" s="101">
        <f>'SO 102b - Chodník'!F38</f>
        <v>0</v>
      </c>
      <c r="BD57" s="103">
        <f>'SO 102b - Chodník'!F39</f>
        <v>0</v>
      </c>
      <c r="BT57" s="104" t="s">
        <v>81</v>
      </c>
      <c r="BV57" s="104" t="s">
        <v>74</v>
      </c>
      <c r="BW57" s="104" t="s">
        <v>89</v>
      </c>
      <c r="BX57" s="104" t="s">
        <v>80</v>
      </c>
      <c r="CL57" s="104" t="s">
        <v>19</v>
      </c>
    </row>
    <row r="58" spans="1:90" s="4" customFormat="1" ht="23.25" customHeight="1">
      <c r="A58" s="97" t="s">
        <v>82</v>
      </c>
      <c r="B58" s="52"/>
      <c r="C58" s="98"/>
      <c r="D58" s="98"/>
      <c r="E58" s="357" t="s">
        <v>90</v>
      </c>
      <c r="F58" s="357"/>
      <c r="G58" s="357"/>
      <c r="H58" s="357"/>
      <c r="I58" s="357"/>
      <c r="J58" s="98"/>
      <c r="K58" s="357" t="s">
        <v>91</v>
      </c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5">
        <f>'SO 102c - Cyklostezka'!J32</f>
        <v>0</v>
      </c>
      <c r="AH58" s="356"/>
      <c r="AI58" s="356"/>
      <c r="AJ58" s="356"/>
      <c r="AK58" s="356"/>
      <c r="AL58" s="356"/>
      <c r="AM58" s="356"/>
      <c r="AN58" s="355">
        <f t="shared" si="0"/>
        <v>0</v>
      </c>
      <c r="AO58" s="356"/>
      <c r="AP58" s="356"/>
      <c r="AQ58" s="99" t="s">
        <v>85</v>
      </c>
      <c r="AR58" s="54"/>
      <c r="AS58" s="100">
        <v>0</v>
      </c>
      <c r="AT58" s="101">
        <f t="shared" si="1"/>
        <v>0</v>
      </c>
      <c r="AU58" s="102">
        <f>'SO 102c - Cyklostezka'!P91</f>
        <v>0</v>
      </c>
      <c r="AV58" s="101">
        <f>'SO 102c - Cyklostezka'!J35</f>
        <v>0</v>
      </c>
      <c r="AW58" s="101">
        <f>'SO 102c - Cyklostezka'!J36</f>
        <v>0</v>
      </c>
      <c r="AX58" s="101">
        <f>'SO 102c - Cyklostezka'!J37</f>
        <v>0</v>
      </c>
      <c r="AY58" s="101">
        <f>'SO 102c - Cyklostezka'!J38</f>
        <v>0</v>
      </c>
      <c r="AZ58" s="101">
        <f>'SO 102c - Cyklostezka'!F35</f>
        <v>0</v>
      </c>
      <c r="BA58" s="101">
        <f>'SO 102c - Cyklostezka'!F36</f>
        <v>0</v>
      </c>
      <c r="BB58" s="101">
        <f>'SO 102c - Cyklostezka'!F37</f>
        <v>0</v>
      </c>
      <c r="BC58" s="101">
        <f>'SO 102c - Cyklostezka'!F38</f>
        <v>0</v>
      </c>
      <c r="BD58" s="103">
        <f>'SO 102c - Cyklostezka'!F39</f>
        <v>0</v>
      </c>
      <c r="BT58" s="104" t="s">
        <v>81</v>
      </c>
      <c r="BV58" s="104" t="s">
        <v>74</v>
      </c>
      <c r="BW58" s="104" t="s">
        <v>92</v>
      </c>
      <c r="BX58" s="104" t="s">
        <v>80</v>
      </c>
      <c r="CL58" s="104" t="s">
        <v>19</v>
      </c>
    </row>
    <row r="59" spans="1:90" s="4" customFormat="1" ht="23.25" customHeight="1">
      <c r="A59" s="97" t="s">
        <v>82</v>
      </c>
      <c r="B59" s="52"/>
      <c r="C59" s="98"/>
      <c r="D59" s="98"/>
      <c r="E59" s="357" t="s">
        <v>93</v>
      </c>
      <c r="F59" s="357"/>
      <c r="G59" s="357"/>
      <c r="H59" s="357"/>
      <c r="I59" s="357"/>
      <c r="J59" s="98"/>
      <c r="K59" s="357" t="s">
        <v>94</v>
      </c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5">
        <f>'SO 102.1 - Ochrana vedení'!J32</f>
        <v>0</v>
      </c>
      <c r="AH59" s="356"/>
      <c r="AI59" s="356"/>
      <c r="AJ59" s="356"/>
      <c r="AK59" s="356"/>
      <c r="AL59" s="356"/>
      <c r="AM59" s="356"/>
      <c r="AN59" s="355">
        <f t="shared" si="0"/>
        <v>0</v>
      </c>
      <c r="AO59" s="356"/>
      <c r="AP59" s="356"/>
      <c r="AQ59" s="99" t="s">
        <v>85</v>
      </c>
      <c r="AR59" s="54"/>
      <c r="AS59" s="100">
        <v>0</v>
      </c>
      <c r="AT59" s="101">
        <f t="shared" si="1"/>
        <v>0</v>
      </c>
      <c r="AU59" s="102">
        <f>'SO 102.1 - Ochrana vedení'!P88</f>
        <v>0</v>
      </c>
      <c r="AV59" s="101">
        <f>'SO 102.1 - Ochrana vedení'!J35</f>
        <v>0</v>
      </c>
      <c r="AW59" s="101">
        <f>'SO 102.1 - Ochrana vedení'!J36</f>
        <v>0</v>
      </c>
      <c r="AX59" s="101">
        <f>'SO 102.1 - Ochrana vedení'!J37</f>
        <v>0</v>
      </c>
      <c r="AY59" s="101">
        <f>'SO 102.1 - Ochrana vedení'!J38</f>
        <v>0</v>
      </c>
      <c r="AZ59" s="101">
        <f>'SO 102.1 - Ochrana vedení'!F35</f>
        <v>0</v>
      </c>
      <c r="BA59" s="101">
        <f>'SO 102.1 - Ochrana vedení'!F36</f>
        <v>0</v>
      </c>
      <c r="BB59" s="101">
        <f>'SO 102.1 - Ochrana vedení'!F37</f>
        <v>0</v>
      </c>
      <c r="BC59" s="101">
        <f>'SO 102.1 - Ochrana vedení'!F38</f>
        <v>0</v>
      </c>
      <c r="BD59" s="103">
        <f>'SO 102.1 - Ochrana vedení'!F39</f>
        <v>0</v>
      </c>
      <c r="BT59" s="104" t="s">
        <v>81</v>
      </c>
      <c r="BV59" s="104" t="s">
        <v>74</v>
      </c>
      <c r="BW59" s="104" t="s">
        <v>95</v>
      </c>
      <c r="BX59" s="104" t="s">
        <v>80</v>
      </c>
      <c r="CL59" s="104" t="s">
        <v>19</v>
      </c>
    </row>
    <row r="60" spans="1:90" s="4" customFormat="1" ht="23.25" customHeight="1">
      <c r="A60" s="97" t="s">
        <v>82</v>
      </c>
      <c r="B60" s="52"/>
      <c r="C60" s="98"/>
      <c r="D60" s="98"/>
      <c r="E60" s="357" t="s">
        <v>96</v>
      </c>
      <c r="F60" s="357"/>
      <c r="G60" s="357"/>
      <c r="H60" s="357"/>
      <c r="I60" s="357"/>
      <c r="J60" s="98"/>
      <c r="K60" s="357" t="s">
        <v>97</v>
      </c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5">
        <f>'SO 102.2 - Odvodnění'!J32</f>
        <v>0</v>
      </c>
      <c r="AH60" s="356"/>
      <c r="AI60" s="356"/>
      <c r="AJ60" s="356"/>
      <c r="AK60" s="356"/>
      <c r="AL60" s="356"/>
      <c r="AM60" s="356"/>
      <c r="AN60" s="355">
        <f t="shared" si="0"/>
        <v>0</v>
      </c>
      <c r="AO60" s="356"/>
      <c r="AP60" s="356"/>
      <c r="AQ60" s="99" t="s">
        <v>85</v>
      </c>
      <c r="AR60" s="54"/>
      <c r="AS60" s="100">
        <v>0</v>
      </c>
      <c r="AT60" s="101">
        <f t="shared" si="1"/>
        <v>0</v>
      </c>
      <c r="AU60" s="102">
        <f>'SO 102.2 - Odvodnění'!P90</f>
        <v>0</v>
      </c>
      <c r="AV60" s="101">
        <f>'SO 102.2 - Odvodnění'!J35</f>
        <v>0</v>
      </c>
      <c r="AW60" s="101">
        <f>'SO 102.2 - Odvodnění'!J36</f>
        <v>0</v>
      </c>
      <c r="AX60" s="101">
        <f>'SO 102.2 - Odvodnění'!J37</f>
        <v>0</v>
      </c>
      <c r="AY60" s="101">
        <f>'SO 102.2 - Odvodnění'!J38</f>
        <v>0</v>
      </c>
      <c r="AZ60" s="101">
        <f>'SO 102.2 - Odvodnění'!F35</f>
        <v>0</v>
      </c>
      <c r="BA60" s="101">
        <f>'SO 102.2 - Odvodnění'!F36</f>
        <v>0</v>
      </c>
      <c r="BB60" s="101">
        <f>'SO 102.2 - Odvodnění'!F37</f>
        <v>0</v>
      </c>
      <c r="BC60" s="101">
        <f>'SO 102.2 - Odvodnění'!F38</f>
        <v>0</v>
      </c>
      <c r="BD60" s="103">
        <f>'SO 102.2 - Odvodnění'!F39</f>
        <v>0</v>
      </c>
      <c r="BT60" s="104" t="s">
        <v>81</v>
      </c>
      <c r="BV60" s="104" t="s">
        <v>74</v>
      </c>
      <c r="BW60" s="104" t="s">
        <v>98</v>
      </c>
      <c r="BX60" s="104" t="s">
        <v>80</v>
      </c>
      <c r="CL60" s="104" t="s">
        <v>19</v>
      </c>
    </row>
    <row r="61" spans="1:90" s="4" customFormat="1" ht="16.5" customHeight="1">
      <c r="A61" s="97" t="s">
        <v>82</v>
      </c>
      <c r="B61" s="52"/>
      <c r="C61" s="98"/>
      <c r="D61" s="98"/>
      <c r="E61" s="357" t="s">
        <v>99</v>
      </c>
      <c r="F61" s="357"/>
      <c r="G61" s="357"/>
      <c r="H61" s="357"/>
      <c r="I61" s="357"/>
      <c r="J61" s="98"/>
      <c r="K61" s="357" t="s">
        <v>100</v>
      </c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5">
        <f>'SO 402 - Veřejné osvětlení'!J32</f>
        <v>0</v>
      </c>
      <c r="AH61" s="356"/>
      <c r="AI61" s="356"/>
      <c r="AJ61" s="356"/>
      <c r="AK61" s="356"/>
      <c r="AL61" s="356"/>
      <c r="AM61" s="356"/>
      <c r="AN61" s="355">
        <f t="shared" si="0"/>
        <v>0</v>
      </c>
      <c r="AO61" s="356"/>
      <c r="AP61" s="356"/>
      <c r="AQ61" s="99" t="s">
        <v>85</v>
      </c>
      <c r="AR61" s="54"/>
      <c r="AS61" s="100">
        <v>0</v>
      </c>
      <c r="AT61" s="101">
        <f t="shared" si="1"/>
        <v>0</v>
      </c>
      <c r="AU61" s="102">
        <f>'SO 402 - Veřejné osvětlení'!P108</f>
        <v>0</v>
      </c>
      <c r="AV61" s="101">
        <f>'SO 402 - Veřejné osvětlení'!J35</f>
        <v>0</v>
      </c>
      <c r="AW61" s="101">
        <f>'SO 402 - Veřejné osvětlení'!J36</f>
        <v>0</v>
      </c>
      <c r="AX61" s="101">
        <f>'SO 402 - Veřejné osvětlení'!J37</f>
        <v>0</v>
      </c>
      <c r="AY61" s="101">
        <f>'SO 402 - Veřejné osvětlení'!J38</f>
        <v>0</v>
      </c>
      <c r="AZ61" s="101">
        <f>'SO 402 - Veřejné osvětlení'!F35</f>
        <v>0</v>
      </c>
      <c r="BA61" s="101">
        <f>'SO 402 - Veřejné osvětlení'!F36</f>
        <v>0</v>
      </c>
      <c r="BB61" s="101">
        <f>'SO 402 - Veřejné osvětlení'!F37</f>
        <v>0</v>
      </c>
      <c r="BC61" s="101">
        <f>'SO 402 - Veřejné osvětlení'!F38</f>
        <v>0</v>
      </c>
      <c r="BD61" s="103">
        <f>'SO 402 - Veřejné osvětlení'!F39</f>
        <v>0</v>
      </c>
      <c r="BT61" s="104" t="s">
        <v>81</v>
      </c>
      <c r="BV61" s="104" t="s">
        <v>74</v>
      </c>
      <c r="BW61" s="104" t="s">
        <v>101</v>
      </c>
      <c r="BX61" s="104" t="s">
        <v>80</v>
      </c>
      <c r="CL61" s="104" t="s">
        <v>19</v>
      </c>
    </row>
    <row r="62" spans="1:90" s="4" customFormat="1" ht="23.25" customHeight="1">
      <c r="A62" s="97" t="s">
        <v>82</v>
      </c>
      <c r="B62" s="52"/>
      <c r="C62" s="98"/>
      <c r="D62" s="98"/>
      <c r="E62" s="357" t="s">
        <v>102</v>
      </c>
      <c r="F62" s="357"/>
      <c r="G62" s="357"/>
      <c r="H62" s="357"/>
      <c r="I62" s="357"/>
      <c r="J62" s="98"/>
      <c r="K62" s="357" t="s">
        <v>103</v>
      </c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5">
        <f>'SO 402.1 - Přílož ochrann...'!J32</f>
        <v>0</v>
      </c>
      <c r="AH62" s="356"/>
      <c r="AI62" s="356"/>
      <c r="AJ62" s="356"/>
      <c r="AK62" s="356"/>
      <c r="AL62" s="356"/>
      <c r="AM62" s="356"/>
      <c r="AN62" s="355">
        <f t="shared" si="0"/>
        <v>0</v>
      </c>
      <c r="AO62" s="356"/>
      <c r="AP62" s="356"/>
      <c r="AQ62" s="99" t="s">
        <v>85</v>
      </c>
      <c r="AR62" s="54"/>
      <c r="AS62" s="100">
        <v>0</v>
      </c>
      <c r="AT62" s="101">
        <f t="shared" si="1"/>
        <v>0</v>
      </c>
      <c r="AU62" s="102">
        <f>'SO 402.1 - Přílož ochrann...'!P92</f>
        <v>0</v>
      </c>
      <c r="AV62" s="101">
        <f>'SO 402.1 - Přílož ochrann...'!J35</f>
        <v>0</v>
      </c>
      <c r="AW62" s="101">
        <f>'SO 402.1 - Přílož ochrann...'!J36</f>
        <v>0</v>
      </c>
      <c r="AX62" s="101">
        <f>'SO 402.1 - Přílož ochrann...'!J37</f>
        <v>0</v>
      </c>
      <c r="AY62" s="101">
        <f>'SO 402.1 - Přílož ochrann...'!J38</f>
        <v>0</v>
      </c>
      <c r="AZ62" s="101">
        <f>'SO 402.1 - Přílož ochrann...'!F35</f>
        <v>0</v>
      </c>
      <c r="BA62" s="101">
        <f>'SO 402.1 - Přílož ochrann...'!F36</f>
        <v>0</v>
      </c>
      <c r="BB62" s="101">
        <f>'SO 402.1 - Přílož ochrann...'!F37</f>
        <v>0</v>
      </c>
      <c r="BC62" s="101">
        <f>'SO 402.1 - Přílož ochrann...'!F38</f>
        <v>0</v>
      </c>
      <c r="BD62" s="103">
        <f>'SO 402.1 - Přílož ochrann...'!F39</f>
        <v>0</v>
      </c>
      <c r="BT62" s="104" t="s">
        <v>81</v>
      </c>
      <c r="BV62" s="104" t="s">
        <v>74</v>
      </c>
      <c r="BW62" s="104" t="s">
        <v>104</v>
      </c>
      <c r="BX62" s="104" t="s">
        <v>80</v>
      </c>
      <c r="CL62" s="104" t="s">
        <v>19</v>
      </c>
    </row>
    <row r="63" spans="1:90" s="4" customFormat="1" ht="16.5" customHeight="1">
      <c r="A63" s="97" t="s">
        <v>82</v>
      </c>
      <c r="B63" s="52"/>
      <c r="C63" s="98"/>
      <c r="D63" s="98"/>
      <c r="E63" s="357" t="s">
        <v>105</v>
      </c>
      <c r="F63" s="357"/>
      <c r="G63" s="357"/>
      <c r="H63" s="357"/>
      <c r="I63" s="357"/>
      <c r="J63" s="98"/>
      <c r="K63" s="357" t="s">
        <v>106</v>
      </c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5">
        <f>'VON - Vedlejší a ostatní ...'!J32</f>
        <v>0</v>
      </c>
      <c r="AH63" s="356"/>
      <c r="AI63" s="356"/>
      <c r="AJ63" s="356"/>
      <c r="AK63" s="356"/>
      <c r="AL63" s="356"/>
      <c r="AM63" s="356"/>
      <c r="AN63" s="355">
        <f t="shared" si="0"/>
        <v>0</v>
      </c>
      <c r="AO63" s="356"/>
      <c r="AP63" s="356"/>
      <c r="AQ63" s="99" t="s">
        <v>85</v>
      </c>
      <c r="AR63" s="54"/>
      <c r="AS63" s="105">
        <v>0</v>
      </c>
      <c r="AT63" s="106">
        <f t="shared" si="1"/>
        <v>0</v>
      </c>
      <c r="AU63" s="107">
        <f>'VON - Vedlejší a ostatní ...'!P89</f>
        <v>0</v>
      </c>
      <c r="AV63" s="106">
        <f>'VON - Vedlejší a ostatní ...'!J35</f>
        <v>0</v>
      </c>
      <c r="AW63" s="106">
        <f>'VON - Vedlejší a ostatní ...'!J36</f>
        <v>0</v>
      </c>
      <c r="AX63" s="106">
        <f>'VON - Vedlejší a ostatní ...'!J37</f>
        <v>0</v>
      </c>
      <c r="AY63" s="106">
        <f>'VON - Vedlejší a ostatní ...'!J38</f>
        <v>0</v>
      </c>
      <c r="AZ63" s="106">
        <f>'VON - Vedlejší a ostatní ...'!F35</f>
        <v>0</v>
      </c>
      <c r="BA63" s="106">
        <f>'VON - Vedlejší a ostatní ...'!F36</f>
        <v>0</v>
      </c>
      <c r="BB63" s="106">
        <f>'VON - Vedlejší a ostatní ...'!F37</f>
        <v>0</v>
      </c>
      <c r="BC63" s="106">
        <f>'VON - Vedlejší a ostatní ...'!F38</f>
        <v>0</v>
      </c>
      <c r="BD63" s="108">
        <f>'VON - Vedlejší a ostatní ...'!F39</f>
        <v>0</v>
      </c>
      <c r="BT63" s="104" t="s">
        <v>81</v>
      </c>
      <c r="BV63" s="104" t="s">
        <v>74</v>
      </c>
      <c r="BW63" s="104" t="s">
        <v>107</v>
      </c>
      <c r="BX63" s="104" t="s">
        <v>80</v>
      </c>
      <c r="CL63" s="104" t="s">
        <v>19</v>
      </c>
    </row>
    <row r="64" spans="1:57" s="2" customFormat="1" ht="30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40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0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</sheetData>
  <sheetProtection algorithmName="SHA-512" hashValue="gPYVZpz4Ll0g2Z7pWfF31cVUERs67fMiPW68+8+Zkv51BXGOzbKo43sEJ2QLg6EN55i7YjnHlq5AKFJXmHn7OA==" saltValue="Zxa0QTKIVKB5HEMCCC2g8BvGwqTCxJATQgt/bZwuLPkQOlUlMXhR33lHU0QSG9rq0waMcfvVwldYMSkKXJfTNw==" spinCount="100000" sheet="1" objects="1" scenarios="1" formatColumns="0" formatRows="0"/>
  <mergeCells count="7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SO 102a - Komunikace'!C2" display="/"/>
    <hyperlink ref="A57" location="'SO 102b - Chodník'!C2" display="/"/>
    <hyperlink ref="A58" location="'SO 102c - Cyklostezka'!C2" display="/"/>
    <hyperlink ref="A59" location="'SO 102.1 - Ochrana vedení'!C2" display="/"/>
    <hyperlink ref="A60" location="'SO 102.2 - Odvodnění'!C2" display="/"/>
    <hyperlink ref="A61" location="'SO 402 - Veřejné osvětlení'!C2" display="/"/>
    <hyperlink ref="A62" location="'SO 402.1 - Přílož ochrann...'!C2" display="/"/>
    <hyperlink ref="A6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6" customFormat="1" ht="45" customHeight="1">
      <c r="B3" s="259"/>
      <c r="C3" s="391" t="s">
        <v>1850</v>
      </c>
      <c r="D3" s="391"/>
      <c r="E3" s="391"/>
      <c r="F3" s="391"/>
      <c r="G3" s="391"/>
      <c r="H3" s="391"/>
      <c r="I3" s="391"/>
      <c r="J3" s="391"/>
      <c r="K3" s="260"/>
    </row>
    <row r="4" spans="2:11" s="1" customFormat="1" ht="25.5" customHeight="1">
      <c r="B4" s="261"/>
      <c r="C4" s="396" t="s">
        <v>1851</v>
      </c>
      <c r="D4" s="396"/>
      <c r="E4" s="396"/>
      <c r="F4" s="396"/>
      <c r="G4" s="396"/>
      <c r="H4" s="396"/>
      <c r="I4" s="396"/>
      <c r="J4" s="396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5" t="s">
        <v>1852</v>
      </c>
      <c r="D6" s="395"/>
      <c r="E6" s="395"/>
      <c r="F6" s="395"/>
      <c r="G6" s="395"/>
      <c r="H6" s="395"/>
      <c r="I6" s="395"/>
      <c r="J6" s="395"/>
      <c r="K6" s="262"/>
    </row>
    <row r="7" spans="2:11" s="1" customFormat="1" ht="15" customHeight="1">
      <c r="B7" s="265"/>
      <c r="C7" s="395" t="s">
        <v>1853</v>
      </c>
      <c r="D7" s="395"/>
      <c r="E7" s="395"/>
      <c r="F7" s="395"/>
      <c r="G7" s="395"/>
      <c r="H7" s="395"/>
      <c r="I7" s="395"/>
      <c r="J7" s="395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5" t="s">
        <v>1854</v>
      </c>
      <c r="D9" s="395"/>
      <c r="E9" s="395"/>
      <c r="F9" s="395"/>
      <c r="G9" s="395"/>
      <c r="H9" s="395"/>
      <c r="I9" s="395"/>
      <c r="J9" s="395"/>
      <c r="K9" s="262"/>
    </row>
    <row r="10" spans="2:11" s="1" customFormat="1" ht="15" customHeight="1">
      <c r="B10" s="265"/>
      <c r="C10" s="264"/>
      <c r="D10" s="395" t="s">
        <v>1855</v>
      </c>
      <c r="E10" s="395"/>
      <c r="F10" s="395"/>
      <c r="G10" s="395"/>
      <c r="H10" s="395"/>
      <c r="I10" s="395"/>
      <c r="J10" s="395"/>
      <c r="K10" s="262"/>
    </row>
    <row r="11" spans="2:11" s="1" customFormat="1" ht="15" customHeight="1">
      <c r="B11" s="265"/>
      <c r="C11" s="266"/>
      <c r="D11" s="395" t="s">
        <v>1856</v>
      </c>
      <c r="E11" s="395"/>
      <c r="F11" s="395"/>
      <c r="G11" s="395"/>
      <c r="H11" s="395"/>
      <c r="I11" s="395"/>
      <c r="J11" s="395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1857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5" t="s">
        <v>1858</v>
      </c>
      <c r="E15" s="395"/>
      <c r="F15" s="395"/>
      <c r="G15" s="395"/>
      <c r="H15" s="395"/>
      <c r="I15" s="395"/>
      <c r="J15" s="395"/>
      <c r="K15" s="262"/>
    </row>
    <row r="16" spans="2:11" s="1" customFormat="1" ht="15" customHeight="1">
      <c r="B16" s="265"/>
      <c r="C16" s="266"/>
      <c r="D16" s="395" t="s">
        <v>1859</v>
      </c>
      <c r="E16" s="395"/>
      <c r="F16" s="395"/>
      <c r="G16" s="395"/>
      <c r="H16" s="395"/>
      <c r="I16" s="395"/>
      <c r="J16" s="395"/>
      <c r="K16" s="262"/>
    </row>
    <row r="17" spans="2:11" s="1" customFormat="1" ht="15" customHeight="1">
      <c r="B17" s="265"/>
      <c r="C17" s="266"/>
      <c r="D17" s="395" t="s">
        <v>1860</v>
      </c>
      <c r="E17" s="395"/>
      <c r="F17" s="395"/>
      <c r="G17" s="395"/>
      <c r="H17" s="395"/>
      <c r="I17" s="395"/>
      <c r="J17" s="395"/>
      <c r="K17" s="262"/>
    </row>
    <row r="18" spans="2:11" s="1" customFormat="1" ht="15" customHeight="1">
      <c r="B18" s="265"/>
      <c r="C18" s="266"/>
      <c r="D18" s="266"/>
      <c r="E18" s="268" t="s">
        <v>78</v>
      </c>
      <c r="F18" s="395" t="s">
        <v>1861</v>
      </c>
      <c r="G18" s="395"/>
      <c r="H18" s="395"/>
      <c r="I18" s="395"/>
      <c r="J18" s="395"/>
      <c r="K18" s="262"/>
    </row>
    <row r="19" spans="2:11" s="1" customFormat="1" ht="15" customHeight="1">
      <c r="B19" s="265"/>
      <c r="C19" s="266"/>
      <c r="D19" s="266"/>
      <c r="E19" s="268" t="s">
        <v>1862</v>
      </c>
      <c r="F19" s="395" t="s">
        <v>1863</v>
      </c>
      <c r="G19" s="395"/>
      <c r="H19" s="395"/>
      <c r="I19" s="395"/>
      <c r="J19" s="395"/>
      <c r="K19" s="262"/>
    </row>
    <row r="20" spans="2:11" s="1" customFormat="1" ht="15" customHeight="1">
      <c r="B20" s="265"/>
      <c r="C20" s="266"/>
      <c r="D20" s="266"/>
      <c r="E20" s="268" t="s">
        <v>1864</v>
      </c>
      <c r="F20" s="395" t="s">
        <v>1865</v>
      </c>
      <c r="G20" s="395"/>
      <c r="H20" s="395"/>
      <c r="I20" s="395"/>
      <c r="J20" s="395"/>
      <c r="K20" s="262"/>
    </row>
    <row r="21" spans="2:11" s="1" customFormat="1" ht="15" customHeight="1">
      <c r="B21" s="265"/>
      <c r="C21" s="266"/>
      <c r="D21" s="266"/>
      <c r="E21" s="268" t="s">
        <v>105</v>
      </c>
      <c r="F21" s="395" t="s">
        <v>106</v>
      </c>
      <c r="G21" s="395"/>
      <c r="H21" s="395"/>
      <c r="I21" s="395"/>
      <c r="J21" s="395"/>
      <c r="K21" s="262"/>
    </row>
    <row r="22" spans="2:11" s="1" customFormat="1" ht="15" customHeight="1">
      <c r="B22" s="265"/>
      <c r="C22" s="266"/>
      <c r="D22" s="266"/>
      <c r="E22" s="268" t="s">
        <v>1866</v>
      </c>
      <c r="F22" s="395" t="s">
        <v>1867</v>
      </c>
      <c r="G22" s="395"/>
      <c r="H22" s="395"/>
      <c r="I22" s="395"/>
      <c r="J22" s="395"/>
      <c r="K22" s="262"/>
    </row>
    <row r="23" spans="2:11" s="1" customFormat="1" ht="15" customHeight="1">
      <c r="B23" s="265"/>
      <c r="C23" s="266"/>
      <c r="D23" s="266"/>
      <c r="E23" s="268" t="s">
        <v>85</v>
      </c>
      <c r="F23" s="395" t="s">
        <v>1868</v>
      </c>
      <c r="G23" s="395"/>
      <c r="H23" s="395"/>
      <c r="I23" s="395"/>
      <c r="J23" s="395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5" t="s">
        <v>1869</v>
      </c>
      <c r="D25" s="395"/>
      <c r="E25" s="395"/>
      <c r="F25" s="395"/>
      <c r="G25" s="395"/>
      <c r="H25" s="395"/>
      <c r="I25" s="395"/>
      <c r="J25" s="395"/>
      <c r="K25" s="262"/>
    </row>
    <row r="26" spans="2:11" s="1" customFormat="1" ht="15" customHeight="1">
      <c r="B26" s="265"/>
      <c r="C26" s="395" t="s">
        <v>1870</v>
      </c>
      <c r="D26" s="395"/>
      <c r="E26" s="395"/>
      <c r="F26" s="395"/>
      <c r="G26" s="395"/>
      <c r="H26" s="395"/>
      <c r="I26" s="395"/>
      <c r="J26" s="395"/>
      <c r="K26" s="262"/>
    </row>
    <row r="27" spans="2:11" s="1" customFormat="1" ht="15" customHeight="1">
      <c r="B27" s="265"/>
      <c r="C27" s="264"/>
      <c r="D27" s="395" t="s">
        <v>1871</v>
      </c>
      <c r="E27" s="395"/>
      <c r="F27" s="395"/>
      <c r="G27" s="395"/>
      <c r="H27" s="395"/>
      <c r="I27" s="395"/>
      <c r="J27" s="395"/>
      <c r="K27" s="262"/>
    </row>
    <row r="28" spans="2:11" s="1" customFormat="1" ht="15" customHeight="1">
      <c r="B28" s="265"/>
      <c r="C28" s="266"/>
      <c r="D28" s="395" t="s">
        <v>1872</v>
      </c>
      <c r="E28" s="395"/>
      <c r="F28" s="395"/>
      <c r="G28" s="395"/>
      <c r="H28" s="395"/>
      <c r="I28" s="395"/>
      <c r="J28" s="395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5" t="s">
        <v>1873</v>
      </c>
      <c r="E30" s="395"/>
      <c r="F30" s="395"/>
      <c r="G30" s="395"/>
      <c r="H30" s="395"/>
      <c r="I30" s="395"/>
      <c r="J30" s="395"/>
      <c r="K30" s="262"/>
    </row>
    <row r="31" spans="2:11" s="1" customFormat="1" ht="15" customHeight="1">
      <c r="B31" s="265"/>
      <c r="C31" s="266"/>
      <c r="D31" s="395" t="s">
        <v>1874</v>
      </c>
      <c r="E31" s="395"/>
      <c r="F31" s="395"/>
      <c r="G31" s="395"/>
      <c r="H31" s="395"/>
      <c r="I31" s="395"/>
      <c r="J31" s="395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5" t="s">
        <v>1875</v>
      </c>
      <c r="E33" s="395"/>
      <c r="F33" s="395"/>
      <c r="G33" s="395"/>
      <c r="H33" s="395"/>
      <c r="I33" s="395"/>
      <c r="J33" s="395"/>
      <c r="K33" s="262"/>
    </row>
    <row r="34" spans="2:11" s="1" customFormat="1" ht="15" customHeight="1">
      <c r="B34" s="265"/>
      <c r="C34" s="266"/>
      <c r="D34" s="395" t="s">
        <v>1876</v>
      </c>
      <c r="E34" s="395"/>
      <c r="F34" s="395"/>
      <c r="G34" s="395"/>
      <c r="H34" s="395"/>
      <c r="I34" s="395"/>
      <c r="J34" s="395"/>
      <c r="K34" s="262"/>
    </row>
    <row r="35" spans="2:11" s="1" customFormat="1" ht="15" customHeight="1">
      <c r="B35" s="265"/>
      <c r="C35" s="266"/>
      <c r="D35" s="395" t="s">
        <v>1877</v>
      </c>
      <c r="E35" s="395"/>
      <c r="F35" s="395"/>
      <c r="G35" s="395"/>
      <c r="H35" s="395"/>
      <c r="I35" s="395"/>
      <c r="J35" s="395"/>
      <c r="K35" s="262"/>
    </row>
    <row r="36" spans="2:11" s="1" customFormat="1" ht="15" customHeight="1">
      <c r="B36" s="265"/>
      <c r="C36" s="266"/>
      <c r="D36" s="264"/>
      <c r="E36" s="267" t="s">
        <v>124</v>
      </c>
      <c r="F36" s="264"/>
      <c r="G36" s="395" t="s">
        <v>1878</v>
      </c>
      <c r="H36" s="395"/>
      <c r="I36" s="395"/>
      <c r="J36" s="395"/>
      <c r="K36" s="262"/>
    </row>
    <row r="37" spans="2:11" s="1" customFormat="1" ht="30.75" customHeight="1">
      <c r="B37" s="265"/>
      <c r="C37" s="266"/>
      <c r="D37" s="264"/>
      <c r="E37" s="267" t="s">
        <v>1879</v>
      </c>
      <c r="F37" s="264"/>
      <c r="G37" s="395" t="s">
        <v>1880</v>
      </c>
      <c r="H37" s="395"/>
      <c r="I37" s="395"/>
      <c r="J37" s="395"/>
      <c r="K37" s="262"/>
    </row>
    <row r="38" spans="2:11" s="1" customFormat="1" ht="15" customHeight="1">
      <c r="B38" s="265"/>
      <c r="C38" s="266"/>
      <c r="D38" s="264"/>
      <c r="E38" s="267" t="s">
        <v>53</v>
      </c>
      <c r="F38" s="264"/>
      <c r="G38" s="395" t="s">
        <v>1881</v>
      </c>
      <c r="H38" s="395"/>
      <c r="I38" s="395"/>
      <c r="J38" s="395"/>
      <c r="K38" s="262"/>
    </row>
    <row r="39" spans="2:11" s="1" customFormat="1" ht="15" customHeight="1">
      <c r="B39" s="265"/>
      <c r="C39" s="266"/>
      <c r="D39" s="264"/>
      <c r="E39" s="267" t="s">
        <v>54</v>
      </c>
      <c r="F39" s="264"/>
      <c r="G39" s="395" t="s">
        <v>1882</v>
      </c>
      <c r="H39" s="395"/>
      <c r="I39" s="395"/>
      <c r="J39" s="395"/>
      <c r="K39" s="262"/>
    </row>
    <row r="40" spans="2:11" s="1" customFormat="1" ht="15" customHeight="1">
      <c r="B40" s="265"/>
      <c r="C40" s="266"/>
      <c r="D40" s="264"/>
      <c r="E40" s="267" t="s">
        <v>125</v>
      </c>
      <c r="F40" s="264"/>
      <c r="G40" s="395" t="s">
        <v>1883</v>
      </c>
      <c r="H40" s="395"/>
      <c r="I40" s="395"/>
      <c r="J40" s="395"/>
      <c r="K40" s="262"/>
    </row>
    <row r="41" spans="2:11" s="1" customFormat="1" ht="15" customHeight="1">
      <c r="B41" s="265"/>
      <c r="C41" s="266"/>
      <c r="D41" s="264"/>
      <c r="E41" s="267" t="s">
        <v>126</v>
      </c>
      <c r="F41" s="264"/>
      <c r="G41" s="395" t="s">
        <v>1884</v>
      </c>
      <c r="H41" s="395"/>
      <c r="I41" s="395"/>
      <c r="J41" s="395"/>
      <c r="K41" s="262"/>
    </row>
    <row r="42" spans="2:11" s="1" customFormat="1" ht="15" customHeight="1">
      <c r="B42" s="265"/>
      <c r="C42" s="266"/>
      <c r="D42" s="264"/>
      <c r="E42" s="267" t="s">
        <v>1885</v>
      </c>
      <c r="F42" s="264"/>
      <c r="G42" s="395" t="s">
        <v>1886</v>
      </c>
      <c r="H42" s="395"/>
      <c r="I42" s="395"/>
      <c r="J42" s="395"/>
      <c r="K42" s="262"/>
    </row>
    <row r="43" spans="2:11" s="1" customFormat="1" ht="15" customHeight="1">
      <c r="B43" s="265"/>
      <c r="C43" s="266"/>
      <c r="D43" s="264"/>
      <c r="E43" s="267"/>
      <c r="F43" s="264"/>
      <c r="G43" s="395" t="s">
        <v>1887</v>
      </c>
      <c r="H43" s="395"/>
      <c r="I43" s="395"/>
      <c r="J43" s="395"/>
      <c r="K43" s="262"/>
    </row>
    <row r="44" spans="2:11" s="1" customFormat="1" ht="15" customHeight="1">
      <c r="B44" s="265"/>
      <c r="C44" s="266"/>
      <c r="D44" s="264"/>
      <c r="E44" s="267" t="s">
        <v>1888</v>
      </c>
      <c r="F44" s="264"/>
      <c r="G44" s="395" t="s">
        <v>1889</v>
      </c>
      <c r="H44" s="395"/>
      <c r="I44" s="395"/>
      <c r="J44" s="395"/>
      <c r="K44" s="262"/>
    </row>
    <row r="45" spans="2:11" s="1" customFormat="1" ht="15" customHeight="1">
      <c r="B45" s="265"/>
      <c r="C45" s="266"/>
      <c r="D45" s="264"/>
      <c r="E45" s="267" t="s">
        <v>128</v>
      </c>
      <c r="F45" s="264"/>
      <c r="G45" s="395" t="s">
        <v>1890</v>
      </c>
      <c r="H45" s="395"/>
      <c r="I45" s="395"/>
      <c r="J45" s="395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5" t="s">
        <v>1891</v>
      </c>
      <c r="E47" s="395"/>
      <c r="F47" s="395"/>
      <c r="G47" s="395"/>
      <c r="H47" s="395"/>
      <c r="I47" s="395"/>
      <c r="J47" s="395"/>
      <c r="K47" s="262"/>
    </row>
    <row r="48" spans="2:11" s="1" customFormat="1" ht="15" customHeight="1">
      <c r="B48" s="265"/>
      <c r="C48" s="266"/>
      <c r="D48" s="266"/>
      <c r="E48" s="395" t="s">
        <v>1892</v>
      </c>
      <c r="F48" s="395"/>
      <c r="G48" s="395"/>
      <c r="H48" s="395"/>
      <c r="I48" s="395"/>
      <c r="J48" s="395"/>
      <c r="K48" s="262"/>
    </row>
    <row r="49" spans="2:11" s="1" customFormat="1" ht="15" customHeight="1">
      <c r="B49" s="265"/>
      <c r="C49" s="266"/>
      <c r="D49" s="266"/>
      <c r="E49" s="395" t="s">
        <v>1893</v>
      </c>
      <c r="F49" s="395"/>
      <c r="G49" s="395"/>
      <c r="H49" s="395"/>
      <c r="I49" s="395"/>
      <c r="J49" s="395"/>
      <c r="K49" s="262"/>
    </row>
    <row r="50" spans="2:11" s="1" customFormat="1" ht="15" customHeight="1">
      <c r="B50" s="265"/>
      <c r="C50" s="266"/>
      <c r="D50" s="266"/>
      <c r="E50" s="395" t="s">
        <v>1894</v>
      </c>
      <c r="F50" s="395"/>
      <c r="G50" s="395"/>
      <c r="H50" s="395"/>
      <c r="I50" s="395"/>
      <c r="J50" s="395"/>
      <c r="K50" s="262"/>
    </row>
    <row r="51" spans="2:11" s="1" customFormat="1" ht="15" customHeight="1">
      <c r="B51" s="265"/>
      <c r="C51" s="266"/>
      <c r="D51" s="395" t="s">
        <v>1895</v>
      </c>
      <c r="E51" s="395"/>
      <c r="F51" s="395"/>
      <c r="G51" s="395"/>
      <c r="H51" s="395"/>
      <c r="I51" s="395"/>
      <c r="J51" s="395"/>
      <c r="K51" s="262"/>
    </row>
    <row r="52" spans="2:11" s="1" customFormat="1" ht="25.5" customHeight="1">
      <c r="B52" s="261"/>
      <c r="C52" s="396" t="s">
        <v>1896</v>
      </c>
      <c r="D52" s="396"/>
      <c r="E52" s="396"/>
      <c r="F52" s="396"/>
      <c r="G52" s="396"/>
      <c r="H52" s="396"/>
      <c r="I52" s="396"/>
      <c r="J52" s="396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5" t="s">
        <v>1897</v>
      </c>
      <c r="D54" s="395"/>
      <c r="E54" s="395"/>
      <c r="F54" s="395"/>
      <c r="G54" s="395"/>
      <c r="H54" s="395"/>
      <c r="I54" s="395"/>
      <c r="J54" s="395"/>
      <c r="K54" s="262"/>
    </row>
    <row r="55" spans="2:11" s="1" customFormat="1" ht="15" customHeight="1">
      <c r="B55" s="261"/>
      <c r="C55" s="395" t="s">
        <v>1898</v>
      </c>
      <c r="D55" s="395"/>
      <c r="E55" s="395"/>
      <c r="F55" s="395"/>
      <c r="G55" s="395"/>
      <c r="H55" s="395"/>
      <c r="I55" s="395"/>
      <c r="J55" s="395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5" t="s">
        <v>1899</v>
      </c>
      <c r="D57" s="395"/>
      <c r="E57" s="395"/>
      <c r="F57" s="395"/>
      <c r="G57" s="395"/>
      <c r="H57" s="395"/>
      <c r="I57" s="395"/>
      <c r="J57" s="395"/>
      <c r="K57" s="262"/>
    </row>
    <row r="58" spans="2:11" s="1" customFormat="1" ht="15" customHeight="1">
      <c r="B58" s="261"/>
      <c r="C58" s="266"/>
      <c r="D58" s="395" t="s">
        <v>1900</v>
      </c>
      <c r="E58" s="395"/>
      <c r="F58" s="395"/>
      <c r="G58" s="395"/>
      <c r="H58" s="395"/>
      <c r="I58" s="395"/>
      <c r="J58" s="395"/>
      <c r="K58" s="262"/>
    </row>
    <row r="59" spans="2:11" s="1" customFormat="1" ht="15" customHeight="1">
      <c r="B59" s="261"/>
      <c r="C59" s="266"/>
      <c r="D59" s="395" t="s">
        <v>1901</v>
      </c>
      <c r="E59" s="395"/>
      <c r="F59" s="395"/>
      <c r="G59" s="395"/>
      <c r="H59" s="395"/>
      <c r="I59" s="395"/>
      <c r="J59" s="395"/>
      <c r="K59" s="262"/>
    </row>
    <row r="60" spans="2:11" s="1" customFormat="1" ht="15" customHeight="1">
      <c r="B60" s="261"/>
      <c r="C60" s="266"/>
      <c r="D60" s="395" t="s">
        <v>1902</v>
      </c>
      <c r="E60" s="395"/>
      <c r="F60" s="395"/>
      <c r="G60" s="395"/>
      <c r="H60" s="395"/>
      <c r="I60" s="395"/>
      <c r="J60" s="395"/>
      <c r="K60" s="262"/>
    </row>
    <row r="61" spans="2:11" s="1" customFormat="1" ht="15" customHeight="1">
      <c r="B61" s="261"/>
      <c r="C61" s="266"/>
      <c r="D61" s="395" t="s">
        <v>1903</v>
      </c>
      <c r="E61" s="395"/>
      <c r="F61" s="395"/>
      <c r="G61" s="395"/>
      <c r="H61" s="395"/>
      <c r="I61" s="395"/>
      <c r="J61" s="395"/>
      <c r="K61" s="262"/>
    </row>
    <row r="62" spans="2:11" s="1" customFormat="1" ht="15" customHeight="1">
      <c r="B62" s="261"/>
      <c r="C62" s="266"/>
      <c r="D62" s="397" t="s">
        <v>1904</v>
      </c>
      <c r="E62" s="397"/>
      <c r="F62" s="397"/>
      <c r="G62" s="397"/>
      <c r="H62" s="397"/>
      <c r="I62" s="397"/>
      <c r="J62" s="397"/>
      <c r="K62" s="262"/>
    </row>
    <row r="63" spans="2:11" s="1" customFormat="1" ht="15" customHeight="1">
      <c r="B63" s="261"/>
      <c r="C63" s="266"/>
      <c r="D63" s="395" t="s">
        <v>1905</v>
      </c>
      <c r="E63" s="395"/>
      <c r="F63" s="395"/>
      <c r="G63" s="395"/>
      <c r="H63" s="395"/>
      <c r="I63" s="395"/>
      <c r="J63" s="395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5" t="s">
        <v>1906</v>
      </c>
      <c r="E65" s="395"/>
      <c r="F65" s="395"/>
      <c r="G65" s="395"/>
      <c r="H65" s="395"/>
      <c r="I65" s="395"/>
      <c r="J65" s="395"/>
      <c r="K65" s="262"/>
    </row>
    <row r="66" spans="2:11" s="1" customFormat="1" ht="15" customHeight="1">
      <c r="B66" s="261"/>
      <c r="C66" s="266"/>
      <c r="D66" s="397" t="s">
        <v>1907</v>
      </c>
      <c r="E66" s="397"/>
      <c r="F66" s="397"/>
      <c r="G66" s="397"/>
      <c r="H66" s="397"/>
      <c r="I66" s="397"/>
      <c r="J66" s="397"/>
      <c r="K66" s="262"/>
    </row>
    <row r="67" spans="2:11" s="1" customFormat="1" ht="15" customHeight="1">
      <c r="B67" s="261"/>
      <c r="C67" s="266"/>
      <c r="D67" s="395" t="s">
        <v>1908</v>
      </c>
      <c r="E67" s="395"/>
      <c r="F67" s="395"/>
      <c r="G67" s="395"/>
      <c r="H67" s="395"/>
      <c r="I67" s="395"/>
      <c r="J67" s="395"/>
      <c r="K67" s="262"/>
    </row>
    <row r="68" spans="2:11" s="1" customFormat="1" ht="15" customHeight="1">
      <c r="B68" s="261"/>
      <c r="C68" s="266"/>
      <c r="D68" s="395" t="s">
        <v>1909</v>
      </c>
      <c r="E68" s="395"/>
      <c r="F68" s="395"/>
      <c r="G68" s="395"/>
      <c r="H68" s="395"/>
      <c r="I68" s="395"/>
      <c r="J68" s="395"/>
      <c r="K68" s="262"/>
    </row>
    <row r="69" spans="2:11" s="1" customFormat="1" ht="15" customHeight="1">
      <c r="B69" s="261"/>
      <c r="C69" s="266"/>
      <c r="D69" s="395" t="s">
        <v>1910</v>
      </c>
      <c r="E69" s="395"/>
      <c r="F69" s="395"/>
      <c r="G69" s="395"/>
      <c r="H69" s="395"/>
      <c r="I69" s="395"/>
      <c r="J69" s="395"/>
      <c r="K69" s="262"/>
    </row>
    <row r="70" spans="2:11" s="1" customFormat="1" ht="15" customHeight="1">
      <c r="B70" s="261"/>
      <c r="C70" s="266"/>
      <c r="D70" s="395" t="s">
        <v>1911</v>
      </c>
      <c r="E70" s="395"/>
      <c r="F70" s="395"/>
      <c r="G70" s="395"/>
      <c r="H70" s="395"/>
      <c r="I70" s="395"/>
      <c r="J70" s="395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90" t="s">
        <v>1912</v>
      </c>
      <c r="D75" s="390"/>
      <c r="E75" s="390"/>
      <c r="F75" s="390"/>
      <c r="G75" s="390"/>
      <c r="H75" s="390"/>
      <c r="I75" s="390"/>
      <c r="J75" s="390"/>
      <c r="K75" s="279"/>
    </row>
    <row r="76" spans="2:11" s="1" customFormat="1" ht="17.25" customHeight="1">
      <c r="B76" s="278"/>
      <c r="C76" s="280" t="s">
        <v>1913</v>
      </c>
      <c r="D76" s="280"/>
      <c r="E76" s="280"/>
      <c r="F76" s="280" t="s">
        <v>1914</v>
      </c>
      <c r="G76" s="281"/>
      <c r="H76" s="280" t="s">
        <v>54</v>
      </c>
      <c r="I76" s="280" t="s">
        <v>57</v>
      </c>
      <c r="J76" s="280" t="s">
        <v>1915</v>
      </c>
      <c r="K76" s="279"/>
    </row>
    <row r="77" spans="2:11" s="1" customFormat="1" ht="17.25" customHeight="1">
      <c r="B77" s="278"/>
      <c r="C77" s="282" t="s">
        <v>1916</v>
      </c>
      <c r="D77" s="282"/>
      <c r="E77" s="282"/>
      <c r="F77" s="283" t="s">
        <v>1917</v>
      </c>
      <c r="G77" s="284"/>
      <c r="H77" s="282"/>
      <c r="I77" s="282"/>
      <c r="J77" s="282" t="s">
        <v>1918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53</v>
      </c>
      <c r="D79" s="287"/>
      <c r="E79" s="287"/>
      <c r="F79" s="288" t="s">
        <v>1919</v>
      </c>
      <c r="G79" s="289"/>
      <c r="H79" s="267" t="s">
        <v>1920</v>
      </c>
      <c r="I79" s="267" t="s">
        <v>1921</v>
      </c>
      <c r="J79" s="267">
        <v>20</v>
      </c>
      <c r="K79" s="279"/>
    </row>
    <row r="80" spans="2:11" s="1" customFormat="1" ht="15" customHeight="1">
      <c r="B80" s="278"/>
      <c r="C80" s="267" t="s">
        <v>1922</v>
      </c>
      <c r="D80" s="267"/>
      <c r="E80" s="267"/>
      <c r="F80" s="288" t="s">
        <v>1919</v>
      </c>
      <c r="G80" s="289"/>
      <c r="H80" s="267" t="s">
        <v>1923</v>
      </c>
      <c r="I80" s="267" t="s">
        <v>1921</v>
      </c>
      <c r="J80" s="267">
        <v>120</v>
      </c>
      <c r="K80" s="279"/>
    </row>
    <row r="81" spans="2:11" s="1" customFormat="1" ht="15" customHeight="1">
      <c r="B81" s="290"/>
      <c r="C81" s="267" t="s">
        <v>1924</v>
      </c>
      <c r="D81" s="267"/>
      <c r="E81" s="267"/>
      <c r="F81" s="288" t="s">
        <v>1925</v>
      </c>
      <c r="G81" s="289"/>
      <c r="H81" s="267" t="s">
        <v>1926</v>
      </c>
      <c r="I81" s="267" t="s">
        <v>1921</v>
      </c>
      <c r="J81" s="267">
        <v>50</v>
      </c>
      <c r="K81" s="279"/>
    </row>
    <row r="82" spans="2:11" s="1" customFormat="1" ht="15" customHeight="1">
      <c r="B82" s="290"/>
      <c r="C82" s="267" t="s">
        <v>1927</v>
      </c>
      <c r="D82" s="267"/>
      <c r="E82" s="267"/>
      <c r="F82" s="288" t="s">
        <v>1919</v>
      </c>
      <c r="G82" s="289"/>
      <c r="H82" s="267" t="s">
        <v>1928</v>
      </c>
      <c r="I82" s="267" t="s">
        <v>1929</v>
      </c>
      <c r="J82" s="267"/>
      <c r="K82" s="279"/>
    </row>
    <row r="83" spans="2:11" s="1" customFormat="1" ht="15" customHeight="1">
      <c r="B83" s="290"/>
      <c r="C83" s="291" t="s">
        <v>1930</v>
      </c>
      <c r="D83" s="291"/>
      <c r="E83" s="291"/>
      <c r="F83" s="292" t="s">
        <v>1925</v>
      </c>
      <c r="G83" s="291"/>
      <c r="H83" s="291" t="s">
        <v>1931</v>
      </c>
      <c r="I83" s="291" t="s">
        <v>1921</v>
      </c>
      <c r="J83" s="291">
        <v>15</v>
      </c>
      <c r="K83" s="279"/>
    </row>
    <row r="84" spans="2:11" s="1" customFormat="1" ht="15" customHeight="1">
      <c r="B84" s="290"/>
      <c r="C84" s="291" t="s">
        <v>1932</v>
      </c>
      <c r="D84" s="291"/>
      <c r="E84" s="291"/>
      <c r="F84" s="292" t="s">
        <v>1925</v>
      </c>
      <c r="G84" s="291"/>
      <c r="H84" s="291" t="s">
        <v>1933</v>
      </c>
      <c r="I84" s="291" t="s">
        <v>1921</v>
      </c>
      <c r="J84" s="291">
        <v>15</v>
      </c>
      <c r="K84" s="279"/>
    </row>
    <row r="85" spans="2:11" s="1" customFormat="1" ht="15" customHeight="1">
      <c r="B85" s="290"/>
      <c r="C85" s="291" t="s">
        <v>1934</v>
      </c>
      <c r="D85" s="291"/>
      <c r="E85" s="291"/>
      <c r="F85" s="292" t="s">
        <v>1925</v>
      </c>
      <c r="G85" s="291"/>
      <c r="H85" s="291" t="s">
        <v>1935</v>
      </c>
      <c r="I85" s="291" t="s">
        <v>1921</v>
      </c>
      <c r="J85" s="291">
        <v>20</v>
      </c>
      <c r="K85" s="279"/>
    </row>
    <row r="86" spans="2:11" s="1" customFormat="1" ht="15" customHeight="1">
      <c r="B86" s="290"/>
      <c r="C86" s="291" t="s">
        <v>1936</v>
      </c>
      <c r="D86" s="291"/>
      <c r="E86" s="291"/>
      <c r="F86" s="292" t="s">
        <v>1925</v>
      </c>
      <c r="G86" s="291"/>
      <c r="H86" s="291" t="s">
        <v>1937</v>
      </c>
      <c r="I86" s="291" t="s">
        <v>1921</v>
      </c>
      <c r="J86" s="291">
        <v>20</v>
      </c>
      <c r="K86" s="279"/>
    </row>
    <row r="87" spans="2:11" s="1" customFormat="1" ht="15" customHeight="1">
      <c r="B87" s="290"/>
      <c r="C87" s="267" t="s">
        <v>1938</v>
      </c>
      <c r="D87" s="267"/>
      <c r="E87" s="267"/>
      <c r="F87" s="288" t="s">
        <v>1925</v>
      </c>
      <c r="G87" s="289"/>
      <c r="H87" s="267" t="s">
        <v>1939</v>
      </c>
      <c r="I87" s="267" t="s">
        <v>1921</v>
      </c>
      <c r="J87" s="267">
        <v>50</v>
      </c>
      <c r="K87" s="279"/>
    </row>
    <row r="88" spans="2:11" s="1" customFormat="1" ht="15" customHeight="1">
      <c r="B88" s="290"/>
      <c r="C88" s="267" t="s">
        <v>1940</v>
      </c>
      <c r="D88" s="267"/>
      <c r="E88" s="267"/>
      <c r="F88" s="288" t="s">
        <v>1925</v>
      </c>
      <c r="G88" s="289"/>
      <c r="H88" s="267" t="s">
        <v>1941</v>
      </c>
      <c r="I88" s="267" t="s">
        <v>1921</v>
      </c>
      <c r="J88" s="267">
        <v>20</v>
      </c>
      <c r="K88" s="279"/>
    </row>
    <row r="89" spans="2:11" s="1" customFormat="1" ht="15" customHeight="1">
      <c r="B89" s="290"/>
      <c r="C89" s="267" t="s">
        <v>1942</v>
      </c>
      <c r="D89" s="267"/>
      <c r="E89" s="267"/>
      <c r="F89" s="288" t="s">
        <v>1925</v>
      </c>
      <c r="G89" s="289"/>
      <c r="H89" s="267" t="s">
        <v>1943</v>
      </c>
      <c r="I89" s="267" t="s">
        <v>1921</v>
      </c>
      <c r="J89" s="267">
        <v>20</v>
      </c>
      <c r="K89" s="279"/>
    </row>
    <row r="90" spans="2:11" s="1" customFormat="1" ht="15" customHeight="1">
      <c r="B90" s="290"/>
      <c r="C90" s="267" t="s">
        <v>1944</v>
      </c>
      <c r="D90" s="267"/>
      <c r="E90" s="267"/>
      <c r="F90" s="288" t="s">
        <v>1925</v>
      </c>
      <c r="G90" s="289"/>
      <c r="H90" s="267" t="s">
        <v>1945</v>
      </c>
      <c r="I90" s="267" t="s">
        <v>1921</v>
      </c>
      <c r="J90" s="267">
        <v>50</v>
      </c>
      <c r="K90" s="279"/>
    </row>
    <row r="91" spans="2:11" s="1" customFormat="1" ht="15" customHeight="1">
      <c r="B91" s="290"/>
      <c r="C91" s="267" t="s">
        <v>1946</v>
      </c>
      <c r="D91" s="267"/>
      <c r="E91" s="267"/>
      <c r="F91" s="288" t="s">
        <v>1925</v>
      </c>
      <c r="G91" s="289"/>
      <c r="H91" s="267" t="s">
        <v>1946</v>
      </c>
      <c r="I91" s="267" t="s">
        <v>1921</v>
      </c>
      <c r="J91" s="267">
        <v>50</v>
      </c>
      <c r="K91" s="279"/>
    </row>
    <row r="92" spans="2:11" s="1" customFormat="1" ht="15" customHeight="1">
      <c r="B92" s="290"/>
      <c r="C92" s="267" t="s">
        <v>1947</v>
      </c>
      <c r="D92" s="267"/>
      <c r="E92" s="267"/>
      <c r="F92" s="288" t="s">
        <v>1925</v>
      </c>
      <c r="G92" s="289"/>
      <c r="H92" s="267" t="s">
        <v>1948</v>
      </c>
      <c r="I92" s="267" t="s">
        <v>1921</v>
      </c>
      <c r="J92" s="267">
        <v>255</v>
      </c>
      <c r="K92" s="279"/>
    </row>
    <row r="93" spans="2:11" s="1" customFormat="1" ht="15" customHeight="1">
      <c r="B93" s="290"/>
      <c r="C93" s="267" t="s">
        <v>1949</v>
      </c>
      <c r="D93" s="267"/>
      <c r="E93" s="267"/>
      <c r="F93" s="288" t="s">
        <v>1919</v>
      </c>
      <c r="G93" s="289"/>
      <c r="H93" s="267" t="s">
        <v>1950</v>
      </c>
      <c r="I93" s="267" t="s">
        <v>1951</v>
      </c>
      <c r="J93" s="267"/>
      <c r="K93" s="279"/>
    </row>
    <row r="94" spans="2:11" s="1" customFormat="1" ht="15" customHeight="1">
      <c r="B94" s="290"/>
      <c r="C94" s="267" t="s">
        <v>1952</v>
      </c>
      <c r="D94" s="267"/>
      <c r="E94" s="267"/>
      <c r="F94" s="288" t="s">
        <v>1919</v>
      </c>
      <c r="G94" s="289"/>
      <c r="H94" s="267" t="s">
        <v>1953</v>
      </c>
      <c r="I94" s="267" t="s">
        <v>1954</v>
      </c>
      <c r="J94" s="267"/>
      <c r="K94" s="279"/>
    </row>
    <row r="95" spans="2:11" s="1" customFormat="1" ht="15" customHeight="1">
      <c r="B95" s="290"/>
      <c r="C95" s="267" t="s">
        <v>1955</v>
      </c>
      <c r="D95" s="267"/>
      <c r="E95" s="267"/>
      <c r="F95" s="288" t="s">
        <v>1919</v>
      </c>
      <c r="G95" s="289"/>
      <c r="H95" s="267" t="s">
        <v>1955</v>
      </c>
      <c r="I95" s="267" t="s">
        <v>1954</v>
      </c>
      <c r="J95" s="267"/>
      <c r="K95" s="279"/>
    </row>
    <row r="96" spans="2:11" s="1" customFormat="1" ht="15" customHeight="1">
      <c r="B96" s="290"/>
      <c r="C96" s="267" t="s">
        <v>38</v>
      </c>
      <c r="D96" s="267"/>
      <c r="E96" s="267"/>
      <c r="F96" s="288" t="s">
        <v>1919</v>
      </c>
      <c r="G96" s="289"/>
      <c r="H96" s="267" t="s">
        <v>1956</v>
      </c>
      <c r="I96" s="267" t="s">
        <v>1954</v>
      </c>
      <c r="J96" s="267"/>
      <c r="K96" s="279"/>
    </row>
    <row r="97" spans="2:11" s="1" customFormat="1" ht="15" customHeight="1">
      <c r="B97" s="290"/>
      <c r="C97" s="267" t="s">
        <v>48</v>
      </c>
      <c r="D97" s="267"/>
      <c r="E97" s="267"/>
      <c r="F97" s="288" t="s">
        <v>1919</v>
      </c>
      <c r="G97" s="289"/>
      <c r="H97" s="267" t="s">
        <v>1957</v>
      </c>
      <c r="I97" s="267" t="s">
        <v>1954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90" t="s">
        <v>1958</v>
      </c>
      <c r="D102" s="390"/>
      <c r="E102" s="390"/>
      <c r="F102" s="390"/>
      <c r="G102" s="390"/>
      <c r="H102" s="390"/>
      <c r="I102" s="390"/>
      <c r="J102" s="390"/>
      <c r="K102" s="279"/>
    </row>
    <row r="103" spans="2:11" s="1" customFormat="1" ht="17.25" customHeight="1">
      <c r="B103" s="278"/>
      <c r="C103" s="280" t="s">
        <v>1913</v>
      </c>
      <c r="D103" s="280"/>
      <c r="E103" s="280"/>
      <c r="F103" s="280" t="s">
        <v>1914</v>
      </c>
      <c r="G103" s="281"/>
      <c r="H103" s="280" t="s">
        <v>54</v>
      </c>
      <c r="I103" s="280" t="s">
        <v>57</v>
      </c>
      <c r="J103" s="280" t="s">
        <v>1915</v>
      </c>
      <c r="K103" s="279"/>
    </row>
    <row r="104" spans="2:11" s="1" customFormat="1" ht="17.25" customHeight="1">
      <c r="B104" s="278"/>
      <c r="C104" s="282" t="s">
        <v>1916</v>
      </c>
      <c r="D104" s="282"/>
      <c r="E104" s="282"/>
      <c r="F104" s="283" t="s">
        <v>1917</v>
      </c>
      <c r="G104" s="284"/>
      <c r="H104" s="282"/>
      <c r="I104" s="282"/>
      <c r="J104" s="282" t="s">
        <v>1918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53</v>
      </c>
      <c r="D106" s="287"/>
      <c r="E106" s="287"/>
      <c r="F106" s="288" t="s">
        <v>1919</v>
      </c>
      <c r="G106" s="267"/>
      <c r="H106" s="267" t="s">
        <v>1959</v>
      </c>
      <c r="I106" s="267" t="s">
        <v>1921</v>
      </c>
      <c r="J106" s="267">
        <v>20</v>
      </c>
      <c r="K106" s="279"/>
    </row>
    <row r="107" spans="2:11" s="1" customFormat="1" ht="15" customHeight="1">
      <c r="B107" s="278"/>
      <c r="C107" s="267" t="s">
        <v>1922</v>
      </c>
      <c r="D107" s="267"/>
      <c r="E107" s="267"/>
      <c r="F107" s="288" t="s">
        <v>1919</v>
      </c>
      <c r="G107" s="267"/>
      <c r="H107" s="267" t="s">
        <v>1959</v>
      </c>
      <c r="I107" s="267" t="s">
        <v>1921</v>
      </c>
      <c r="J107" s="267">
        <v>120</v>
      </c>
      <c r="K107" s="279"/>
    </row>
    <row r="108" spans="2:11" s="1" customFormat="1" ht="15" customHeight="1">
      <c r="B108" s="290"/>
      <c r="C108" s="267" t="s">
        <v>1924</v>
      </c>
      <c r="D108" s="267"/>
      <c r="E108" s="267"/>
      <c r="F108" s="288" t="s">
        <v>1925</v>
      </c>
      <c r="G108" s="267"/>
      <c r="H108" s="267" t="s">
        <v>1959</v>
      </c>
      <c r="I108" s="267" t="s">
        <v>1921</v>
      </c>
      <c r="J108" s="267">
        <v>50</v>
      </c>
      <c r="K108" s="279"/>
    </row>
    <row r="109" spans="2:11" s="1" customFormat="1" ht="15" customHeight="1">
      <c r="B109" s="290"/>
      <c r="C109" s="267" t="s">
        <v>1927</v>
      </c>
      <c r="D109" s="267"/>
      <c r="E109" s="267"/>
      <c r="F109" s="288" t="s">
        <v>1919</v>
      </c>
      <c r="G109" s="267"/>
      <c r="H109" s="267" t="s">
        <v>1959</v>
      </c>
      <c r="I109" s="267" t="s">
        <v>1929</v>
      </c>
      <c r="J109" s="267"/>
      <c r="K109" s="279"/>
    </row>
    <row r="110" spans="2:11" s="1" customFormat="1" ht="15" customHeight="1">
      <c r="B110" s="290"/>
      <c r="C110" s="267" t="s">
        <v>1938</v>
      </c>
      <c r="D110" s="267"/>
      <c r="E110" s="267"/>
      <c r="F110" s="288" t="s">
        <v>1925</v>
      </c>
      <c r="G110" s="267"/>
      <c r="H110" s="267" t="s">
        <v>1959</v>
      </c>
      <c r="I110" s="267" t="s">
        <v>1921</v>
      </c>
      <c r="J110" s="267">
        <v>50</v>
      </c>
      <c r="K110" s="279"/>
    </row>
    <row r="111" spans="2:11" s="1" customFormat="1" ht="15" customHeight="1">
      <c r="B111" s="290"/>
      <c r="C111" s="267" t="s">
        <v>1946</v>
      </c>
      <c r="D111" s="267"/>
      <c r="E111" s="267"/>
      <c r="F111" s="288" t="s">
        <v>1925</v>
      </c>
      <c r="G111" s="267"/>
      <c r="H111" s="267" t="s">
        <v>1959</v>
      </c>
      <c r="I111" s="267" t="s">
        <v>1921</v>
      </c>
      <c r="J111" s="267">
        <v>50</v>
      </c>
      <c r="K111" s="279"/>
    </row>
    <row r="112" spans="2:11" s="1" customFormat="1" ht="15" customHeight="1">
      <c r="B112" s="290"/>
      <c r="C112" s="267" t="s">
        <v>1944</v>
      </c>
      <c r="D112" s="267"/>
      <c r="E112" s="267"/>
      <c r="F112" s="288" t="s">
        <v>1925</v>
      </c>
      <c r="G112" s="267"/>
      <c r="H112" s="267" t="s">
        <v>1959</v>
      </c>
      <c r="I112" s="267" t="s">
        <v>1921</v>
      </c>
      <c r="J112" s="267">
        <v>50</v>
      </c>
      <c r="K112" s="279"/>
    </row>
    <row r="113" spans="2:11" s="1" customFormat="1" ht="15" customHeight="1">
      <c r="B113" s="290"/>
      <c r="C113" s="267" t="s">
        <v>53</v>
      </c>
      <c r="D113" s="267"/>
      <c r="E113" s="267"/>
      <c r="F113" s="288" t="s">
        <v>1919</v>
      </c>
      <c r="G113" s="267"/>
      <c r="H113" s="267" t="s">
        <v>1960</v>
      </c>
      <c r="I113" s="267" t="s">
        <v>1921</v>
      </c>
      <c r="J113" s="267">
        <v>20</v>
      </c>
      <c r="K113" s="279"/>
    </row>
    <row r="114" spans="2:11" s="1" customFormat="1" ht="15" customHeight="1">
      <c r="B114" s="290"/>
      <c r="C114" s="267" t="s">
        <v>1961</v>
      </c>
      <c r="D114" s="267"/>
      <c r="E114" s="267"/>
      <c r="F114" s="288" t="s">
        <v>1919</v>
      </c>
      <c r="G114" s="267"/>
      <c r="H114" s="267" t="s">
        <v>1962</v>
      </c>
      <c r="I114" s="267" t="s">
        <v>1921</v>
      </c>
      <c r="J114" s="267">
        <v>120</v>
      </c>
      <c r="K114" s="279"/>
    </row>
    <row r="115" spans="2:11" s="1" customFormat="1" ht="15" customHeight="1">
      <c r="B115" s="290"/>
      <c r="C115" s="267" t="s">
        <v>38</v>
      </c>
      <c r="D115" s="267"/>
      <c r="E115" s="267"/>
      <c r="F115" s="288" t="s">
        <v>1919</v>
      </c>
      <c r="G115" s="267"/>
      <c r="H115" s="267" t="s">
        <v>1963</v>
      </c>
      <c r="I115" s="267" t="s">
        <v>1954</v>
      </c>
      <c r="J115" s="267"/>
      <c r="K115" s="279"/>
    </row>
    <row r="116" spans="2:11" s="1" customFormat="1" ht="15" customHeight="1">
      <c r="B116" s="290"/>
      <c r="C116" s="267" t="s">
        <v>48</v>
      </c>
      <c r="D116" s="267"/>
      <c r="E116" s="267"/>
      <c r="F116" s="288" t="s">
        <v>1919</v>
      </c>
      <c r="G116" s="267"/>
      <c r="H116" s="267" t="s">
        <v>1964</v>
      </c>
      <c r="I116" s="267" t="s">
        <v>1954</v>
      </c>
      <c r="J116" s="267"/>
      <c r="K116" s="279"/>
    </row>
    <row r="117" spans="2:11" s="1" customFormat="1" ht="15" customHeight="1">
      <c r="B117" s="290"/>
      <c r="C117" s="267" t="s">
        <v>57</v>
      </c>
      <c r="D117" s="267"/>
      <c r="E117" s="267"/>
      <c r="F117" s="288" t="s">
        <v>1919</v>
      </c>
      <c r="G117" s="267"/>
      <c r="H117" s="267" t="s">
        <v>1965</v>
      </c>
      <c r="I117" s="267" t="s">
        <v>1966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91" t="s">
        <v>1967</v>
      </c>
      <c r="D122" s="391"/>
      <c r="E122" s="391"/>
      <c r="F122" s="391"/>
      <c r="G122" s="391"/>
      <c r="H122" s="391"/>
      <c r="I122" s="391"/>
      <c r="J122" s="391"/>
      <c r="K122" s="307"/>
    </row>
    <row r="123" spans="2:11" s="1" customFormat="1" ht="17.25" customHeight="1">
      <c r="B123" s="308"/>
      <c r="C123" s="280" t="s">
        <v>1913</v>
      </c>
      <c r="D123" s="280"/>
      <c r="E123" s="280"/>
      <c r="F123" s="280" t="s">
        <v>1914</v>
      </c>
      <c r="G123" s="281"/>
      <c r="H123" s="280" t="s">
        <v>54</v>
      </c>
      <c r="I123" s="280" t="s">
        <v>57</v>
      </c>
      <c r="J123" s="280" t="s">
        <v>1915</v>
      </c>
      <c r="K123" s="309"/>
    </row>
    <row r="124" spans="2:11" s="1" customFormat="1" ht="17.25" customHeight="1">
      <c r="B124" s="308"/>
      <c r="C124" s="282" t="s">
        <v>1916</v>
      </c>
      <c r="D124" s="282"/>
      <c r="E124" s="282"/>
      <c r="F124" s="283" t="s">
        <v>1917</v>
      </c>
      <c r="G124" s="284"/>
      <c r="H124" s="282"/>
      <c r="I124" s="282"/>
      <c r="J124" s="282" t="s">
        <v>1918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1922</v>
      </c>
      <c r="D126" s="287"/>
      <c r="E126" s="287"/>
      <c r="F126" s="288" t="s">
        <v>1919</v>
      </c>
      <c r="G126" s="267"/>
      <c r="H126" s="267" t="s">
        <v>1959</v>
      </c>
      <c r="I126" s="267" t="s">
        <v>1921</v>
      </c>
      <c r="J126" s="267">
        <v>120</v>
      </c>
      <c r="K126" s="313"/>
    </row>
    <row r="127" spans="2:11" s="1" customFormat="1" ht="15" customHeight="1">
      <c r="B127" s="310"/>
      <c r="C127" s="267" t="s">
        <v>1968</v>
      </c>
      <c r="D127" s="267"/>
      <c r="E127" s="267"/>
      <c r="F127" s="288" t="s">
        <v>1919</v>
      </c>
      <c r="G127" s="267"/>
      <c r="H127" s="267" t="s">
        <v>1969</v>
      </c>
      <c r="I127" s="267" t="s">
        <v>1921</v>
      </c>
      <c r="J127" s="267" t="s">
        <v>1970</v>
      </c>
      <c r="K127" s="313"/>
    </row>
    <row r="128" spans="2:11" s="1" customFormat="1" ht="15" customHeight="1">
      <c r="B128" s="310"/>
      <c r="C128" s="267" t="s">
        <v>85</v>
      </c>
      <c r="D128" s="267"/>
      <c r="E128" s="267"/>
      <c r="F128" s="288" t="s">
        <v>1919</v>
      </c>
      <c r="G128" s="267"/>
      <c r="H128" s="267" t="s">
        <v>1971</v>
      </c>
      <c r="I128" s="267" t="s">
        <v>1921</v>
      </c>
      <c r="J128" s="267" t="s">
        <v>1970</v>
      </c>
      <c r="K128" s="313"/>
    </row>
    <row r="129" spans="2:11" s="1" customFormat="1" ht="15" customHeight="1">
      <c r="B129" s="310"/>
      <c r="C129" s="267" t="s">
        <v>1930</v>
      </c>
      <c r="D129" s="267"/>
      <c r="E129" s="267"/>
      <c r="F129" s="288" t="s">
        <v>1925</v>
      </c>
      <c r="G129" s="267"/>
      <c r="H129" s="267" t="s">
        <v>1931</v>
      </c>
      <c r="I129" s="267" t="s">
        <v>1921</v>
      </c>
      <c r="J129" s="267">
        <v>15</v>
      </c>
      <c r="K129" s="313"/>
    </row>
    <row r="130" spans="2:11" s="1" customFormat="1" ht="15" customHeight="1">
      <c r="B130" s="310"/>
      <c r="C130" s="291" t="s">
        <v>1932</v>
      </c>
      <c r="D130" s="291"/>
      <c r="E130" s="291"/>
      <c r="F130" s="292" t="s">
        <v>1925</v>
      </c>
      <c r="G130" s="291"/>
      <c r="H130" s="291" t="s">
        <v>1933</v>
      </c>
      <c r="I130" s="291" t="s">
        <v>1921</v>
      </c>
      <c r="J130" s="291">
        <v>15</v>
      </c>
      <c r="K130" s="313"/>
    </row>
    <row r="131" spans="2:11" s="1" customFormat="1" ht="15" customHeight="1">
      <c r="B131" s="310"/>
      <c r="C131" s="291" t="s">
        <v>1934</v>
      </c>
      <c r="D131" s="291"/>
      <c r="E131" s="291"/>
      <c r="F131" s="292" t="s">
        <v>1925</v>
      </c>
      <c r="G131" s="291"/>
      <c r="H131" s="291" t="s">
        <v>1935</v>
      </c>
      <c r="I131" s="291" t="s">
        <v>1921</v>
      </c>
      <c r="J131" s="291">
        <v>20</v>
      </c>
      <c r="K131" s="313"/>
    </row>
    <row r="132" spans="2:11" s="1" customFormat="1" ht="15" customHeight="1">
      <c r="B132" s="310"/>
      <c r="C132" s="291" t="s">
        <v>1936</v>
      </c>
      <c r="D132" s="291"/>
      <c r="E132" s="291"/>
      <c r="F132" s="292" t="s">
        <v>1925</v>
      </c>
      <c r="G132" s="291"/>
      <c r="H132" s="291" t="s">
        <v>1937</v>
      </c>
      <c r="I132" s="291" t="s">
        <v>1921</v>
      </c>
      <c r="J132" s="291">
        <v>20</v>
      </c>
      <c r="K132" s="313"/>
    </row>
    <row r="133" spans="2:11" s="1" customFormat="1" ht="15" customHeight="1">
      <c r="B133" s="310"/>
      <c r="C133" s="267" t="s">
        <v>1924</v>
      </c>
      <c r="D133" s="267"/>
      <c r="E133" s="267"/>
      <c r="F133" s="288" t="s">
        <v>1925</v>
      </c>
      <c r="G133" s="267"/>
      <c r="H133" s="267" t="s">
        <v>1959</v>
      </c>
      <c r="I133" s="267" t="s">
        <v>1921</v>
      </c>
      <c r="J133" s="267">
        <v>50</v>
      </c>
      <c r="K133" s="313"/>
    </row>
    <row r="134" spans="2:11" s="1" customFormat="1" ht="15" customHeight="1">
      <c r="B134" s="310"/>
      <c r="C134" s="267" t="s">
        <v>1938</v>
      </c>
      <c r="D134" s="267"/>
      <c r="E134" s="267"/>
      <c r="F134" s="288" t="s">
        <v>1925</v>
      </c>
      <c r="G134" s="267"/>
      <c r="H134" s="267" t="s">
        <v>1959</v>
      </c>
      <c r="I134" s="267" t="s">
        <v>1921</v>
      </c>
      <c r="J134" s="267">
        <v>50</v>
      </c>
      <c r="K134" s="313"/>
    </row>
    <row r="135" spans="2:11" s="1" customFormat="1" ht="15" customHeight="1">
      <c r="B135" s="310"/>
      <c r="C135" s="267" t="s">
        <v>1944</v>
      </c>
      <c r="D135" s="267"/>
      <c r="E135" s="267"/>
      <c r="F135" s="288" t="s">
        <v>1925</v>
      </c>
      <c r="G135" s="267"/>
      <c r="H135" s="267" t="s">
        <v>1959</v>
      </c>
      <c r="I135" s="267" t="s">
        <v>1921</v>
      </c>
      <c r="J135" s="267">
        <v>50</v>
      </c>
      <c r="K135" s="313"/>
    </row>
    <row r="136" spans="2:11" s="1" customFormat="1" ht="15" customHeight="1">
      <c r="B136" s="310"/>
      <c r="C136" s="267" t="s">
        <v>1946</v>
      </c>
      <c r="D136" s="267"/>
      <c r="E136" s="267"/>
      <c r="F136" s="288" t="s">
        <v>1925</v>
      </c>
      <c r="G136" s="267"/>
      <c r="H136" s="267" t="s">
        <v>1959</v>
      </c>
      <c r="I136" s="267" t="s">
        <v>1921</v>
      </c>
      <c r="J136" s="267">
        <v>50</v>
      </c>
      <c r="K136" s="313"/>
    </row>
    <row r="137" spans="2:11" s="1" customFormat="1" ht="15" customHeight="1">
      <c r="B137" s="310"/>
      <c r="C137" s="267" t="s">
        <v>1947</v>
      </c>
      <c r="D137" s="267"/>
      <c r="E137" s="267"/>
      <c r="F137" s="288" t="s">
        <v>1925</v>
      </c>
      <c r="G137" s="267"/>
      <c r="H137" s="267" t="s">
        <v>1972</v>
      </c>
      <c r="I137" s="267" t="s">
        <v>1921</v>
      </c>
      <c r="J137" s="267">
        <v>255</v>
      </c>
      <c r="K137" s="313"/>
    </row>
    <row r="138" spans="2:11" s="1" customFormat="1" ht="15" customHeight="1">
      <c r="B138" s="310"/>
      <c r="C138" s="267" t="s">
        <v>1949</v>
      </c>
      <c r="D138" s="267"/>
      <c r="E138" s="267"/>
      <c r="F138" s="288" t="s">
        <v>1919</v>
      </c>
      <c r="G138" s="267"/>
      <c r="H138" s="267" t="s">
        <v>1973</v>
      </c>
      <c r="I138" s="267" t="s">
        <v>1951</v>
      </c>
      <c r="J138" s="267"/>
      <c r="K138" s="313"/>
    </row>
    <row r="139" spans="2:11" s="1" customFormat="1" ht="15" customHeight="1">
      <c r="B139" s="310"/>
      <c r="C139" s="267" t="s">
        <v>1952</v>
      </c>
      <c r="D139" s="267"/>
      <c r="E139" s="267"/>
      <c r="F139" s="288" t="s">
        <v>1919</v>
      </c>
      <c r="G139" s="267"/>
      <c r="H139" s="267" t="s">
        <v>1974</v>
      </c>
      <c r="I139" s="267" t="s">
        <v>1954</v>
      </c>
      <c r="J139" s="267"/>
      <c r="K139" s="313"/>
    </row>
    <row r="140" spans="2:11" s="1" customFormat="1" ht="15" customHeight="1">
      <c r="B140" s="310"/>
      <c r="C140" s="267" t="s">
        <v>1955</v>
      </c>
      <c r="D140" s="267"/>
      <c r="E140" s="267"/>
      <c r="F140" s="288" t="s">
        <v>1919</v>
      </c>
      <c r="G140" s="267"/>
      <c r="H140" s="267" t="s">
        <v>1955</v>
      </c>
      <c r="I140" s="267" t="s">
        <v>1954</v>
      </c>
      <c r="J140" s="267"/>
      <c r="K140" s="313"/>
    </row>
    <row r="141" spans="2:11" s="1" customFormat="1" ht="15" customHeight="1">
      <c r="B141" s="310"/>
      <c r="C141" s="267" t="s">
        <v>38</v>
      </c>
      <c r="D141" s="267"/>
      <c r="E141" s="267"/>
      <c r="F141" s="288" t="s">
        <v>1919</v>
      </c>
      <c r="G141" s="267"/>
      <c r="H141" s="267" t="s">
        <v>1975</v>
      </c>
      <c r="I141" s="267" t="s">
        <v>1954</v>
      </c>
      <c r="J141" s="267"/>
      <c r="K141" s="313"/>
    </row>
    <row r="142" spans="2:11" s="1" customFormat="1" ht="15" customHeight="1">
      <c r="B142" s="310"/>
      <c r="C142" s="267" t="s">
        <v>1976</v>
      </c>
      <c r="D142" s="267"/>
      <c r="E142" s="267"/>
      <c r="F142" s="288" t="s">
        <v>1919</v>
      </c>
      <c r="G142" s="267"/>
      <c r="H142" s="267" t="s">
        <v>1977</v>
      </c>
      <c r="I142" s="267" t="s">
        <v>1954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90" t="s">
        <v>1978</v>
      </c>
      <c r="D147" s="390"/>
      <c r="E147" s="390"/>
      <c r="F147" s="390"/>
      <c r="G147" s="390"/>
      <c r="H147" s="390"/>
      <c r="I147" s="390"/>
      <c r="J147" s="390"/>
      <c r="K147" s="279"/>
    </row>
    <row r="148" spans="2:11" s="1" customFormat="1" ht="17.25" customHeight="1">
      <c r="B148" s="278"/>
      <c r="C148" s="280" t="s">
        <v>1913</v>
      </c>
      <c r="D148" s="280"/>
      <c r="E148" s="280"/>
      <c r="F148" s="280" t="s">
        <v>1914</v>
      </c>
      <c r="G148" s="281"/>
      <c r="H148" s="280" t="s">
        <v>54</v>
      </c>
      <c r="I148" s="280" t="s">
        <v>57</v>
      </c>
      <c r="J148" s="280" t="s">
        <v>1915</v>
      </c>
      <c r="K148" s="279"/>
    </row>
    <row r="149" spans="2:11" s="1" customFormat="1" ht="17.25" customHeight="1">
      <c r="B149" s="278"/>
      <c r="C149" s="282" t="s">
        <v>1916</v>
      </c>
      <c r="D149" s="282"/>
      <c r="E149" s="282"/>
      <c r="F149" s="283" t="s">
        <v>1917</v>
      </c>
      <c r="G149" s="284"/>
      <c r="H149" s="282"/>
      <c r="I149" s="282"/>
      <c r="J149" s="282" t="s">
        <v>1918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1922</v>
      </c>
      <c r="D151" s="267"/>
      <c r="E151" s="267"/>
      <c r="F151" s="318" t="s">
        <v>1919</v>
      </c>
      <c r="G151" s="267"/>
      <c r="H151" s="317" t="s">
        <v>1959</v>
      </c>
      <c r="I151" s="317" t="s">
        <v>1921</v>
      </c>
      <c r="J151" s="317">
        <v>120</v>
      </c>
      <c r="K151" s="313"/>
    </row>
    <row r="152" spans="2:11" s="1" customFormat="1" ht="15" customHeight="1">
      <c r="B152" s="290"/>
      <c r="C152" s="317" t="s">
        <v>1968</v>
      </c>
      <c r="D152" s="267"/>
      <c r="E152" s="267"/>
      <c r="F152" s="318" t="s">
        <v>1919</v>
      </c>
      <c r="G152" s="267"/>
      <c r="H152" s="317" t="s">
        <v>1979</v>
      </c>
      <c r="I152" s="317" t="s">
        <v>1921</v>
      </c>
      <c r="J152" s="317" t="s">
        <v>1970</v>
      </c>
      <c r="K152" s="313"/>
    </row>
    <row r="153" spans="2:11" s="1" customFormat="1" ht="15" customHeight="1">
      <c r="B153" s="290"/>
      <c r="C153" s="317" t="s">
        <v>85</v>
      </c>
      <c r="D153" s="267"/>
      <c r="E153" s="267"/>
      <c r="F153" s="318" t="s">
        <v>1919</v>
      </c>
      <c r="G153" s="267"/>
      <c r="H153" s="317" t="s">
        <v>1980</v>
      </c>
      <c r="I153" s="317" t="s">
        <v>1921</v>
      </c>
      <c r="J153" s="317" t="s">
        <v>1970</v>
      </c>
      <c r="K153" s="313"/>
    </row>
    <row r="154" spans="2:11" s="1" customFormat="1" ht="15" customHeight="1">
      <c r="B154" s="290"/>
      <c r="C154" s="317" t="s">
        <v>1924</v>
      </c>
      <c r="D154" s="267"/>
      <c r="E154" s="267"/>
      <c r="F154" s="318" t="s">
        <v>1925</v>
      </c>
      <c r="G154" s="267"/>
      <c r="H154" s="317" t="s">
        <v>1959</v>
      </c>
      <c r="I154" s="317" t="s">
        <v>1921</v>
      </c>
      <c r="J154" s="317">
        <v>50</v>
      </c>
      <c r="K154" s="313"/>
    </row>
    <row r="155" spans="2:11" s="1" customFormat="1" ht="15" customHeight="1">
      <c r="B155" s="290"/>
      <c r="C155" s="317" t="s">
        <v>1927</v>
      </c>
      <c r="D155" s="267"/>
      <c r="E155" s="267"/>
      <c r="F155" s="318" t="s">
        <v>1919</v>
      </c>
      <c r="G155" s="267"/>
      <c r="H155" s="317" t="s">
        <v>1959</v>
      </c>
      <c r="I155" s="317" t="s">
        <v>1929</v>
      </c>
      <c r="J155" s="317"/>
      <c r="K155" s="313"/>
    </row>
    <row r="156" spans="2:11" s="1" customFormat="1" ht="15" customHeight="1">
      <c r="B156" s="290"/>
      <c r="C156" s="317" t="s">
        <v>1938</v>
      </c>
      <c r="D156" s="267"/>
      <c r="E156" s="267"/>
      <c r="F156" s="318" t="s">
        <v>1925</v>
      </c>
      <c r="G156" s="267"/>
      <c r="H156" s="317" t="s">
        <v>1959</v>
      </c>
      <c r="I156" s="317" t="s">
        <v>1921</v>
      </c>
      <c r="J156" s="317">
        <v>50</v>
      </c>
      <c r="K156" s="313"/>
    </row>
    <row r="157" spans="2:11" s="1" customFormat="1" ht="15" customHeight="1">
      <c r="B157" s="290"/>
      <c r="C157" s="317" t="s">
        <v>1946</v>
      </c>
      <c r="D157" s="267"/>
      <c r="E157" s="267"/>
      <c r="F157" s="318" t="s">
        <v>1925</v>
      </c>
      <c r="G157" s="267"/>
      <c r="H157" s="317" t="s">
        <v>1959</v>
      </c>
      <c r="I157" s="317" t="s">
        <v>1921</v>
      </c>
      <c r="J157" s="317">
        <v>50</v>
      </c>
      <c r="K157" s="313"/>
    </row>
    <row r="158" spans="2:11" s="1" customFormat="1" ht="15" customHeight="1">
      <c r="B158" s="290"/>
      <c r="C158" s="317" t="s">
        <v>1944</v>
      </c>
      <c r="D158" s="267"/>
      <c r="E158" s="267"/>
      <c r="F158" s="318" t="s">
        <v>1925</v>
      </c>
      <c r="G158" s="267"/>
      <c r="H158" s="317" t="s">
        <v>1959</v>
      </c>
      <c r="I158" s="317" t="s">
        <v>1921</v>
      </c>
      <c r="J158" s="317">
        <v>50</v>
      </c>
      <c r="K158" s="313"/>
    </row>
    <row r="159" spans="2:11" s="1" customFormat="1" ht="15" customHeight="1">
      <c r="B159" s="290"/>
      <c r="C159" s="317" t="s">
        <v>114</v>
      </c>
      <c r="D159" s="267"/>
      <c r="E159" s="267"/>
      <c r="F159" s="318" t="s">
        <v>1919</v>
      </c>
      <c r="G159" s="267"/>
      <c r="H159" s="317" t="s">
        <v>1981</v>
      </c>
      <c r="I159" s="317" t="s">
        <v>1921</v>
      </c>
      <c r="J159" s="317" t="s">
        <v>1982</v>
      </c>
      <c r="K159" s="313"/>
    </row>
    <row r="160" spans="2:11" s="1" customFormat="1" ht="15" customHeight="1">
      <c r="B160" s="290"/>
      <c r="C160" s="317" t="s">
        <v>1983</v>
      </c>
      <c r="D160" s="267"/>
      <c r="E160" s="267"/>
      <c r="F160" s="318" t="s">
        <v>1919</v>
      </c>
      <c r="G160" s="267"/>
      <c r="H160" s="317" t="s">
        <v>1984</v>
      </c>
      <c r="I160" s="317" t="s">
        <v>1954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91" t="s">
        <v>1985</v>
      </c>
      <c r="D165" s="391"/>
      <c r="E165" s="391"/>
      <c r="F165" s="391"/>
      <c r="G165" s="391"/>
      <c r="H165" s="391"/>
      <c r="I165" s="391"/>
      <c r="J165" s="391"/>
      <c r="K165" s="260"/>
    </row>
    <row r="166" spans="2:11" s="1" customFormat="1" ht="17.25" customHeight="1">
      <c r="B166" s="259"/>
      <c r="C166" s="280" t="s">
        <v>1913</v>
      </c>
      <c r="D166" s="280"/>
      <c r="E166" s="280"/>
      <c r="F166" s="280" t="s">
        <v>1914</v>
      </c>
      <c r="G166" s="322"/>
      <c r="H166" s="323" t="s">
        <v>54</v>
      </c>
      <c r="I166" s="323" t="s">
        <v>57</v>
      </c>
      <c r="J166" s="280" t="s">
        <v>1915</v>
      </c>
      <c r="K166" s="260"/>
    </row>
    <row r="167" spans="2:11" s="1" customFormat="1" ht="17.25" customHeight="1">
      <c r="B167" s="261"/>
      <c r="C167" s="282" t="s">
        <v>1916</v>
      </c>
      <c r="D167" s="282"/>
      <c r="E167" s="282"/>
      <c r="F167" s="283" t="s">
        <v>1917</v>
      </c>
      <c r="G167" s="324"/>
      <c r="H167" s="325"/>
      <c r="I167" s="325"/>
      <c r="J167" s="282" t="s">
        <v>1918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1922</v>
      </c>
      <c r="D169" s="267"/>
      <c r="E169" s="267"/>
      <c r="F169" s="288" t="s">
        <v>1919</v>
      </c>
      <c r="G169" s="267"/>
      <c r="H169" s="267" t="s">
        <v>1959</v>
      </c>
      <c r="I169" s="267" t="s">
        <v>1921</v>
      </c>
      <c r="J169" s="267">
        <v>120</v>
      </c>
      <c r="K169" s="313"/>
    </row>
    <row r="170" spans="2:11" s="1" customFormat="1" ht="15" customHeight="1">
      <c r="B170" s="290"/>
      <c r="C170" s="267" t="s">
        <v>1968</v>
      </c>
      <c r="D170" s="267"/>
      <c r="E170" s="267"/>
      <c r="F170" s="288" t="s">
        <v>1919</v>
      </c>
      <c r="G170" s="267"/>
      <c r="H170" s="267" t="s">
        <v>1969</v>
      </c>
      <c r="I170" s="267" t="s">
        <v>1921</v>
      </c>
      <c r="J170" s="267" t="s">
        <v>1970</v>
      </c>
      <c r="K170" s="313"/>
    </row>
    <row r="171" spans="2:11" s="1" customFormat="1" ht="15" customHeight="1">
      <c r="B171" s="290"/>
      <c r="C171" s="267" t="s">
        <v>85</v>
      </c>
      <c r="D171" s="267"/>
      <c r="E171" s="267"/>
      <c r="F171" s="288" t="s">
        <v>1919</v>
      </c>
      <c r="G171" s="267"/>
      <c r="H171" s="267" t="s">
        <v>1986</v>
      </c>
      <c r="I171" s="267" t="s">
        <v>1921</v>
      </c>
      <c r="J171" s="267" t="s">
        <v>1970</v>
      </c>
      <c r="K171" s="313"/>
    </row>
    <row r="172" spans="2:11" s="1" customFormat="1" ht="15" customHeight="1">
      <c r="B172" s="290"/>
      <c r="C172" s="267" t="s">
        <v>1924</v>
      </c>
      <c r="D172" s="267"/>
      <c r="E172" s="267"/>
      <c r="F172" s="288" t="s">
        <v>1925</v>
      </c>
      <c r="G172" s="267"/>
      <c r="H172" s="267" t="s">
        <v>1986</v>
      </c>
      <c r="I172" s="267" t="s">
        <v>1921</v>
      </c>
      <c r="J172" s="267">
        <v>50</v>
      </c>
      <c r="K172" s="313"/>
    </row>
    <row r="173" spans="2:11" s="1" customFormat="1" ht="15" customHeight="1">
      <c r="B173" s="290"/>
      <c r="C173" s="267" t="s">
        <v>1927</v>
      </c>
      <c r="D173" s="267"/>
      <c r="E173" s="267"/>
      <c r="F173" s="288" t="s">
        <v>1919</v>
      </c>
      <c r="G173" s="267"/>
      <c r="H173" s="267" t="s">
        <v>1986</v>
      </c>
      <c r="I173" s="267" t="s">
        <v>1929</v>
      </c>
      <c r="J173" s="267"/>
      <c r="K173" s="313"/>
    </row>
    <row r="174" spans="2:11" s="1" customFormat="1" ht="15" customHeight="1">
      <c r="B174" s="290"/>
      <c r="C174" s="267" t="s">
        <v>1938</v>
      </c>
      <c r="D174" s="267"/>
      <c r="E174" s="267"/>
      <c r="F174" s="288" t="s">
        <v>1925</v>
      </c>
      <c r="G174" s="267"/>
      <c r="H174" s="267" t="s">
        <v>1986</v>
      </c>
      <c r="I174" s="267" t="s">
        <v>1921</v>
      </c>
      <c r="J174" s="267">
        <v>50</v>
      </c>
      <c r="K174" s="313"/>
    </row>
    <row r="175" spans="2:11" s="1" customFormat="1" ht="15" customHeight="1">
      <c r="B175" s="290"/>
      <c r="C175" s="267" t="s">
        <v>1946</v>
      </c>
      <c r="D175" s="267"/>
      <c r="E175" s="267"/>
      <c r="F175" s="288" t="s">
        <v>1925</v>
      </c>
      <c r="G175" s="267"/>
      <c r="H175" s="267" t="s">
        <v>1986</v>
      </c>
      <c r="I175" s="267" t="s">
        <v>1921</v>
      </c>
      <c r="J175" s="267">
        <v>50</v>
      </c>
      <c r="K175" s="313"/>
    </row>
    <row r="176" spans="2:11" s="1" customFormat="1" ht="15" customHeight="1">
      <c r="B176" s="290"/>
      <c r="C176" s="267" t="s">
        <v>1944</v>
      </c>
      <c r="D176" s="267"/>
      <c r="E176" s="267"/>
      <c r="F176" s="288" t="s">
        <v>1925</v>
      </c>
      <c r="G176" s="267"/>
      <c r="H176" s="267" t="s">
        <v>1986</v>
      </c>
      <c r="I176" s="267" t="s">
        <v>1921</v>
      </c>
      <c r="J176" s="267">
        <v>50</v>
      </c>
      <c r="K176" s="313"/>
    </row>
    <row r="177" spans="2:11" s="1" customFormat="1" ht="15" customHeight="1">
      <c r="B177" s="290"/>
      <c r="C177" s="267" t="s">
        <v>124</v>
      </c>
      <c r="D177" s="267"/>
      <c r="E177" s="267"/>
      <c r="F177" s="288" t="s">
        <v>1919</v>
      </c>
      <c r="G177" s="267"/>
      <c r="H177" s="267" t="s">
        <v>1987</v>
      </c>
      <c r="I177" s="267" t="s">
        <v>1988</v>
      </c>
      <c r="J177" s="267"/>
      <c r="K177" s="313"/>
    </row>
    <row r="178" spans="2:11" s="1" customFormat="1" ht="15" customHeight="1">
      <c r="B178" s="290"/>
      <c r="C178" s="267" t="s">
        <v>57</v>
      </c>
      <c r="D178" s="267"/>
      <c r="E178" s="267"/>
      <c r="F178" s="288" t="s">
        <v>1919</v>
      </c>
      <c r="G178" s="267"/>
      <c r="H178" s="267" t="s">
        <v>1989</v>
      </c>
      <c r="I178" s="267" t="s">
        <v>1990</v>
      </c>
      <c r="J178" s="267">
        <v>1</v>
      </c>
      <c r="K178" s="313"/>
    </row>
    <row r="179" spans="2:11" s="1" customFormat="1" ht="15" customHeight="1">
      <c r="B179" s="290"/>
      <c r="C179" s="267" t="s">
        <v>53</v>
      </c>
      <c r="D179" s="267"/>
      <c r="E179" s="267"/>
      <c r="F179" s="288" t="s">
        <v>1919</v>
      </c>
      <c r="G179" s="267"/>
      <c r="H179" s="267" t="s">
        <v>1991</v>
      </c>
      <c r="I179" s="267" t="s">
        <v>1921</v>
      </c>
      <c r="J179" s="267">
        <v>20</v>
      </c>
      <c r="K179" s="313"/>
    </row>
    <row r="180" spans="2:11" s="1" customFormat="1" ht="15" customHeight="1">
      <c r="B180" s="290"/>
      <c r="C180" s="267" t="s">
        <v>54</v>
      </c>
      <c r="D180" s="267"/>
      <c r="E180" s="267"/>
      <c r="F180" s="288" t="s">
        <v>1919</v>
      </c>
      <c r="G180" s="267"/>
      <c r="H180" s="267" t="s">
        <v>1992</v>
      </c>
      <c r="I180" s="267" t="s">
        <v>1921</v>
      </c>
      <c r="J180" s="267">
        <v>255</v>
      </c>
      <c r="K180" s="313"/>
    </row>
    <row r="181" spans="2:11" s="1" customFormat="1" ht="15" customHeight="1">
      <c r="B181" s="290"/>
      <c r="C181" s="267" t="s">
        <v>125</v>
      </c>
      <c r="D181" s="267"/>
      <c r="E181" s="267"/>
      <c r="F181" s="288" t="s">
        <v>1919</v>
      </c>
      <c r="G181" s="267"/>
      <c r="H181" s="267" t="s">
        <v>1883</v>
      </c>
      <c r="I181" s="267" t="s">
        <v>1921</v>
      </c>
      <c r="J181" s="267">
        <v>10</v>
      </c>
      <c r="K181" s="313"/>
    </row>
    <row r="182" spans="2:11" s="1" customFormat="1" ht="15" customHeight="1">
      <c r="B182" s="290"/>
      <c r="C182" s="267" t="s">
        <v>126</v>
      </c>
      <c r="D182" s="267"/>
      <c r="E182" s="267"/>
      <c r="F182" s="288" t="s">
        <v>1919</v>
      </c>
      <c r="G182" s="267"/>
      <c r="H182" s="267" t="s">
        <v>1993</v>
      </c>
      <c r="I182" s="267" t="s">
        <v>1954</v>
      </c>
      <c r="J182" s="267"/>
      <c r="K182" s="313"/>
    </row>
    <row r="183" spans="2:11" s="1" customFormat="1" ht="15" customHeight="1">
      <c r="B183" s="290"/>
      <c r="C183" s="267" t="s">
        <v>1994</v>
      </c>
      <c r="D183" s="267"/>
      <c r="E183" s="267"/>
      <c r="F183" s="288" t="s">
        <v>1919</v>
      </c>
      <c r="G183" s="267"/>
      <c r="H183" s="267" t="s">
        <v>1995</v>
      </c>
      <c r="I183" s="267" t="s">
        <v>1954</v>
      </c>
      <c r="J183" s="267"/>
      <c r="K183" s="313"/>
    </row>
    <row r="184" spans="2:11" s="1" customFormat="1" ht="15" customHeight="1">
      <c r="B184" s="290"/>
      <c r="C184" s="267" t="s">
        <v>1983</v>
      </c>
      <c r="D184" s="267"/>
      <c r="E184" s="267"/>
      <c r="F184" s="288" t="s">
        <v>1919</v>
      </c>
      <c r="G184" s="267"/>
      <c r="H184" s="267" t="s">
        <v>1996</v>
      </c>
      <c r="I184" s="267" t="s">
        <v>1954</v>
      </c>
      <c r="J184" s="267"/>
      <c r="K184" s="313"/>
    </row>
    <row r="185" spans="2:11" s="1" customFormat="1" ht="15" customHeight="1">
      <c r="B185" s="290"/>
      <c r="C185" s="267" t="s">
        <v>128</v>
      </c>
      <c r="D185" s="267"/>
      <c r="E185" s="267"/>
      <c r="F185" s="288" t="s">
        <v>1925</v>
      </c>
      <c r="G185" s="267"/>
      <c r="H185" s="267" t="s">
        <v>1997</v>
      </c>
      <c r="I185" s="267" t="s">
        <v>1921</v>
      </c>
      <c r="J185" s="267">
        <v>50</v>
      </c>
      <c r="K185" s="313"/>
    </row>
    <row r="186" spans="2:11" s="1" customFormat="1" ht="15" customHeight="1">
      <c r="B186" s="290"/>
      <c r="C186" s="267" t="s">
        <v>1998</v>
      </c>
      <c r="D186" s="267"/>
      <c r="E186" s="267"/>
      <c r="F186" s="288" t="s">
        <v>1925</v>
      </c>
      <c r="G186" s="267"/>
      <c r="H186" s="267" t="s">
        <v>1999</v>
      </c>
      <c r="I186" s="267" t="s">
        <v>2000</v>
      </c>
      <c r="J186" s="267"/>
      <c r="K186" s="313"/>
    </row>
    <row r="187" spans="2:11" s="1" customFormat="1" ht="15" customHeight="1">
      <c r="B187" s="290"/>
      <c r="C187" s="267" t="s">
        <v>2001</v>
      </c>
      <c r="D187" s="267"/>
      <c r="E187" s="267"/>
      <c r="F187" s="288" t="s">
        <v>1925</v>
      </c>
      <c r="G187" s="267"/>
      <c r="H187" s="267" t="s">
        <v>2002</v>
      </c>
      <c r="I187" s="267" t="s">
        <v>2000</v>
      </c>
      <c r="J187" s="267"/>
      <c r="K187" s="313"/>
    </row>
    <row r="188" spans="2:11" s="1" customFormat="1" ht="15" customHeight="1">
      <c r="B188" s="290"/>
      <c r="C188" s="267" t="s">
        <v>2003</v>
      </c>
      <c r="D188" s="267"/>
      <c r="E188" s="267"/>
      <c r="F188" s="288" t="s">
        <v>1925</v>
      </c>
      <c r="G188" s="267"/>
      <c r="H188" s="267" t="s">
        <v>2004</v>
      </c>
      <c r="I188" s="267" t="s">
        <v>2000</v>
      </c>
      <c r="J188" s="267"/>
      <c r="K188" s="313"/>
    </row>
    <row r="189" spans="2:11" s="1" customFormat="1" ht="15" customHeight="1">
      <c r="B189" s="290"/>
      <c r="C189" s="326" t="s">
        <v>2005</v>
      </c>
      <c r="D189" s="267"/>
      <c r="E189" s="267"/>
      <c r="F189" s="288" t="s">
        <v>1925</v>
      </c>
      <c r="G189" s="267"/>
      <c r="H189" s="267" t="s">
        <v>2006</v>
      </c>
      <c r="I189" s="267" t="s">
        <v>2007</v>
      </c>
      <c r="J189" s="327" t="s">
        <v>2008</v>
      </c>
      <c r="K189" s="313"/>
    </row>
    <row r="190" spans="2:11" s="1" customFormat="1" ht="15" customHeight="1">
      <c r="B190" s="290"/>
      <c r="C190" s="326" t="s">
        <v>42</v>
      </c>
      <c r="D190" s="267"/>
      <c r="E190" s="267"/>
      <c r="F190" s="288" t="s">
        <v>1919</v>
      </c>
      <c r="G190" s="267"/>
      <c r="H190" s="264" t="s">
        <v>2009</v>
      </c>
      <c r="I190" s="267" t="s">
        <v>2010</v>
      </c>
      <c r="J190" s="267"/>
      <c r="K190" s="313"/>
    </row>
    <row r="191" spans="2:11" s="1" customFormat="1" ht="15" customHeight="1">
      <c r="B191" s="290"/>
      <c r="C191" s="326" t="s">
        <v>2011</v>
      </c>
      <c r="D191" s="267"/>
      <c r="E191" s="267"/>
      <c r="F191" s="288" t="s">
        <v>1919</v>
      </c>
      <c r="G191" s="267"/>
      <c r="H191" s="267" t="s">
        <v>2012</v>
      </c>
      <c r="I191" s="267" t="s">
        <v>1954</v>
      </c>
      <c r="J191" s="267"/>
      <c r="K191" s="313"/>
    </row>
    <row r="192" spans="2:11" s="1" customFormat="1" ht="15" customHeight="1">
      <c r="B192" s="290"/>
      <c r="C192" s="326" t="s">
        <v>2013</v>
      </c>
      <c r="D192" s="267"/>
      <c r="E192" s="267"/>
      <c r="F192" s="288" t="s">
        <v>1919</v>
      </c>
      <c r="G192" s="267"/>
      <c r="H192" s="267" t="s">
        <v>2014</v>
      </c>
      <c r="I192" s="267" t="s">
        <v>1954</v>
      </c>
      <c r="J192" s="267"/>
      <c r="K192" s="313"/>
    </row>
    <row r="193" spans="2:11" s="1" customFormat="1" ht="15" customHeight="1">
      <c r="B193" s="290"/>
      <c r="C193" s="326" t="s">
        <v>2015</v>
      </c>
      <c r="D193" s="267"/>
      <c r="E193" s="267"/>
      <c r="F193" s="288" t="s">
        <v>1925</v>
      </c>
      <c r="G193" s="267"/>
      <c r="H193" s="267" t="s">
        <v>2016</v>
      </c>
      <c r="I193" s="267" t="s">
        <v>1954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391" t="s">
        <v>2017</v>
      </c>
      <c r="D199" s="391"/>
      <c r="E199" s="391"/>
      <c r="F199" s="391"/>
      <c r="G199" s="391"/>
      <c r="H199" s="391"/>
      <c r="I199" s="391"/>
      <c r="J199" s="391"/>
      <c r="K199" s="260"/>
    </row>
    <row r="200" spans="2:11" s="1" customFormat="1" ht="25.5" customHeight="1">
      <c r="B200" s="259"/>
      <c r="C200" s="329" t="s">
        <v>2018</v>
      </c>
      <c r="D200" s="329"/>
      <c r="E200" s="329"/>
      <c r="F200" s="329" t="s">
        <v>2019</v>
      </c>
      <c r="G200" s="330"/>
      <c r="H200" s="392" t="s">
        <v>2020</v>
      </c>
      <c r="I200" s="392"/>
      <c r="J200" s="392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2010</v>
      </c>
      <c r="D202" s="267"/>
      <c r="E202" s="267"/>
      <c r="F202" s="288" t="s">
        <v>43</v>
      </c>
      <c r="G202" s="267"/>
      <c r="H202" s="393" t="s">
        <v>2021</v>
      </c>
      <c r="I202" s="393"/>
      <c r="J202" s="393"/>
      <c r="K202" s="313"/>
    </row>
    <row r="203" spans="2:11" s="1" customFormat="1" ht="15" customHeight="1">
      <c r="B203" s="290"/>
      <c r="C203" s="267"/>
      <c r="D203" s="267"/>
      <c r="E203" s="267"/>
      <c r="F203" s="288" t="s">
        <v>44</v>
      </c>
      <c r="G203" s="267"/>
      <c r="H203" s="393" t="s">
        <v>2022</v>
      </c>
      <c r="I203" s="393"/>
      <c r="J203" s="393"/>
      <c r="K203" s="313"/>
    </row>
    <row r="204" spans="2:11" s="1" customFormat="1" ht="15" customHeight="1">
      <c r="B204" s="290"/>
      <c r="C204" s="267"/>
      <c r="D204" s="267"/>
      <c r="E204" s="267"/>
      <c r="F204" s="288" t="s">
        <v>47</v>
      </c>
      <c r="G204" s="267"/>
      <c r="H204" s="393" t="s">
        <v>2023</v>
      </c>
      <c r="I204" s="393"/>
      <c r="J204" s="393"/>
      <c r="K204" s="313"/>
    </row>
    <row r="205" spans="2:11" s="1" customFormat="1" ht="15" customHeight="1">
      <c r="B205" s="290"/>
      <c r="C205" s="267"/>
      <c r="D205" s="267"/>
      <c r="E205" s="267"/>
      <c r="F205" s="288" t="s">
        <v>45</v>
      </c>
      <c r="G205" s="267"/>
      <c r="H205" s="393" t="s">
        <v>2024</v>
      </c>
      <c r="I205" s="393"/>
      <c r="J205" s="393"/>
      <c r="K205" s="313"/>
    </row>
    <row r="206" spans="2:11" s="1" customFormat="1" ht="15" customHeight="1">
      <c r="B206" s="290"/>
      <c r="C206" s="267"/>
      <c r="D206" s="267"/>
      <c r="E206" s="267"/>
      <c r="F206" s="288" t="s">
        <v>46</v>
      </c>
      <c r="G206" s="267"/>
      <c r="H206" s="393" t="s">
        <v>2025</v>
      </c>
      <c r="I206" s="393"/>
      <c r="J206" s="393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1966</v>
      </c>
      <c r="D208" s="267"/>
      <c r="E208" s="267"/>
      <c r="F208" s="288" t="s">
        <v>78</v>
      </c>
      <c r="G208" s="267"/>
      <c r="H208" s="393" t="s">
        <v>2026</v>
      </c>
      <c r="I208" s="393"/>
      <c r="J208" s="393"/>
      <c r="K208" s="313"/>
    </row>
    <row r="209" spans="2:11" s="1" customFormat="1" ht="15" customHeight="1">
      <c r="B209" s="290"/>
      <c r="C209" s="267"/>
      <c r="D209" s="267"/>
      <c r="E209" s="267"/>
      <c r="F209" s="288" t="s">
        <v>1864</v>
      </c>
      <c r="G209" s="267"/>
      <c r="H209" s="393" t="s">
        <v>1865</v>
      </c>
      <c r="I209" s="393"/>
      <c r="J209" s="393"/>
      <c r="K209" s="313"/>
    </row>
    <row r="210" spans="2:11" s="1" customFormat="1" ht="15" customHeight="1">
      <c r="B210" s="290"/>
      <c r="C210" s="267"/>
      <c r="D210" s="267"/>
      <c r="E210" s="267"/>
      <c r="F210" s="288" t="s">
        <v>1862</v>
      </c>
      <c r="G210" s="267"/>
      <c r="H210" s="393" t="s">
        <v>2027</v>
      </c>
      <c r="I210" s="393"/>
      <c r="J210" s="393"/>
      <c r="K210" s="313"/>
    </row>
    <row r="211" spans="2:11" s="1" customFormat="1" ht="15" customHeight="1">
      <c r="B211" s="331"/>
      <c r="C211" s="267"/>
      <c r="D211" s="267"/>
      <c r="E211" s="267"/>
      <c r="F211" s="288" t="s">
        <v>105</v>
      </c>
      <c r="G211" s="326"/>
      <c r="H211" s="394" t="s">
        <v>106</v>
      </c>
      <c r="I211" s="394"/>
      <c r="J211" s="394"/>
      <c r="K211" s="332"/>
    </row>
    <row r="212" spans="2:11" s="1" customFormat="1" ht="15" customHeight="1">
      <c r="B212" s="331"/>
      <c r="C212" s="267"/>
      <c r="D212" s="267"/>
      <c r="E212" s="267"/>
      <c r="F212" s="288" t="s">
        <v>1866</v>
      </c>
      <c r="G212" s="326"/>
      <c r="H212" s="394" t="s">
        <v>2028</v>
      </c>
      <c r="I212" s="394"/>
      <c r="J212" s="394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1990</v>
      </c>
      <c r="D214" s="267"/>
      <c r="E214" s="267"/>
      <c r="F214" s="288">
        <v>1</v>
      </c>
      <c r="G214" s="326"/>
      <c r="H214" s="394" t="s">
        <v>2029</v>
      </c>
      <c r="I214" s="394"/>
      <c r="J214" s="394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4" t="s">
        <v>2030</v>
      </c>
      <c r="I215" s="394"/>
      <c r="J215" s="394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4" t="s">
        <v>2031</v>
      </c>
      <c r="I216" s="394"/>
      <c r="J216" s="394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4" t="s">
        <v>2032</v>
      </c>
      <c r="I217" s="394"/>
      <c r="J217" s="394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86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112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ROUND(J91,2)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ROUND((SUM(BE91:BE334)),2)</f>
        <v>0</v>
      </c>
      <c r="G35" s="35"/>
      <c r="H35" s="35"/>
      <c r="I35" s="125">
        <v>0.21</v>
      </c>
      <c r="J35" s="124">
        <f>ROUND(((SUM(BE91:BE334))*I35),2)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ROUND((SUM(BF91:BF334)),2)</f>
        <v>0</v>
      </c>
      <c r="G36" s="35"/>
      <c r="H36" s="35"/>
      <c r="I36" s="125">
        <v>0.15</v>
      </c>
      <c r="J36" s="124">
        <f>ROUND(((SUM(BF91:BF334))*I36),2)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ROUND((SUM(BG91:BG334)),2)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ROUND((SUM(BH91:BH334)),2)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ROUND((SUM(BI91:BI334)),2)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102a - Komunikace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J91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117</v>
      </c>
      <c r="E64" s="144"/>
      <c r="F64" s="144"/>
      <c r="G64" s="144"/>
      <c r="H64" s="144"/>
      <c r="I64" s="144"/>
      <c r="J64" s="145">
        <f>J92</f>
        <v>0</v>
      </c>
      <c r="K64" s="142"/>
      <c r="L64" s="146"/>
    </row>
    <row r="65" spans="2:12" s="10" customFormat="1" ht="19.9" customHeight="1">
      <c r="B65" s="147"/>
      <c r="C65" s="98"/>
      <c r="D65" s="148" t="s">
        <v>118</v>
      </c>
      <c r="E65" s="149"/>
      <c r="F65" s="149"/>
      <c r="G65" s="149"/>
      <c r="H65" s="149"/>
      <c r="I65" s="149"/>
      <c r="J65" s="150">
        <f>J93</f>
        <v>0</v>
      </c>
      <c r="K65" s="98"/>
      <c r="L65" s="151"/>
    </row>
    <row r="66" spans="2:12" s="10" customFormat="1" ht="19.9" customHeight="1">
      <c r="B66" s="147"/>
      <c r="C66" s="98"/>
      <c r="D66" s="148" t="s">
        <v>119</v>
      </c>
      <c r="E66" s="149"/>
      <c r="F66" s="149"/>
      <c r="G66" s="149"/>
      <c r="H66" s="149"/>
      <c r="I66" s="149"/>
      <c r="J66" s="150">
        <f>J137</f>
        <v>0</v>
      </c>
      <c r="K66" s="98"/>
      <c r="L66" s="151"/>
    </row>
    <row r="67" spans="2:12" s="10" customFormat="1" ht="19.9" customHeight="1">
      <c r="B67" s="147"/>
      <c r="C67" s="98"/>
      <c r="D67" s="148" t="s">
        <v>120</v>
      </c>
      <c r="E67" s="149"/>
      <c r="F67" s="149"/>
      <c r="G67" s="149"/>
      <c r="H67" s="149"/>
      <c r="I67" s="149"/>
      <c r="J67" s="150">
        <f>J169</f>
        <v>0</v>
      </c>
      <c r="K67" s="98"/>
      <c r="L67" s="151"/>
    </row>
    <row r="68" spans="2:12" s="10" customFormat="1" ht="19.9" customHeight="1">
      <c r="B68" s="147"/>
      <c r="C68" s="98"/>
      <c r="D68" s="148" t="s">
        <v>121</v>
      </c>
      <c r="E68" s="149"/>
      <c r="F68" s="149"/>
      <c r="G68" s="149"/>
      <c r="H68" s="149"/>
      <c r="I68" s="149"/>
      <c r="J68" s="150">
        <f>J297</f>
        <v>0</v>
      </c>
      <c r="K68" s="98"/>
      <c r="L68" s="151"/>
    </row>
    <row r="69" spans="2:12" s="10" customFormat="1" ht="19.9" customHeight="1">
      <c r="B69" s="147"/>
      <c r="C69" s="98"/>
      <c r="D69" s="148" t="s">
        <v>122</v>
      </c>
      <c r="E69" s="149"/>
      <c r="F69" s="149"/>
      <c r="G69" s="149"/>
      <c r="H69" s="149"/>
      <c r="I69" s="149"/>
      <c r="J69" s="150">
        <f>J331</f>
        <v>0</v>
      </c>
      <c r="K69" s="98"/>
      <c r="L69" s="151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123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87" t="str">
        <f>E7</f>
        <v>Rekonstrukce Teplické ulice v Bílině</v>
      </c>
      <c r="F79" s="388"/>
      <c r="G79" s="388"/>
      <c r="H79" s="388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30" t="s">
        <v>109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5"/>
      <c r="B81" s="36"/>
      <c r="C81" s="37"/>
      <c r="D81" s="37"/>
      <c r="E81" s="387" t="s">
        <v>110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111</v>
      </c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36" t="str">
        <f>E11</f>
        <v>SO 102a - Komunikace</v>
      </c>
      <c r="F83" s="389"/>
      <c r="G83" s="389"/>
      <c r="H83" s="389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F14</f>
        <v>Bílina</v>
      </c>
      <c r="G85" s="37"/>
      <c r="H85" s="37"/>
      <c r="I85" s="30" t="s">
        <v>23</v>
      </c>
      <c r="J85" s="60" t="str">
        <f>IF(J14="","",J14)</f>
        <v>15. 9. 2021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5.7" customHeight="1">
      <c r="A87" s="35"/>
      <c r="B87" s="36"/>
      <c r="C87" s="30" t="s">
        <v>25</v>
      </c>
      <c r="D87" s="37"/>
      <c r="E87" s="37"/>
      <c r="F87" s="28" t="str">
        <f>E17</f>
        <v>Město Bílina, Břežanská 50/4, 418 31</v>
      </c>
      <c r="G87" s="37"/>
      <c r="H87" s="37"/>
      <c r="I87" s="30" t="s">
        <v>31</v>
      </c>
      <c r="J87" s="33" t="str">
        <f>E23</f>
        <v>AZ Consult spol. s r.o.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29</v>
      </c>
      <c r="D88" s="37"/>
      <c r="E88" s="37"/>
      <c r="F88" s="28" t="str">
        <f>IF(E20="","",E20)</f>
        <v>Vyplň údaj</v>
      </c>
      <c r="G88" s="37"/>
      <c r="H88" s="37"/>
      <c r="I88" s="30" t="s">
        <v>34</v>
      </c>
      <c r="J88" s="33" t="str">
        <f>E26</f>
        <v>Lucie Wojčiková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52"/>
      <c r="B90" s="153"/>
      <c r="C90" s="154" t="s">
        <v>124</v>
      </c>
      <c r="D90" s="155" t="s">
        <v>57</v>
      </c>
      <c r="E90" s="155" t="s">
        <v>53</v>
      </c>
      <c r="F90" s="155" t="s">
        <v>54</v>
      </c>
      <c r="G90" s="155" t="s">
        <v>125</v>
      </c>
      <c r="H90" s="155" t="s">
        <v>126</v>
      </c>
      <c r="I90" s="155" t="s">
        <v>127</v>
      </c>
      <c r="J90" s="155" t="s">
        <v>115</v>
      </c>
      <c r="K90" s="156" t="s">
        <v>128</v>
      </c>
      <c r="L90" s="157"/>
      <c r="M90" s="69" t="s">
        <v>19</v>
      </c>
      <c r="N90" s="70" t="s">
        <v>42</v>
      </c>
      <c r="O90" s="70" t="s">
        <v>129</v>
      </c>
      <c r="P90" s="70" t="s">
        <v>130</v>
      </c>
      <c r="Q90" s="70" t="s">
        <v>131</v>
      </c>
      <c r="R90" s="70" t="s">
        <v>132</v>
      </c>
      <c r="S90" s="70" t="s">
        <v>133</v>
      </c>
      <c r="T90" s="71" t="s">
        <v>134</v>
      </c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</row>
    <row r="91" spans="1:63" s="2" customFormat="1" ht="22.9" customHeight="1">
      <c r="A91" s="35"/>
      <c r="B91" s="36"/>
      <c r="C91" s="76" t="s">
        <v>135</v>
      </c>
      <c r="D91" s="37"/>
      <c r="E91" s="37"/>
      <c r="F91" s="37"/>
      <c r="G91" s="37"/>
      <c r="H91" s="37"/>
      <c r="I91" s="37"/>
      <c r="J91" s="158">
        <f>BK91</f>
        <v>0</v>
      </c>
      <c r="K91" s="37"/>
      <c r="L91" s="40"/>
      <c r="M91" s="72"/>
      <c r="N91" s="159"/>
      <c r="O91" s="73"/>
      <c r="P91" s="160">
        <f>P92</f>
        <v>0</v>
      </c>
      <c r="Q91" s="73"/>
      <c r="R91" s="160">
        <f>R92</f>
        <v>402.47012720299995</v>
      </c>
      <c r="S91" s="73"/>
      <c r="T91" s="161">
        <f>T92</f>
        <v>2458.5240000000003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116</v>
      </c>
      <c r="BK91" s="162">
        <f>BK92</f>
        <v>0</v>
      </c>
    </row>
    <row r="92" spans="2:63" s="12" customFormat="1" ht="25.9" customHeight="1">
      <c r="B92" s="163"/>
      <c r="C92" s="164"/>
      <c r="D92" s="165" t="s">
        <v>71</v>
      </c>
      <c r="E92" s="166" t="s">
        <v>136</v>
      </c>
      <c r="F92" s="166" t="s">
        <v>137</v>
      </c>
      <c r="G92" s="164"/>
      <c r="H92" s="164"/>
      <c r="I92" s="167"/>
      <c r="J92" s="168">
        <f>BK92</f>
        <v>0</v>
      </c>
      <c r="K92" s="164"/>
      <c r="L92" s="169"/>
      <c r="M92" s="170"/>
      <c r="N92" s="171"/>
      <c r="O92" s="171"/>
      <c r="P92" s="172">
        <f>P93+P137+P169+P297+P331</f>
        <v>0</v>
      </c>
      <c r="Q92" s="171"/>
      <c r="R92" s="172">
        <f>R93+R137+R169+R297+R331</f>
        <v>402.47012720299995</v>
      </c>
      <c r="S92" s="171"/>
      <c r="T92" s="173">
        <f>T93+T137+T169+T297+T331</f>
        <v>2458.5240000000003</v>
      </c>
      <c r="AR92" s="174" t="s">
        <v>79</v>
      </c>
      <c r="AT92" s="175" t="s">
        <v>71</v>
      </c>
      <c r="AU92" s="175" t="s">
        <v>72</v>
      </c>
      <c r="AY92" s="174" t="s">
        <v>138</v>
      </c>
      <c r="BK92" s="176">
        <f>BK93+BK137+BK169+BK297+BK331</f>
        <v>0</v>
      </c>
    </row>
    <row r="93" spans="2:63" s="12" customFormat="1" ht="22.9" customHeight="1">
      <c r="B93" s="163"/>
      <c r="C93" s="164"/>
      <c r="D93" s="165" t="s">
        <v>71</v>
      </c>
      <c r="E93" s="177" t="s">
        <v>79</v>
      </c>
      <c r="F93" s="177" t="s">
        <v>139</v>
      </c>
      <c r="G93" s="164"/>
      <c r="H93" s="164"/>
      <c r="I93" s="167"/>
      <c r="J93" s="178">
        <f>BK93</f>
        <v>0</v>
      </c>
      <c r="K93" s="164"/>
      <c r="L93" s="169"/>
      <c r="M93" s="170"/>
      <c r="N93" s="171"/>
      <c r="O93" s="171"/>
      <c r="P93" s="172">
        <f>SUM(P94:P136)</f>
        <v>0</v>
      </c>
      <c r="Q93" s="171"/>
      <c r="R93" s="172">
        <f>SUM(R94:R136)</f>
        <v>1.618137255</v>
      </c>
      <c r="S93" s="171"/>
      <c r="T93" s="173">
        <f>SUM(T94:T136)</f>
        <v>2458.1800000000003</v>
      </c>
      <c r="AR93" s="174" t="s">
        <v>79</v>
      </c>
      <c r="AT93" s="175" t="s">
        <v>71</v>
      </c>
      <c r="AU93" s="175" t="s">
        <v>79</v>
      </c>
      <c r="AY93" s="174" t="s">
        <v>138</v>
      </c>
      <c r="BK93" s="176">
        <f>SUM(BK94:BK136)</f>
        <v>0</v>
      </c>
    </row>
    <row r="94" spans="1:65" s="2" customFormat="1" ht="37.9" customHeight="1">
      <c r="A94" s="35"/>
      <c r="B94" s="36"/>
      <c r="C94" s="179" t="s">
        <v>79</v>
      </c>
      <c r="D94" s="179" t="s">
        <v>140</v>
      </c>
      <c r="E94" s="180" t="s">
        <v>141</v>
      </c>
      <c r="F94" s="181" t="s">
        <v>142</v>
      </c>
      <c r="G94" s="182" t="s">
        <v>143</v>
      </c>
      <c r="H94" s="183">
        <v>108</v>
      </c>
      <c r="I94" s="184"/>
      <c r="J94" s="185">
        <f>ROUND(I94*H94,2)</f>
        <v>0</v>
      </c>
      <c r="K94" s="181" t="s">
        <v>144</v>
      </c>
      <c r="L94" s="40"/>
      <c r="M94" s="186" t="s">
        <v>19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0.29</v>
      </c>
      <c r="T94" s="189">
        <f>S94*H94</f>
        <v>31.319999999999997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145</v>
      </c>
      <c r="AT94" s="190" t="s">
        <v>140</v>
      </c>
      <c r="AU94" s="190" t="s">
        <v>81</v>
      </c>
      <c r="AY94" s="18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79</v>
      </c>
      <c r="BK94" s="191">
        <f>ROUND(I94*H94,2)</f>
        <v>0</v>
      </c>
      <c r="BL94" s="18" t="s">
        <v>145</v>
      </c>
      <c r="BM94" s="190" t="s">
        <v>146</v>
      </c>
    </row>
    <row r="95" spans="1:47" s="2" customFormat="1" ht="11.25">
      <c r="A95" s="35"/>
      <c r="B95" s="36"/>
      <c r="C95" s="37"/>
      <c r="D95" s="192" t="s">
        <v>147</v>
      </c>
      <c r="E95" s="37"/>
      <c r="F95" s="193" t="s">
        <v>148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147</v>
      </c>
      <c r="AU95" s="18" t="s">
        <v>81</v>
      </c>
    </row>
    <row r="96" spans="2:51" s="13" customFormat="1" ht="11.25">
      <c r="B96" s="197"/>
      <c r="C96" s="198"/>
      <c r="D96" s="199" t="s">
        <v>149</v>
      </c>
      <c r="E96" s="200" t="s">
        <v>19</v>
      </c>
      <c r="F96" s="201" t="s">
        <v>150</v>
      </c>
      <c r="G96" s="198"/>
      <c r="H96" s="200" t="s">
        <v>19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149</v>
      </c>
      <c r="AU96" s="207" t="s">
        <v>81</v>
      </c>
      <c r="AV96" s="13" t="s">
        <v>79</v>
      </c>
      <c r="AW96" s="13" t="s">
        <v>33</v>
      </c>
      <c r="AX96" s="13" t="s">
        <v>72</v>
      </c>
      <c r="AY96" s="207" t="s">
        <v>138</v>
      </c>
    </row>
    <row r="97" spans="2:51" s="14" customFormat="1" ht="11.25">
      <c r="B97" s="208"/>
      <c r="C97" s="209"/>
      <c r="D97" s="199" t="s">
        <v>149</v>
      </c>
      <c r="E97" s="210" t="s">
        <v>19</v>
      </c>
      <c r="F97" s="211" t="s">
        <v>151</v>
      </c>
      <c r="G97" s="209"/>
      <c r="H97" s="212">
        <v>108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149</v>
      </c>
      <c r="AU97" s="218" t="s">
        <v>81</v>
      </c>
      <c r="AV97" s="14" t="s">
        <v>81</v>
      </c>
      <c r="AW97" s="14" t="s">
        <v>33</v>
      </c>
      <c r="AX97" s="14" t="s">
        <v>79</v>
      </c>
      <c r="AY97" s="218" t="s">
        <v>138</v>
      </c>
    </row>
    <row r="98" spans="1:65" s="2" customFormat="1" ht="37.9" customHeight="1">
      <c r="A98" s="35"/>
      <c r="B98" s="36"/>
      <c r="C98" s="179" t="s">
        <v>81</v>
      </c>
      <c r="D98" s="179" t="s">
        <v>140</v>
      </c>
      <c r="E98" s="180" t="s">
        <v>152</v>
      </c>
      <c r="F98" s="181" t="s">
        <v>153</v>
      </c>
      <c r="G98" s="182" t="s">
        <v>143</v>
      </c>
      <c r="H98" s="183">
        <v>108</v>
      </c>
      <c r="I98" s="184"/>
      <c r="J98" s="185">
        <f>ROUND(I98*H98,2)</f>
        <v>0</v>
      </c>
      <c r="K98" s="181" t="s">
        <v>144</v>
      </c>
      <c r="L98" s="40"/>
      <c r="M98" s="186" t="s">
        <v>19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0.625</v>
      </c>
      <c r="T98" s="189">
        <f>S98*H98</f>
        <v>67.5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145</v>
      </c>
      <c r="AT98" s="190" t="s">
        <v>140</v>
      </c>
      <c r="AU98" s="190" t="s">
        <v>81</v>
      </c>
      <c r="AY98" s="18" t="s">
        <v>138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79</v>
      </c>
      <c r="BK98" s="191">
        <f>ROUND(I98*H98,2)</f>
        <v>0</v>
      </c>
      <c r="BL98" s="18" t="s">
        <v>145</v>
      </c>
      <c r="BM98" s="190" t="s">
        <v>154</v>
      </c>
    </row>
    <row r="99" spans="1:47" s="2" customFormat="1" ht="11.25">
      <c r="A99" s="35"/>
      <c r="B99" s="36"/>
      <c r="C99" s="37"/>
      <c r="D99" s="192" t="s">
        <v>147</v>
      </c>
      <c r="E99" s="37"/>
      <c r="F99" s="193" t="s">
        <v>155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147</v>
      </c>
      <c r="AU99" s="18" t="s">
        <v>81</v>
      </c>
    </row>
    <row r="100" spans="2:51" s="13" customFormat="1" ht="11.25">
      <c r="B100" s="197"/>
      <c r="C100" s="198"/>
      <c r="D100" s="199" t="s">
        <v>149</v>
      </c>
      <c r="E100" s="200" t="s">
        <v>19</v>
      </c>
      <c r="F100" s="201" t="s">
        <v>150</v>
      </c>
      <c r="G100" s="198"/>
      <c r="H100" s="200" t="s">
        <v>19</v>
      </c>
      <c r="I100" s="202"/>
      <c r="J100" s="198"/>
      <c r="K100" s="198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149</v>
      </c>
      <c r="AU100" s="207" t="s">
        <v>81</v>
      </c>
      <c r="AV100" s="13" t="s">
        <v>79</v>
      </c>
      <c r="AW100" s="13" t="s">
        <v>33</v>
      </c>
      <c r="AX100" s="13" t="s">
        <v>72</v>
      </c>
      <c r="AY100" s="207" t="s">
        <v>138</v>
      </c>
    </row>
    <row r="101" spans="2:51" s="14" customFormat="1" ht="11.25">
      <c r="B101" s="208"/>
      <c r="C101" s="209"/>
      <c r="D101" s="199" t="s">
        <v>149</v>
      </c>
      <c r="E101" s="210" t="s">
        <v>19</v>
      </c>
      <c r="F101" s="211" t="s">
        <v>156</v>
      </c>
      <c r="G101" s="209"/>
      <c r="H101" s="212">
        <v>108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149</v>
      </c>
      <c r="AU101" s="218" t="s">
        <v>81</v>
      </c>
      <c r="AV101" s="14" t="s">
        <v>81</v>
      </c>
      <c r="AW101" s="14" t="s">
        <v>33</v>
      </c>
      <c r="AX101" s="14" t="s">
        <v>79</v>
      </c>
      <c r="AY101" s="218" t="s">
        <v>138</v>
      </c>
    </row>
    <row r="102" spans="1:65" s="2" customFormat="1" ht="24.2" customHeight="1">
      <c r="A102" s="35"/>
      <c r="B102" s="36"/>
      <c r="C102" s="179" t="s">
        <v>157</v>
      </c>
      <c r="D102" s="179" t="s">
        <v>140</v>
      </c>
      <c r="E102" s="180" t="s">
        <v>158</v>
      </c>
      <c r="F102" s="181" t="s">
        <v>159</v>
      </c>
      <c r="G102" s="182" t="s">
        <v>143</v>
      </c>
      <c r="H102" s="183">
        <v>6015</v>
      </c>
      <c r="I102" s="184"/>
      <c r="J102" s="185">
        <f>ROUND(I102*H102,2)</f>
        <v>0</v>
      </c>
      <c r="K102" s="181" t="s">
        <v>144</v>
      </c>
      <c r="L102" s="40"/>
      <c r="M102" s="186" t="s">
        <v>19</v>
      </c>
      <c r="N102" s="187" t="s">
        <v>43</v>
      </c>
      <c r="O102" s="65"/>
      <c r="P102" s="188">
        <f>O102*H102</f>
        <v>0</v>
      </c>
      <c r="Q102" s="188">
        <v>6E-05</v>
      </c>
      <c r="R102" s="188">
        <f>Q102*H102</f>
        <v>0.3609</v>
      </c>
      <c r="S102" s="188">
        <v>0.092</v>
      </c>
      <c r="T102" s="189">
        <f>S102*H102</f>
        <v>553.38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145</v>
      </c>
      <c r="AT102" s="190" t="s">
        <v>140</v>
      </c>
      <c r="AU102" s="190" t="s">
        <v>81</v>
      </c>
      <c r="AY102" s="18" t="s">
        <v>138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79</v>
      </c>
      <c r="BK102" s="191">
        <f>ROUND(I102*H102,2)</f>
        <v>0</v>
      </c>
      <c r="BL102" s="18" t="s">
        <v>145</v>
      </c>
      <c r="BM102" s="190" t="s">
        <v>160</v>
      </c>
    </row>
    <row r="103" spans="1:47" s="2" customFormat="1" ht="11.25">
      <c r="A103" s="35"/>
      <c r="B103" s="36"/>
      <c r="C103" s="37"/>
      <c r="D103" s="192" t="s">
        <v>147</v>
      </c>
      <c r="E103" s="37"/>
      <c r="F103" s="193" t="s">
        <v>161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147</v>
      </c>
      <c r="AU103" s="18" t="s">
        <v>81</v>
      </c>
    </row>
    <row r="104" spans="2:51" s="13" customFormat="1" ht="11.25">
      <c r="B104" s="197"/>
      <c r="C104" s="198"/>
      <c r="D104" s="199" t="s">
        <v>149</v>
      </c>
      <c r="E104" s="200" t="s">
        <v>19</v>
      </c>
      <c r="F104" s="201" t="s">
        <v>162</v>
      </c>
      <c r="G104" s="198"/>
      <c r="H104" s="200" t="s">
        <v>19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149</v>
      </c>
      <c r="AU104" s="207" t="s">
        <v>81</v>
      </c>
      <c r="AV104" s="13" t="s">
        <v>79</v>
      </c>
      <c r="AW104" s="13" t="s">
        <v>33</v>
      </c>
      <c r="AX104" s="13" t="s">
        <v>72</v>
      </c>
      <c r="AY104" s="207" t="s">
        <v>138</v>
      </c>
    </row>
    <row r="105" spans="2:51" s="14" customFormat="1" ht="11.25">
      <c r="B105" s="208"/>
      <c r="C105" s="209"/>
      <c r="D105" s="199" t="s">
        <v>149</v>
      </c>
      <c r="E105" s="210" t="s">
        <v>19</v>
      </c>
      <c r="F105" s="211" t="s">
        <v>163</v>
      </c>
      <c r="G105" s="209"/>
      <c r="H105" s="212">
        <v>6015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149</v>
      </c>
      <c r="AU105" s="218" t="s">
        <v>81</v>
      </c>
      <c r="AV105" s="14" t="s">
        <v>81</v>
      </c>
      <c r="AW105" s="14" t="s">
        <v>33</v>
      </c>
      <c r="AX105" s="14" t="s">
        <v>79</v>
      </c>
      <c r="AY105" s="218" t="s">
        <v>138</v>
      </c>
    </row>
    <row r="106" spans="1:65" s="2" customFormat="1" ht="24.2" customHeight="1">
      <c r="A106" s="35"/>
      <c r="B106" s="36"/>
      <c r="C106" s="179" t="s">
        <v>145</v>
      </c>
      <c r="D106" s="179" t="s">
        <v>140</v>
      </c>
      <c r="E106" s="180" t="s">
        <v>164</v>
      </c>
      <c r="F106" s="181" t="s">
        <v>165</v>
      </c>
      <c r="G106" s="182" t="s">
        <v>143</v>
      </c>
      <c r="H106" s="183">
        <v>6015</v>
      </c>
      <c r="I106" s="184"/>
      <c r="J106" s="185">
        <f>ROUND(I106*H106,2)</f>
        <v>0</v>
      </c>
      <c r="K106" s="181" t="s">
        <v>19</v>
      </c>
      <c r="L106" s="40"/>
      <c r="M106" s="186" t="s">
        <v>19</v>
      </c>
      <c r="N106" s="187" t="s">
        <v>43</v>
      </c>
      <c r="O106" s="65"/>
      <c r="P106" s="188">
        <f>O106*H106</f>
        <v>0</v>
      </c>
      <c r="Q106" s="188">
        <v>0.000209017</v>
      </c>
      <c r="R106" s="188">
        <f>Q106*H106</f>
        <v>1.257237255</v>
      </c>
      <c r="S106" s="188">
        <v>0.23</v>
      </c>
      <c r="T106" s="189">
        <f>S106*H106</f>
        <v>1383.45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145</v>
      </c>
      <c r="AT106" s="190" t="s">
        <v>140</v>
      </c>
      <c r="AU106" s="190" t="s">
        <v>81</v>
      </c>
      <c r="AY106" s="18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79</v>
      </c>
      <c r="BK106" s="191">
        <f>ROUND(I106*H106,2)</f>
        <v>0</v>
      </c>
      <c r="BL106" s="18" t="s">
        <v>145</v>
      </c>
      <c r="BM106" s="190" t="s">
        <v>166</v>
      </c>
    </row>
    <row r="107" spans="2:51" s="13" customFormat="1" ht="11.25">
      <c r="B107" s="197"/>
      <c r="C107" s="198"/>
      <c r="D107" s="199" t="s">
        <v>149</v>
      </c>
      <c r="E107" s="200" t="s">
        <v>19</v>
      </c>
      <c r="F107" s="201" t="s">
        <v>162</v>
      </c>
      <c r="G107" s="198"/>
      <c r="H107" s="200" t="s">
        <v>19</v>
      </c>
      <c r="I107" s="202"/>
      <c r="J107" s="198"/>
      <c r="K107" s="198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149</v>
      </c>
      <c r="AU107" s="207" t="s">
        <v>81</v>
      </c>
      <c r="AV107" s="13" t="s">
        <v>79</v>
      </c>
      <c r="AW107" s="13" t="s">
        <v>33</v>
      </c>
      <c r="AX107" s="13" t="s">
        <v>72</v>
      </c>
      <c r="AY107" s="207" t="s">
        <v>138</v>
      </c>
    </row>
    <row r="108" spans="2:51" s="14" customFormat="1" ht="11.25">
      <c r="B108" s="208"/>
      <c r="C108" s="209"/>
      <c r="D108" s="199" t="s">
        <v>149</v>
      </c>
      <c r="E108" s="210" t="s">
        <v>19</v>
      </c>
      <c r="F108" s="211" t="s">
        <v>167</v>
      </c>
      <c r="G108" s="209"/>
      <c r="H108" s="212">
        <v>6015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149</v>
      </c>
      <c r="AU108" s="218" t="s">
        <v>81</v>
      </c>
      <c r="AV108" s="14" t="s">
        <v>81</v>
      </c>
      <c r="AW108" s="14" t="s">
        <v>33</v>
      </c>
      <c r="AX108" s="14" t="s">
        <v>79</v>
      </c>
      <c r="AY108" s="218" t="s">
        <v>138</v>
      </c>
    </row>
    <row r="109" spans="1:65" s="2" customFormat="1" ht="24.2" customHeight="1">
      <c r="A109" s="35"/>
      <c r="B109" s="36"/>
      <c r="C109" s="179" t="s">
        <v>168</v>
      </c>
      <c r="D109" s="179" t="s">
        <v>140</v>
      </c>
      <c r="E109" s="180" t="s">
        <v>169</v>
      </c>
      <c r="F109" s="181" t="s">
        <v>170</v>
      </c>
      <c r="G109" s="182" t="s">
        <v>171</v>
      </c>
      <c r="H109" s="183">
        <v>1457</v>
      </c>
      <c r="I109" s="184"/>
      <c r="J109" s="185">
        <f>ROUND(I109*H109,2)</f>
        <v>0</v>
      </c>
      <c r="K109" s="181" t="s">
        <v>144</v>
      </c>
      <c r="L109" s="40"/>
      <c r="M109" s="186" t="s">
        <v>19</v>
      </c>
      <c r="N109" s="187" t="s">
        <v>43</v>
      </c>
      <c r="O109" s="65"/>
      <c r="P109" s="188">
        <f>O109*H109</f>
        <v>0</v>
      </c>
      <c r="Q109" s="188">
        <v>0</v>
      </c>
      <c r="R109" s="188">
        <f>Q109*H109</f>
        <v>0</v>
      </c>
      <c r="S109" s="188">
        <v>0.29</v>
      </c>
      <c r="T109" s="189">
        <f>S109*H109</f>
        <v>422.53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145</v>
      </c>
      <c r="AT109" s="190" t="s">
        <v>140</v>
      </c>
      <c r="AU109" s="190" t="s">
        <v>81</v>
      </c>
      <c r="AY109" s="18" t="s">
        <v>138</v>
      </c>
      <c r="BE109" s="191">
        <f>IF(N109="základní",J109,0)</f>
        <v>0</v>
      </c>
      <c r="BF109" s="191">
        <f>IF(N109="snížená",J109,0)</f>
        <v>0</v>
      </c>
      <c r="BG109" s="191">
        <f>IF(N109="zákl. přenesená",J109,0)</f>
        <v>0</v>
      </c>
      <c r="BH109" s="191">
        <f>IF(N109="sníž. přenesená",J109,0)</f>
        <v>0</v>
      </c>
      <c r="BI109" s="191">
        <f>IF(N109="nulová",J109,0)</f>
        <v>0</v>
      </c>
      <c r="BJ109" s="18" t="s">
        <v>79</v>
      </c>
      <c r="BK109" s="191">
        <f>ROUND(I109*H109,2)</f>
        <v>0</v>
      </c>
      <c r="BL109" s="18" t="s">
        <v>145</v>
      </c>
      <c r="BM109" s="190" t="s">
        <v>172</v>
      </c>
    </row>
    <row r="110" spans="1:47" s="2" customFormat="1" ht="11.25">
      <c r="A110" s="35"/>
      <c r="B110" s="36"/>
      <c r="C110" s="37"/>
      <c r="D110" s="192" t="s">
        <v>147</v>
      </c>
      <c r="E110" s="37"/>
      <c r="F110" s="193" t="s">
        <v>173</v>
      </c>
      <c r="G110" s="37"/>
      <c r="H110" s="37"/>
      <c r="I110" s="194"/>
      <c r="J110" s="37"/>
      <c r="K110" s="37"/>
      <c r="L110" s="40"/>
      <c r="M110" s="195"/>
      <c r="N110" s="19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147</v>
      </c>
      <c r="AU110" s="18" t="s">
        <v>81</v>
      </c>
    </row>
    <row r="111" spans="2:51" s="13" customFormat="1" ht="11.25">
      <c r="B111" s="197"/>
      <c r="C111" s="198"/>
      <c r="D111" s="199" t="s">
        <v>149</v>
      </c>
      <c r="E111" s="200" t="s">
        <v>19</v>
      </c>
      <c r="F111" s="201" t="s">
        <v>174</v>
      </c>
      <c r="G111" s="198"/>
      <c r="H111" s="200" t="s">
        <v>19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149</v>
      </c>
      <c r="AU111" s="207" t="s">
        <v>81</v>
      </c>
      <c r="AV111" s="13" t="s">
        <v>79</v>
      </c>
      <c r="AW111" s="13" t="s">
        <v>33</v>
      </c>
      <c r="AX111" s="13" t="s">
        <v>72</v>
      </c>
      <c r="AY111" s="207" t="s">
        <v>138</v>
      </c>
    </row>
    <row r="112" spans="2:51" s="14" customFormat="1" ht="11.25">
      <c r="B112" s="208"/>
      <c r="C112" s="209"/>
      <c r="D112" s="199" t="s">
        <v>149</v>
      </c>
      <c r="E112" s="210" t="s">
        <v>19</v>
      </c>
      <c r="F112" s="211" t="s">
        <v>175</v>
      </c>
      <c r="G112" s="209"/>
      <c r="H112" s="212">
        <v>1457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149</v>
      </c>
      <c r="AU112" s="218" t="s">
        <v>81</v>
      </c>
      <c r="AV112" s="14" t="s">
        <v>81</v>
      </c>
      <c r="AW112" s="14" t="s">
        <v>33</v>
      </c>
      <c r="AX112" s="14" t="s">
        <v>79</v>
      </c>
      <c r="AY112" s="218" t="s">
        <v>138</v>
      </c>
    </row>
    <row r="113" spans="1:65" s="2" customFormat="1" ht="21.75" customHeight="1">
      <c r="A113" s="35"/>
      <c r="B113" s="36"/>
      <c r="C113" s="179" t="s">
        <v>176</v>
      </c>
      <c r="D113" s="179" t="s">
        <v>140</v>
      </c>
      <c r="E113" s="180" t="s">
        <v>177</v>
      </c>
      <c r="F113" s="181" t="s">
        <v>178</v>
      </c>
      <c r="G113" s="182" t="s">
        <v>179</v>
      </c>
      <c r="H113" s="183">
        <v>21.6</v>
      </c>
      <c r="I113" s="184"/>
      <c r="J113" s="185">
        <f>ROUND(I113*H113,2)</f>
        <v>0</v>
      </c>
      <c r="K113" s="181" t="s">
        <v>144</v>
      </c>
      <c r="L113" s="40"/>
      <c r="M113" s="186" t="s">
        <v>19</v>
      </c>
      <c r="N113" s="187" t="s">
        <v>43</v>
      </c>
      <c r="O113" s="6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145</v>
      </c>
      <c r="AT113" s="190" t="s">
        <v>140</v>
      </c>
      <c r="AU113" s="190" t="s">
        <v>81</v>
      </c>
      <c r="AY113" s="18" t="s">
        <v>138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79</v>
      </c>
      <c r="BK113" s="191">
        <f>ROUND(I113*H113,2)</f>
        <v>0</v>
      </c>
      <c r="BL113" s="18" t="s">
        <v>145</v>
      </c>
      <c r="BM113" s="190" t="s">
        <v>180</v>
      </c>
    </row>
    <row r="114" spans="1:47" s="2" customFormat="1" ht="11.25">
      <c r="A114" s="35"/>
      <c r="B114" s="36"/>
      <c r="C114" s="37"/>
      <c r="D114" s="192" t="s">
        <v>147</v>
      </c>
      <c r="E114" s="37"/>
      <c r="F114" s="193" t="s">
        <v>181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147</v>
      </c>
      <c r="AU114" s="18" t="s">
        <v>81</v>
      </c>
    </row>
    <row r="115" spans="2:51" s="13" customFormat="1" ht="11.25">
      <c r="B115" s="197"/>
      <c r="C115" s="198"/>
      <c r="D115" s="199" t="s">
        <v>149</v>
      </c>
      <c r="E115" s="200" t="s">
        <v>19</v>
      </c>
      <c r="F115" s="201" t="s">
        <v>150</v>
      </c>
      <c r="G115" s="198"/>
      <c r="H115" s="200" t="s">
        <v>19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149</v>
      </c>
      <c r="AU115" s="207" t="s">
        <v>81</v>
      </c>
      <c r="AV115" s="13" t="s">
        <v>79</v>
      </c>
      <c r="AW115" s="13" t="s">
        <v>33</v>
      </c>
      <c r="AX115" s="13" t="s">
        <v>72</v>
      </c>
      <c r="AY115" s="207" t="s">
        <v>138</v>
      </c>
    </row>
    <row r="116" spans="2:51" s="14" customFormat="1" ht="11.25">
      <c r="B116" s="208"/>
      <c r="C116" s="209"/>
      <c r="D116" s="199" t="s">
        <v>149</v>
      </c>
      <c r="E116" s="210" t="s">
        <v>19</v>
      </c>
      <c r="F116" s="211" t="s">
        <v>182</v>
      </c>
      <c r="G116" s="209"/>
      <c r="H116" s="212">
        <v>21.6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149</v>
      </c>
      <c r="AU116" s="218" t="s">
        <v>81</v>
      </c>
      <c r="AV116" s="14" t="s">
        <v>81</v>
      </c>
      <c r="AW116" s="14" t="s">
        <v>33</v>
      </c>
      <c r="AX116" s="14" t="s">
        <v>79</v>
      </c>
      <c r="AY116" s="218" t="s">
        <v>138</v>
      </c>
    </row>
    <row r="117" spans="1:65" s="2" customFormat="1" ht="21.75" customHeight="1">
      <c r="A117" s="35"/>
      <c r="B117" s="36"/>
      <c r="C117" s="179" t="s">
        <v>183</v>
      </c>
      <c r="D117" s="179" t="s">
        <v>140</v>
      </c>
      <c r="E117" s="180" t="s">
        <v>184</v>
      </c>
      <c r="F117" s="181" t="s">
        <v>185</v>
      </c>
      <c r="G117" s="182" t="s">
        <v>179</v>
      </c>
      <c r="H117" s="183">
        <v>99</v>
      </c>
      <c r="I117" s="184"/>
      <c r="J117" s="185">
        <f>ROUND(I117*H117,2)</f>
        <v>0</v>
      </c>
      <c r="K117" s="181" t="s">
        <v>144</v>
      </c>
      <c r="L117" s="40"/>
      <c r="M117" s="186" t="s">
        <v>19</v>
      </c>
      <c r="N117" s="187" t="s">
        <v>43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145</v>
      </c>
      <c r="AT117" s="190" t="s">
        <v>140</v>
      </c>
      <c r="AU117" s="190" t="s">
        <v>81</v>
      </c>
      <c r="AY117" s="18" t="s">
        <v>138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79</v>
      </c>
      <c r="BK117" s="191">
        <f>ROUND(I117*H117,2)</f>
        <v>0</v>
      </c>
      <c r="BL117" s="18" t="s">
        <v>145</v>
      </c>
      <c r="BM117" s="190" t="s">
        <v>186</v>
      </c>
    </row>
    <row r="118" spans="1:47" s="2" customFormat="1" ht="11.25">
      <c r="A118" s="35"/>
      <c r="B118" s="36"/>
      <c r="C118" s="37"/>
      <c r="D118" s="192" t="s">
        <v>147</v>
      </c>
      <c r="E118" s="37"/>
      <c r="F118" s="193" t="s">
        <v>187</v>
      </c>
      <c r="G118" s="37"/>
      <c r="H118" s="37"/>
      <c r="I118" s="194"/>
      <c r="J118" s="37"/>
      <c r="K118" s="37"/>
      <c r="L118" s="40"/>
      <c r="M118" s="195"/>
      <c r="N118" s="19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147</v>
      </c>
      <c r="AU118" s="18" t="s">
        <v>81</v>
      </c>
    </row>
    <row r="119" spans="2:51" s="13" customFormat="1" ht="11.25">
      <c r="B119" s="197"/>
      <c r="C119" s="198"/>
      <c r="D119" s="199" t="s">
        <v>149</v>
      </c>
      <c r="E119" s="200" t="s">
        <v>19</v>
      </c>
      <c r="F119" s="201" t="s">
        <v>188</v>
      </c>
      <c r="G119" s="198"/>
      <c r="H119" s="200" t="s">
        <v>19</v>
      </c>
      <c r="I119" s="202"/>
      <c r="J119" s="198"/>
      <c r="K119" s="198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149</v>
      </c>
      <c r="AU119" s="207" t="s">
        <v>81</v>
      </c>
      <c r="AV119" s="13" t="s">
        <v>79</v>
      </c>
      <c r="AW119" s="13" t="s">
        <v>33</v>
      </c>
      <c r="AX119" s="13" t="s">
        <v>72</v>
      </c>
      <c r="AY119" s="207" t="s">
        <v>138</v>
      </c>
    </row>
    <row r="120" spans="2:51" s="14" customFormat="1" ht="11.25">
      <c r="B120" s="208"/>
      <c r="C120" s="209"/>
      <c r="D120" s="199" t="s">
        <v>149</v>
      </c>
      <c r="E120" s="210" t="s">
        <v>19</v>
      </c>
      <c r="F120" s="211" t="s">
        <v>189</v>
      </c>
      <c r="G120" s="209"/>
      <c r="H120" s="212">
        <v>99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149</v>
      </c>
      <c r="AU120" s="218" t="s">
        <v>81</v>
      </c>
      <c r="AV120" s="14" t="s">
        <v>81</v>
      </c>
      <c r="AW120" s="14" t="s">
        <v>33</v>
      </c>
      <c r="AX120" s="14" t="s">
        <v>79</v>
      </c>
      <c r="AY120" s="218" t="s">
        <v>138</v>
      </c>
    </row>
    <row r="121" spans="1:65" s="2" customFormat="1" ht="37.9" customHeight="1">
      <c r="A121" s="35"/>
      <c r="B121" s="36"/>
      <c r="C121" s="179" t="s">
        <v>190</v>
      </c>
      <c r="D121" s="179" t="s">
        <v>140</v>
      </c>
      <c r="E121" s="180" t="s">
        <v>191</v>
      </c>
      <c r="F121" s="181" t="s">
        <v>192</v>
      </c>
      <c r="G121" s="182" t="s">
        <v>179</v>
      </c>
      <c r="H121" s="183">
        <v>120.6</v>
      </c>
      <c r="I121" s="184"/>
      <c r="J121" s="185">
        <f>ROUND(I121*H121,2)</f>
        <v>0</v>
      </c>
      <c r="K121" s="181" t="s">
        <v>144</v>
      </c>
      <c r="L121" s="40"/>
      <c r="M121" s="186" t="s">
        <v>19</v>
      </c>
      <c r="N121" s="187" t="s">
        <v>43</v>
      </c>
      <c r="O121" s="65"/>
      <c r="P121" s="188">
        <f>O121*H121</f>
        <v>0</v>
      </c>
      <c r="Q121" s="188">
        <v>0</v>
      </c>
      <c r="R121" s="188">
        <f>Q121*H121</f>
        <v>0</v>
      </c>
      <c r="S121" s="188">
        <v>0</v>
      </c>
      <c r="T121" s="189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145</v>
      </c>
      <c r="AT121" s="190" t="s">
        <v>140</v>
      </c>
      <c r="AU121" s="190" t="s">
        <v>81</v>
      </c>
      <c r="AY121" s="18" t="s">
        <v>138</v>
      </c>
      <c r="BE121" s="191">
        <f>IF(N121="základní",J121,0)</f>
        <v>0</v>
      </c>
      <c r="BF121" s="191">
        <f>IF(N121="snížená",J121,0)</f>
        <v>0</v>
      </c>
      <c r="BG121" s="191">
        <f>IF(N121="zákl. přenesená",J121,0)</f>
        <v>0</v>
      </c>
      <c r="BH121" s="191">
        <f>IF(N121="sníž. přenesená",J121,0)</f>
        <v>0</v>
      </c>
      <c r="BI121" s="191">
        <f>IF(N121="nulová",J121,0)</f>
        <v>0</v>
      </c>
      <c r="BJ121" s="18" t="s">
        <v>79</v>
      </c>
      <c r="BK121" s="191">
        <f>ROUND(I121*H121,2)</f>
        <v>0</v>
      </c>
      <c r="BL121" s="18" t="s">
        <v>145</v>
      </c>
      <c r="BM121" s="190" t="s">
        <v>193</v>
      </c>
    </row>
    <row r="122" spans="1:47" s="2" customFormat="1" ht="11.25">
      <c r="A122" s="35"/>
      <c r="B122" s="36"/>
      <c r="C122" s="37"/>
      <c r="D122" s="192" t="s">
        <v>147</v>
      </c>
      <c r="E122" s="37"/>
      <c r="F122" s="193" t="s">
        <v>194</v>
      </c>
      <c r="G122" s="37"/>
      <c r="H122" s="37"/>
      <c r="I122" s="194"/>
      <c r="J122" s="37"/>
      <c r="K122" s="37"/>
      <c r="L122" s="40"/>
      <c r="M122" s="195"/>
      <c r="N122" s="19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147</v>
      </c>
      <c r="AU122" s="18" t="s">
        <v>81</v>
      </c>
    </row>
    <row r="123" spans="2:51" s="14" customFormat="1" ht="11.25">
      <c r="B123" s="208"/>
      <c r="C123" s="209"/>
      <c r="D123" s="199" t="s">
        <v>149</v>
      </c>
      <c r="E123" s="210" t="s">
        <v>19</v>
      </c>
      <c r="F123" s="211" t="s">
        <v>195</v>
      </c>
      <c r="G123" s="209"/>
      <c r="H123" s="212">
        <v>120.6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149</v>
      </c>
      <c r="AU123" s="218" t="s">
        <v>81</v>
      </c>
      <c r="AV123" s="14" t="s">
        <v>81</v>
      </c>
      <c r="AW123" s="14" t="s">
        <v>33</v>
      </c>
      <c r="AX123" s="14" t="s">
        <v>72</v>
      </c>
      <c r="AY123" s="218" t="s">
        <v>138</v>
      </c>
    </row>
    <row r="124" spans="2:51" s="15" customFormat="1" ht="11.25">
      <c r="B124" s="219"/>
      <c r="C124" s="220"/>
      <c r="D124" s="199" t="s">
        <v>149</v>
      </c>
      <c r="E124" s="221" t="s">
        <v>19</v>
      </c>
      <c r="F124" s="222" t="s">
        <v>196</v>
      </c>
      <c r="G124" s="220"/>
      <c r="H124" s="223">
        <v>120.6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149</v>
      </c>
      <c r="AU124" s="229" t="s">
        <v>81</v>
      </c>
      <c r="AV124" s="15" t="s">
        <v>145</v>
      </c>
      <c r="AW124" s="15" t="s">
        <v>33</v>
      </c>
      <c r="AX124" s="15" t="s">
        <v>79</v>
      </c>
      <c r="AY124" s="229" t="s">
        <v>138</v>
      </c>
    </row>
    <row r="125" spans="1:65" s="2" customFormat="1" ht="37.9" customHeight="1">
      <c r="A125" s="35"/>
      <c r="B125" s="36"/>
      <c r="C125" s="179" t="s">
        <v>197</v>
      </c>
      <c r="D125" s="179" t="s">
        <v>140</v>
      </c>
      <c r="E125" s="180" t="s">
        <v>198</v>
      </c>
      <c r="F125" s="181" t="s">
        <v>199</v>
      </c>
      <c r="G125" s="182" t="s">
        <v>179</v>
      </c>
      <c r="H125" s="183">
        <v>1206</v>
      </c>
      <c r="I125" s="184"/>
      <c r="J125" s="185">
        <f>ROUND(I125*H125,2)</f>
        <v>0</v>
      </c>
      <c r="K125" s="181" t="s">
        <v>144</v>
      </c>
      <c r="L125" s="40"/>
      <c r="M125" s="186" t="s">
        <v>19</v>
      </c>
      <c r="N125" s="187" t="s">
        <v>43</v>
      </c>
      <c r="O125" s="65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145</v>
      </c>
      <c r="AT125" s="190" t="s">
        <v>140</v>
      </c>
      <c r="AU125" s="190" t="s">
        <v>81</v>
      </c>
      <c r="AY125" s="18" t="s">
        <v>138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79</v>
      </c>
      <c r="BK125" s="191">
        <f>ROUND(I125*H125,2)</f>
        <v>0</v>
      </c>
      <c r="BL125" s="18" t="s">
        <v>145</v>
      </c>
      <c r="BM125" s="190" t="s">
        <v>200</v>
      </c>
    </row>
    <row r="126" spans="1:47" s="2" customFormat="1" ht="11.25">
      <c r="A126" s="35"/>
      <c r="B126" s="36"/>
      <c r="C126" s="37"/>
      <c r="D126" s="192" t="s">
        <v>147</v>
      </c>
      <c r="E126" s="37"/>
      <c r="F126" s="193" t="s">
        <v>201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147</v>
      </c>
      <c r="AU126" s="18" t="s">
        <v>81</v>
      </c>
    </row>
    <row r="127" spans="2:51" s="14" customFormat="1" ht="11.25">
      <c r="B127" s="208"/>
      <c r="C127" s="209"/>
      <c r="D127" s="199" t="s">
        <v>149</v>
      </c>
      <c r="E127" s="210" t="s">
        <v>19</v>
      </c>
      <c r="F127" s="211" t="s">
        <v>195</v>
      </c>
      <c r="G127" s="209"/>
      <c r="H127" s="212">
        <v>120.6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149</v>
      </c>
      <c r="AU127" s="218" t="s">
        <v>81</v>
      </c>
      <c r="AV127" s="14" t="s">
        <v>81</v>
      </c>
      <c r="AW127" s="14" t="s">
        <v>33</v>
      </c>
      <c r="AX127" s="14" t="s">
        <v>72</v>
      </c>
      <c r="AY127" s="218" t="s">
        <v>138</v>
      </c>
    </row>
    <row r="128" spans="2:51" s="15" customFormat="1" ht="11.25">
      <c r="B128" s="219"/>
      <c r="C128" s="220"/>
      <c r="D128" s="199" t="s">
        <v>149</v>
      </c>
      <c r="E128" s="221" t="s">
        <v>19</v>
      </c>
      <c r="F128" s="222" t="s">
        <v>196</v>
      </c>
      <c r="G128" s="220"/>
      <c r="H128" s="223">
        <v>120.6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149</v>
      </c>
      <c r="AU128" s="229" t="s">
        <v>81</v>
      </c>
      <c r="AV128" s="15" t="s">
        <v>145</v>
      </c>
      <c r="AW128" s="15" t="s">
        <v>33</v>
      </c>
      <c r="AX128" s="15" t="s">
        <v>79</v>
      </c>
      <c r="AY128" s="229" t="s">
        <v>138</v>
      </c>
    </row>
    <row r="129" spans="2:51" s="14" customFormat="1" ht="11.25">
      <c r="B129" s="208"/>
      <c r="C129" s="209"/>
      <c r="D129" s="199" t="s">
        <v>149</v>
      </c>
      <c r="E129" s="209"/>
      <c r="F129" s="211" t="s">
        <v>202</v>
      </c>
      <c r="G129" s="209"/>
      <c r="H129" s="212">
        <v>1206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149</v>
      </c>
      <c r="AU129" s="218" t="s">
        <v>81</v>
      </c>
      <c r="AV129" s="14" t="s">
        <v>81</v>
      </c>
      <c r="AW129" s="14" t="s">
        <v>4</v>
      </c>
      <c r="AX129" s="14" t="s">
        <v>79</v>
      </c>
      <c r="AY129" s="218" t="s">
        <v>138</v>
      </c>
    </row>
    <row r="130" spans="1:65" s="2" customFormat="1" ht="24.2" customHeight="1">
      <c r="A130" s="35"/>
      <c r="B130" s="36"/>
      <c r="C130" s="179" t="s">
        <v>203</v>
      </c>
      <c r="D130" s="179" t="s">
        <v>140</v>
      </c>
      <c r="E130" s="180" t="s">
        <v>204</v>
      </c>
      <c r="F130" s="181" t="s">
        <v>205</v>
      </c>
      <c r="G130" s="182" t="s">
        <v>206</v>
      </c>
      <c r="H130" s="183">
        <v>217.08</v>
      </c>
      <c r="I130" s="184"/>
      <c r="J130" s="185">
        <f>ROUND(I130*H130,2)</f>
        <v>0</v>
      </c>
      <c r="K130" s="181" t="s">
        <v>19</v>
      </c>
      <c r="L130" s="40"/>
      <c r="M130" s="186" t="s">
        <v>19</v>
      </c>
      <c r="N130" s="187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145</v>
      </c>
      <c r="AT130" s="190" t="s">
        <v>140</v>
      </c>
      <c r="AU130" s="190" t="s">
        <v>81</v>
      </c>
      <c r="AY130" s="18" t="s">
        <v>138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79</v>
      </c>
      <c r="BK130" s="191">
        <f>ROUND(I130*H130,2)</f>
        <v>0</v>
      </c>
      <c r="BL130" s="18" t="s">
        <v>145</v>
      </c>
      <c r="BM130" s="190" t="s">
        <v>207</v>
      </c>
    </row>
    <row r="131" spans="2:51" s="14" customFormat="1" ht="11.25">
      <c r="B131" s="208"/>
      <c r="C131" s="209"/>
      <c r="D131" s="199" t="s">
        <v>149</v>
      </c>
      <c r="E131" s="210" t="s">
        <v>19</v>
      </c>
      <c r="F131" s="211" t="s">
        <v>195</v>
      </c>
      <c r="G131" s="209"/>
      <c r="H131" s="212">
        <v>120.6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149</v>
      </c>
      <c r="AU131" s="218" t="s">
        <v>81</v>
      </c>
      <c r="AV131" s="14" t="s">
        <v>81</v>
      </c>
      <c r="AW131" s="14" t="s">
        <v>33</v>
      </c>
      <c r="AX131" s="14" t="s">
        <v>72</v>
      </c>
      <c r="AY131" s="218" t="s">
        <v>138</v>
      </c>
    </row>
    <row r="132" spans="2:51" s="15" customFormat="1" ht="11.25">
      <c r="B132" s="219"/>
      <c r="C132" s="220"/>
      <c r="D132" s="199" t="s">
        <v>149</v>
      </c>
      <c r="E132" s="221" t="s">
        <v>19</v>
      </c>
      <c r="F132" s="222" t="s">
        <v>196</v>
      </c>
      <c r="G132" s="220"/>
      <c r="H132" s="223">
        <v>120.6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149</v>
      </c>
      <c r="AU132" s="229" t="s">
        <v>81</v>
      </c>
      <c r="AV132" s="15" t="s">
        <v>145</v>
      </c>
      <c r="AW132" s="15" t="s">
        <v>33</v>
      </c>
      <c r="AX132" s="15" t="s">
        <v>79</v>
      </c>
      <c r="AY132" s="229" t="s">
        <v>138</v>
      </c>
    </row>
    <row r="133" spans="2:51" s="14" customFormat="1" ht="11.25">
      <c r="B133" s="208"/>
      <c r="C133" s="209"/>
      <c r="D133" s="199" t="s">
        <v>149</v>
      </c>
      <c r="E133" s="209"/>
      <c r="F133" s="211" t="s">
        <v>208</v>
      </c>
      <c r="G133" s="209"/>
      <c r="H133" s="212">
        <v>217.08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149</v>
      </c>
      <c r="AU133" s="218" t="s">
        <v>81</v>
      </c>
      <c r="AV133" s="14" t="s">
        <v>81</v>
      </c>
      <c r="AW133" s="14" t="s">
        <v>4</v>
      </c>
      <c r="AX133" s="14" t="s">
        <v>79</v>
      </c>
      <c r="AY133" s="218" t="s">
        <v>138</v>
      </c>
    </row>
    <row r="134" spans="1:65" s="2" customFormat="1" ht="21.75" customHeight="1">
      <c r="A134" s="35"/>
      <c r="B134" s="36"/>
      <c r="C134" s="179" t="s">
        <v>209</v>
      </c>
      <c r="D134" s="179" t="s">
        <v>140</v>
      </c>
      <c r="E134" s="180" t="s">
        <v>210</v>
      </c>
      <c r="F134" s="181" t="s">
        <v>211</v>
      </c>
      <c r="G134" s="182" t="s">
        <v>143</v>
      </c>
      <c r="H134" s="183">
        <v>688</v>
      </c>
      <c r="I134" s="184"/>
      <c r="J134" s="185">
        <f>ROUND(I134*H134,2)</f>
        <v>0</v>
      </c>
      <c r="K134" s="181" t="s">
        <v>144</v>
      </c>
      <c r="L134" s="40"/>
      <c r="M134" s="186" t="s">
        <v>19</v>
      </c>
      <c r="N134" s="187" t="s">
        <v>43</v>
      </c>
      <c r="O134" s="65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145</v>
      </c>
      <c r="AT134" s="190" t="s">
        <v>140</v>
      </c>
      <c r="AU134" s="190" t="s">
        <v>81</v>
      </c>
      <c r="AY134" s="18" t="s">
        <v>138</v>
      </c>
      <c r="BE134" s="191">
        <f>IF(N134="základní",J134,0)</f>
        <v>0</v>
      </c>
      <c r="BF134" s="191">
        <f>IF(N134="snížená",J134,0)</f>
        <v>0</v>
      </c>
      <c r="BG134" s="191">
        <f>IF(N134="zákl. přenesená",J134,0)</f>
        <v>0</v>
      </c>
      <c r="BH134" s="191">
        <f>IF(N134="sníž. přenesená",J134,0)</f>
        <v>0</v>
      </c>
      <c r="BI134" s="191">
        <f>IF(N134="nulová",J134,0)</f>
        <v>0</v>
      </c>
      <c r="BJ134" s="18" t="s">
        <v>79</v>
      </c>
      <c r="BK134" s="191">
        <f>ROUND(I134*H134,2)</f>
        <v>0</v>
      </c>
      <c r="BL134" s="18" t="s">
        <v>145</v>
      </c>
      <c r="BM134" s="190" t="s">
        <v>212</v>
      </c>
    </row>
    <row r="135" spans="1:47" s="2" customFormat="1" ht="11.25">
      <c r="A135" s="35"/>
      <c r="B135" s="36"/>
      <c r="C135" s="37"/>
      <c r="D135" s="192" t="s">
        <v>147</v>
      </c>
      <c r="E135" s="37"/>
      <c r="F135" s="193" t="s">
        <v>213</v>
      </c>
      <c r="G135" s="37"/>
      <c r="H135" s="37"/>
      <c r="I135" s="194"/>
      <c r="J135" s="37"/>
      <c r="K135" s="37"/>
      <c r="L135" s="40"/>
      <c r="M135" s="195"/>
      <c r="N135" s="19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147</v>
      </c>
      <c r="AU135" s="18" t="s">
        <v>81</v>
      </c>
    </row>
    <row r="136" spans="2:51" s="14" customFormat="1" ht="11.25">
      <c r="B136" s="208"/>
      <c r="C136" s="209"/>
      <c r="D136" s="199" t="s">
        <v>149</v>
      </c>
      <c r="E136" s="210" t="s">
        <v>19</v>
      </c>
      <c r="F136" s="211" t="s">
        <v>214</v>
      </c>
      <c r="G136" s="209"/>
      <c r="H136" s="212">
        <v>688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149</v>
      </c>
      <c r="AU136" s="218" t="s">
        <v>81</v>
      </c>
      <c r="AV136" s="14" t="s">
        <v>81</v>
      </c>
      <c r="AW136" s="14" t="s">
        <v>33</v>
      </c>
      <c r="AX136" s="14" t="s">
        <v>79</v>
      </c>
      <c r="AY136" s="218" t="s">
        <v>138</v>
      </c>
    </row>
    <row r="137" spans="2:63" s="12" customFormat="1" ht="22.9" customHeight="1">
      <c r="B137" s="163"/>
      <c r="C137" s="164"/>
      <c r="D137" s="165" t="s">
        <v>71</v>
      </c>
      <c r="E137" s="177" t="s">
        <v>168</v>
      </c>
      <c r="F137" s="177" t="s">
        <v>215</v>
      </c>
      <c r="G137" s="164"/>
      <c r="H137" s="164"/>
      <c r="I137" s="167"/>
      <c r="J137" s="178">
        <f>BK137</f>
        <v>0</v>
      </c>
      <c r="K137" s="164"/>
      <c r="L137" s="169"/>
      <c r="M137" s="170"/>
      <c r="N137" s="171"/>
      <c r="O137" s="171"/>
      <c r="P137" s="172">
        <f>SUM(P138:P168)</f>
        <v>0</v>
      </c>
      <c r="Q137" s="171"/>
      <c r="R137" s="172">
        <f>SUM(R138:R168)</f>
        <v>0</v>
      </c>
      <c r="S137" s="171"/>
      <c r="T137" s="173">
        <f>SUM(T138:T168)</f>
        <v>0</v>
      </c>
      <c r="AR137" s="174" t="s">
        <v>79</v>
      </c>
      <c r="AT137" s="175" t="s">
        <v>71</v>
      </c>
      <c r="AU137" s="175" t="s">
        <v>79</v>
      </c>
      <c r="AY137" s="174" t="s">
        <v>138</v>
      </c>
      <c r="BK137" s="176">
        <f>SUM(BK138:BK168)</f>
        <v>0</v>
      </c>
    </row>
    <row r="138" spans="1:65" s="2" customFormat="1" ht="16.5" customHeight="1">
      <c r="A138" s="35"/>
      <c r="B138" s="36"/>
      <c r="C138" s="179" t="s">
        <v>216</v>
      </c>
      <c r="D138" s="179" t="s">
        <v>140</v>
      </c>
      <c r="E138" s="180" t="s">
        <v>217</v>
      </c>
      <c r="F138" s="181" t="s">
        <v>218</v>
      </c>
      <c r="G138" s="182" t="s">
        <v>143</v>
      </c>
      <c r="H138" s="183">
        <v>1376</v>
      </c>
      <c r="I138" s="184"/>
      <c r="J138" s="185">
        <f>ROUND(I138*H138,2)</f>
        <v>0</v>
      </c>
      <c r="K138" s="181" t="s">
        <v>144</v>
      </c>
      <c r="L138" s="40"/>
      <c r="M138" s="186" t="s">
        <v>19</v>
      </c>
      <c r="N138" s="187" t="s">
        <v>43</v>
      </c>
      <c r="O138" s="65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145</v>
      </c>
      <c r="AT138" s="190" t="s">
        <v>140</v>
      </c>
      <c r="AU138" s="190" t="s">
        <v>81</v>
      </c>
      <c r="AY138" s="18" t="s">
        <v>138</v>
      </c>
      <c r="BE138" s="191">
        <f>IF(N138="základní",J138,0)</f>
        <v>0</v>
      </c>
      <c r="BF138" s="191">
        <f>IF(N138="snížená",J138,0)</f>
        <v>0</v>
      </c>
      <c r="BG138" s="191">
        <f>IF(N138="zákl. přenesená",J138,0)</f>
        <v>0</v>
      </c>
      <c r="BH138" s="191">
        <f>IF(N138="sníž. přenesená",J138,0)</f>
        <v>0</v>
      </c>
      <c r="BI138" s="191">
        <f>IF(N138="nulová",J138,0)</f>
        <v>0</v>
      </c>
      <c r="BJ138" s="18" t="s">
        <v>79</v>
      </c>
      <c r="BK138" s="191">
        <f>ROUND(I138*H138,2)</f>
        <v>0</v>
      </c>
      <c r="BL138" s="18" t="s">
        <v>145</v>
      </c>
      <c r="BM138" s="190" t="s">
        <v>219</v>
      </c>
    </row>
    <row r="139" spans="1:47" s="2" customFormat="1" ht="11.25">
      <c r="A139" s="35"/>
      <c r="B139" s="36"/>
      <c r="C139" s="37"/>
      <c r="D139" s="192" t="s">
        <v>147</v>
      </c>
      <c r="E139" s="37"/>
      <c r="F139" s="193" t="s">
        <v>220</v>
      </c>
      <c r="G139" s="37"/>
      <c r="H139" s="37"/>
      <c r="I139" s="194"/>
      <c r="J139" s="37"/>
      <c r="K139" s="37"/>
      <c r="L139" s="40"/>
      <c r="M139" s="195"/>
      <c r="N139" s="196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147</v>
      </c>
      <c r="AU139" s="18" t="s">
        <v>81</v>
      </c>
    </row>
    <row r="140" spans="2:51" s="13" customFormat="1" ht="11.25">
      <c r="B140" s="197"/>
      <c r="C140" s="198"/>
      <c r="D140" s="199" t="s">
        <v>149</v>
      </c>
      <c r="E140" s="200" t="s">
        <v>19</v>
      </c>
      <c r="F140" s="201" t="s">
        <v>221</v>
      </c>
      <c r="G140" s="198"/>
      <c r="H140" s="200" t="s">
        <v>19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149</v>
      </c>
      <c r="AU140" s="207" t="s">
        <v>81</v>
      </c>
      <c r="AV140" s="13" t="s">
        <v>79</v>
      </c>
      <c r="AW140" s="13" t="s">
        <v>33</v>
      </c>
      <c r="AX140" s="13" t="s">
        <v>72</v>
      </c>
      <c r="AY140" s="207" t="s">
        <v>138</v>
      </c>
    </row>
    <row r="141" spans="2:51" s="14" customFormat="1" ht="11.25">
      <c r="B141" s="208"/>
      <c r="C141" s="209"/>
      <c r="D141" s="199" t="s">
        <v>149</v>
      </c>
      <c r="E141" s="210" t="s">
        <v>19</v>
      </c>
      <c r="F141" s="211" t="s">
        <v>222</v>
      </c>
      <c r="G141" s="209"/>
      <c r="H141" s="212">
        <v>1376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149</v>
      </c>
      <c r="AU141" s="218" t="s">
        <v>81</v>
      </c>
      <c r="AV141" s="14" t="s">
        <v>81</v>
      </c>
      <c r="AW141" s="14" t="s">
        <v>33</v>
      </c>
      <c r="AX141" s="14" t="s">
        <v>72</v>
      </c>
      <c r="AY141" s="218" t="s">
        <v>138</v>
      </c>
    </row>
    <row r="142" spans="2:51" s="15" customFormat="1" ht="11.25">
      <c r="B142" s="219"/>
      <c r="C142" s="220"/>
      <c r="D142" s="199" t="s">
        <v>149</v>
      </c>
      <c r="E142" s="221" t="s">
        <v>19</v>
      </c>
      <c r="F142" s="222" t="s">
        <v>196</v>
      </c>
      <c r="G142" s="220"/>
      <c r="H142" s="223">
        <v>1376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149</v>
      </c>
      <c r="AU142" s="229" t="s">
        <v>81</v>
      </c>
      <c r="AV142" s="15" t="s">
        <v>145</v>
      </c>
      <c r="AW142" s="15" t="s">
        <v>33</v>
      </c>
      <c r="AX142" s="15" t="s">
        <v>79</v>
      </c>
      <c r="AY142" s="229" t="s">
        <v>138</v>
      </c>
    </row>
    <row r="143" spans="1:65" s="2" customFormat="1" ht="24.2" customHeight="1">
      <c r="A143" s="35"/>
      <c r="B143" s="36"/>
      <c r="C143" s="179" t="s">
        <v>223</v>
      </c>
      <c r="D143" s="179" t="s">
        <v>140</v>
      </c>
      <c r="E143" s="180" t="s">
        <v>224</v>
      </c>
      <c r="F143" s="181" t="s">
        <v>225</v>
      </c>
      <c r="G143" s="182" t="s">
        <v>143</v>
      </c>
      <c r="H143" s="183">
        <v>688</v>
      </c>
      <c r="I143" s="184"/>
      <c r="J143" s="185">
        <f>ROUND(I143*H143,2)</f>
        <v>0</v>
      </c>
      <c r="K143" s="181" t="s">
        <v>144</v>
      </c>
      <c r="L143" s="40"/>
      <c r="M143" s="186" t="s">
        <v>19</v>
      </c>
      <c r="N143" s="187" t="s">
        <v>43</v>
      </c>
      <c r="O143" s="65"/>
      <c r="P143" s="188">
        <f>O143*H143</f>
        <v>0</v>
      </c>
      <c r="Q143" s="188">
        <v>0</v>
      </c>
      <c r="R143" s="188">
        <f>Q143*H143</f>
        <v>0</v>
      </c>
      <c r="S143" s="188">
        <v>0</v>
      </c>
      <c r="T143" s="18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0" t="s">
        <v>145</v>
      </c>
      <c r="AT143" s="190" t="s">
        <v>140</v>
      </c>
      <c r="AU143" s="190" t="s">
        <v>81</v>
      </c>
      <c r="AY143" s="18" t="s">
        <v>138</v>
      </c>
      <c r="BE143" s="191">
        <f>IF(N143="základní",J143,0)</f>
        <v>0</v>
      </c>
      <c r="BF143" s="191">
        <f>IF(N143="snížená",J143,0)</f>
        <v>0</v>
      </c>
      <c r="BG143" s="191">
        <f>IF(N143="zákl. přenesená",J143,0)</f>
        <v>0</v>
      </c>
      <c r="BH143" s="191">
        <f>IF(N143="sníž. přenesená",J143,0)</f>
        <v>0</v>
      </c>
      <c r="BI143" s="191">
        <f>IF(N143="nulová",J143,0)</f>
        <v>0</v>
      </c>
      <c r="BJ143" s="18" t="s">
        <v>79</v>
      </c>
      <c r="BK143" s="191">
        <f>ROUND(I143*H143,2)</f>
        <v>0</v>
      </c>
      <c r="BL143" s="18" t="s">
        <v>145</v>
      </c>
      <c r="BM143" s="190" t="s">
        <v>226</v>
      </c>
    </row>
    <row r="144" spans="1:47" s="2" customFormat="1" ht="11.25">
      <c r="A144" s="35"/>
      <c r="B144" s="36"/>
      <c r="C144" s="37"/>
      <c r="D144" s="192" t="s">
        <v>147</v>
      </c>
      <c r="E144" s="37"/>
      <c r="F144" s="193" t="s">
        <v>227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147</v>
      </c>
      <c r="AU144" s="18" t="s">
        <v>81</v>
      </c>
    </row>
    <row r="145" spans="2:51" s="13" customFormat="1" ht="11.25">
      <c r="B145" s="197"/>
      <c r="C145" s="198"/>
      <c r="D145" s="199" t="s">
        <v>149</v>
      </c>
      <c r="E145" s="200" t="s">
        <v>19</v>
      </c>
      <c r="F145" s="201" t="s">
        <v>221</v>
      </c>
      <c r="G145" s="198"/>
      <c r="H145" s="200" t="s">
        <v>19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149</v>
      </c>
      <c r="AU145" s="207" t="s">
        <v>81</v>
      </c>
      <c r="AV145" s="13" t="s">
        <v>79</v>
      </c>
      <c r="AW145" s="13" t="s">
        <v>33</v>
      </c>
      <c r="AX145" s="13" t="s">
        <v>72</v>
      </c>
      <c r="AY145" s="207" t="s">
        <v>138</v>
      </c>
    </row>
    <row r="146" spans="2:51" s="14" customFormat="1" ht="11.25">
      <c r="B146" s="208"/>
      <c r="C146" s="209"/>
      <c r="D146" s="199" t="s">
        <v>149</v>
      </c>
      <c r="E146" s="210" t="s">
        <v>19</v>
      </c>
      <c r="F146" s="211" t="s">
        <v>228</v>
      </c>
      <c r="G146" s="209"/>
      <c r="H146" s="212">
        <v>688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4" t="s">
        <v>81</v>
      </c>
      <c r="AW146" s="14" t="s">
        <v>33</v>
      </c>
      <c r="AX146" s="14" t="s">
        <v>79</v>
      </c>
      <c r="AY146" s="218" t="s">
        <v>138</v>
      </c>
    </row>
    <row r="147" spans="1:65" s="2" customFormat="1" ht="16.5" customHeight="1">
      <c r="A147" s="35"/>
      <c r="B147" s="36"/>
      <c r="C147" s="179" t="s">
        <v>229</v>
      </c>
      <c r="D147" s="179" t="s">
        <v>140</v>
      </c>
      <c r="E147" s="180" t="s">
        <v>230</v>
      </c>
      <c r="F147" s="181" t="s">
        <v>231</v>
      </c>
      <c r="G147" s="182" t="s">
        <v>143</v>
      </c>
      <c r="H147" s="183">
        <v>12416</v>
      </c>
      <c r="I147" s="184"/>
      <c r="J147" s="185">
        <f>ROUND(I147*H147,2)</f>
        <v>0</v>
      </c>
      <c r="K147" s="181" t="s">
        <v>144</v>
      </c>
      <c r="L147" s="40"/>
      <c r="M147" s="186" t="s">
        <v>19</v>
      </c>
      <c r="N147" s="187" t="s">
        <v>43</v>
      </c>
      <c r="O147" s="65"/>
      <c r="P147" s="188">
        <f>O147*H147</f>
        <v>0</v>
      </c>
      <c r="Q147" s="188">
        <v>0</v>
      </c>
      <c r="R147" s="188">
        <f>Q147*H147</f>
        <v>0</v>
      </c>
      <c r="S147" s="188">
        <v>0</v>
      </c>
      <c r="T147" s="18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145</v>
      </c>
      <c r="AT147" s="190" t="s">
        <v>140</v>
      </c>
      <c r="AU147" s="190" t="s">
        <v>81</v>
      </c>
      <c r="AY147" s="18" t="s">
        <v>138</v>
      </c>
      <c r="BE147" s="191">
        <f>IF(N147="základní",J147,0)</f>
        <v>0</v>
      </c>
      <c r="BF147" s="191">
        <f>IF(N147="snížená",J147,0)</f>
        <v>0</v>
      </c>
      <c r="BG147" s="191">
        <f>IF(N147="zákl. přenesená",J147,0)</f>
        <v>0</v>
      </c>
      <c r="BH147" s="191">
        <f>IF(N147="sníž. přenesená",J147,0)</f>
        <v>0</v>
      </c>
      <c r="BI147" s="191">
        <f>IF(N147="nulová",J147,0)</f>
        <v>0</v>
      </c>
      <c r="BJ147" s="18" t="s">
        <v>79</v>
      </c>
      <c r="BK147" s="191">
        <f>ROUND(I147*H147,2)</f>
        <v>0</v>
      </c>
      <c r="BL147" s="18" t="s">
        <v>145</v>
      </c>
      <c r="BM147" s="190" t="s">
        <v>232</v>
      </c>
    </row>
    <row r="148" spans="1:47" s="2" customFormat="1" ht="11.25">
      <c r="A148" s="35"/>
      <c r="B148" s="36"/>
      <c r="C148" s="37"/>
      <c r="D148" s="192" t="s">
        <v>147</v>
      </c>
      <c r="E148" s="37"/>
      <c r="F148" s="193" t="s">
        <v>233</v>
      </c>
      <c r="G148" s="37"/>
      <c r="H148" s="37"/>
      <c r="I148" s="194"/>
      <c r="J148" s="37"/>
      <c r="K148" s="37"/>
      <c r="L148" s="40"/>
      <c r="M148" s="195"/>
      <c r="N148" s="19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147</v>
      </c>
      <c r="AU148" s="18" t="s">
        <v>81</v>
      </c>
    </row>
    <row r="149" spans="2:51" s="13" customFormat="1" ht="11.25">
      <c r="B149" s="197"/>
      <c r="C149" s="198"/>
      <c r="D149" s="199" t="s">
        <v>149</v>
      </c>
      <c r="E149" s="200" t="s">
        <v>19</v>
      </c>
      <c r="F149" s="201" t="s">
        <v>234</v>
      </c>
      <c r="G149" s="198"/>
      <c r="H149" s="200" t="s">
        <v>19</v>
      </c>
      <c r="I149" s="202"/>
      <c r="J149" s="198"/>
      <c r="K149" s="198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149</v>
      </c>
      <c r="AU149" s="207" t="s">
        <v>81</v>
      </c>
      <c r="AV149" s="13" t="s">
        <v>79</v>
      </c>
      <c r="AW149" s="13" t="s">
        <v>33</v>
      </c>
      <c r="AX149" s="13" t="s">
        <v>72</v>
      </c>
      <c r="AY149" s="207" t="s">
        <v>138</v>
      </c>
    </row>
    <row r="150" spans="2:51" s="13" customFormat="1" ht="11.25">
      <c r="B150" s="197"/>
      <c r="C150" s="198"/>
      <c r="D150" s="199" t="s">
        <v>149</v>
      </c>
      <c r="E150" s="200" t="s">
        <v>19</v>
      </c>
      <c r="F150" s="201" t="s">
        <v>235</v>
      </c>
      <c r="G150" s="198"/>
      <c r="H150" s="200" t="s">
        <v>19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149</v>
      </c>
      <c r="AU150" s="207" t="s">
        <v>81</v>
      </c>
      <c r="AV150" s="13" t="s">
        <v>79</v>
      </c>
      <c r="AW150" s="13" t="s">
        <v>33</v>
      </c>
      <c r="AX150" s="13" t="s">
        <v>72</v>
      </c>
      <c r="AY150" s="207" t="s">
        <v>138</v>
      </c>
    </row>
    <row r="151" spans="2:51" s="14" customFormat="1" ht="11.25">
      <c r="B151" s="208"/>
      <c r="C151" s="209"/>
      <c r="D151" s="199" t="s">
        <v>149</v>
      </c>
      <c r="E151" s="210" t="s">
        <v>19</v>
      </c>
      <c r="F151" s="211" t="s">
        <v>236</v>
      </c>
      <c r="G151" s="209"/>
      <c r="H151" s="212">
        <v>11040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149</v>
      </c>
      <c r="AU151" s="218" t="s">
        <v>81</v>
      </c>
      <c r="AV151" s="14" t="s">
        <v>81</v>
      </c>
      <c r="AW151" s="14" t="s">
        <v>33</v>
      </c>
      <c r="AX151" s="14" t="s">
        <v>72</v>
      </c>
      <c r="AY151" s="218" t="s">
        <v>138</v>
      </c>
    </row>
    <row r="152" spans="2:51" s="13" customFormat="1" ht="11.25">
      <c r="B152" s="197"/>
      <c r="C152" s="198"/>
      <c r="D152" s="199" t="s">
        <v>149</v>
      </c>
      <c r="E152" s="200" t="s">
        <v>19</v>
      </c>
      <c r="F152" s="201" t="s">
        <v>221</v>
      </c>
      <c r="G152" s="198"/>
      <c r="H152" s="200" t="s">
        <v>19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149</v>
      </c>
      <c r="AU152" s="207" t="s">
        <v>81</v>
      </c>
      <c r="AV152" s="13" t="s">
        <v>79</v>
      </c>
      <c r="AW152" s="13" t="s">
        <v>33</v>
      </c>
      <c r="AX152" s="13" t="s">
        <v>72</v>
      </c>
      <c r="AY152" s="207" t="s">
        <v>138</v>
      </c>
    </row>
    <row r="153" spans="2:51" s="14" customFormat="1" ht="11.25">
      <c r="B153" s="208"/>
      <c r="C153" s="209"/>
      <c r="D153" s="199" t="s">
        <v>149</v>
      </c>
      <c r="E153" s="210" t="s">
        <v>19</v>
      </c>
      <c r="F153" s="211" t="s">
        <v>222</v>
      </c>
      <c r="G153" s="209"/>
      <c r="H153" s="212">
        <v>1376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149</v>
      </c>
      <c r="AU153" s="218" t="s">
        <v>81</v>
      </c>
      <c r="AV153" s="14" t="s">
        <v>81</v>
      </c>
      <c r="AW153" s="14" t="s">
        <v>33</v>
      </c>
      <c r="AX153" s="14" t="s">
        <v>72</v>
      </c>
      <c r="AY153" s="218" t="s">
        <v>138</v>
      </c>
    </row>
    <row r="154" spans="2:51" s="15" customFormat="1" ht="11.25">
      <c r="B154" s="219"/>
      <c r="C154" s="220"/>
      <c r="D154" s="199" t="s">
        <v>149</v>
      </c>
      <c r="E154" s="221" t="s">
        <v>19</v>
      </c>
      <c r="F154" s="222" t="s">
        <v>196</v>
      </c>
      <c r="G154" s="220"/>
      <c r="H154" s="223">
        <v>12416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149</v>
      </c>
      <c r="AU154" s="229" t="s">
        <v>81</v>
      </c>
      <c r="AV154" s="15" t="s">
        <v>145</v>
      </c>
      <c r="AW154" s="15" t="s">
        <v>33</v>
      </c>
      <c r="AX154" s="15" t="s">
        <v>79</v>
      </c>
      <c r="AY154" s="229" t="s">
        <v>138</v>
      </c>
    </row>
    <row r="155" spans="1:65" s="2" customFormat="1" ht="24.2" customHeight="1">
      <c r="A155" s="35"/>
      <c r="B155" s="36"/>
      <c r="C155" s="179" t="s">
        <v>8</v>
      </c>
      <c r="D155" s="179" t="s">
        <v>140</v>
      </c>
      <c r="E155" s="180" t="s">
        <v>237</v>
      </c>
      <c r="F155" s="181" t="s">
        <v>238</v>
      </c>
      <c r="G155" s="182" t="s">
        <v>143</v>
      </c>
      <c r="H155" s="183">
        <v>6208</v>
      </c>
      <c r="I155" s="184"/>
      <c r="J155" s="185">
        <f>ROUND(I155*H155,2)</f>
        <v>0</v>
      </c>
      <c r="K155" s="181" t="s">
        <v>144</v>
      </c>
      <c r="L155" s="40"/>
      <c r="M155" s="186" t="s">
        <v>19</v>
      </c>
      <c r="N155" s="187" t="s">
        <v>43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145</v>
      </c>
      <c r="AT155" s="190" t="s">
        <v>140</v>
      </c>
      <c r="AU155" s="190" t="s">
        <v>81</v>
      </c>
      <c r="AY155" s="18" t="s">
        <v>138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79</v>
      </c>
      <c r="BK155" s="191">
        <f>ROUND(I155*H155,2)</f>
        <v>0</v>
      </c>
      <c r="BL155" s="18" t="s">
        <v>145</v>
      </c>
      <c r="BM155" s="190" t="s">
        <v>239</v>
      </c>
    </row>
    <row r="156" spans="1:47" s="2" customFormat="1" ht="11.25">
      <c r="A156" s="35"/>
      <c r="B156" s="36"/>
      <c r="C156" s="37"/>
      <c r="D156" s="192" t="s">
        <v>147</v>
      </c>
      <c r="E156" s="37"/>
      <c r="F156" s="193" t="s">
        <v>240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147</v>
      </c>
      <c r="AU156" s="18" t="s">
        <v>81</v>
      </c>
    </row>
    <row r="157" spans="2:51" s="13" customFormat="1" ht="11.25">
      <c r="B157" s="197"/>
      <c r="C157" s="198"/>
      <c r="D157" s="199" t="s">
        <v>149</v>
      </c>
      <c r="E157" s="200" t="s">
        <v>19</v>
      </c>
      <c r="F157" s="201" t="s">
        <v>235</v>
      </c>
      <c r="G157" s="198"/>
      <c r="H157" s="200" t="s">
        <v>19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149</v>
      </c>
      <c r="AU157" s="207" t="s">
        <v>81</v>
      </c>
      <c r="AV157" s="13" t="s">
        <v>79</v>
      </c>
      <c r="AW157" s="13" t="s">
        <v>33</v>
      </c>
      <c r="AX157" s="13" t="s">
        <v>72</v>
      </c>
      <c r="AY157" s="207" t="s">
        <v>138</v>
      </c>
    </row>
    <row r="158" spans="2:51" s="14" customFormat="1" ht="11.25">
      <c r="B158" s="208"/>
      <c r="C158" s="209"/>
      <c r="D158" s="199" t="s">
        <v>149</v>
      </c>
      <c r="E158" s="210" t="s">
        <v>19</v>
      </c>
      <c r="F158" s="211" t="s">
        <v>241</v>
      </c>
      <c r="G158" s="209"/>
      <c r="H158" s="212">
        <v>5520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149</v>
      </c>
      <c r="AU158" s="218" t="s">
        <v>81</v>
      </c>
      <c r="AV158" s="14" t="s">
        <v>81</v>
      </c>
      <c r="AW158" s="14" t="s">
        <v>33</v>
      </c>
      <c r="AX158" s="14" t="s">
        <v>72</v>
      </c>
      <c r="AY158" s="218" t="s">
        <v>138</v>
      </c>
    </row>
    <row r="159" spans="2:51" s="13" customFormat="1" ht="11.25">
      <c r="B159" s="197"/>
      <c r="C159" s="198"/>
      <c r="D159" s="199" t="s">
        <v>149</v>
      </c>
      <c r="E159" s="200" t="s">
        <v>19</v>
      </c>
      <c r="F159" s="201" t="s">
        <v>221</v>
      </c>
      <c r="G159" s="198"/>
      <c r="H159" s="200" t="s">
        <v>19</v>
      </c>
      <c r="I159" s="202"/>
      <c r="J159" s="198"/>
      <c r="K159" s="198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149</v>
      </c>
      <c r="AU159" s="207" t="s">
        <v>81</v>
      </c>
      <c r="AV159" s="13" t="s">
        <v>79</v>
      </c>
      <c r="AW159" s="13" t="s">
        <v>33</v>
      </c>
      <c r="AX159" s="13" t="s">
        <v>72</v>
      </c>
      <c r="AY159" s="207" t="s">
        <v>138</v>
      </c>
    </row>
    <row r="160" spans="2:51" s="14" customFormat="1" ht="11.25">
      <c r="B160" s="208"/>
      <c r="C160" s="209"/>
      <c r="D160" s="199" t="s">
        <v>149</v>
      </c>
      <c r="E160" s="210" t="s">
        <v>19</v>
      </c>
      <c r="F160" s="211" t="s">
        <v>228</v>
      </c>
      <c r="G160" s="209"/>
      <c r="H160" s="212">
        <v>688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149</v>
      </c>
      <c r="AU160" s="218" t="s">
        <v>81</v>
      </c>
      <c r="AV160" s="14" t="s">
        <v>81</v>
      </c>
      <c r="AW160" s="14" t="s">
        <v>33</v>
      </c>
      <c r="AX160" s="14" t="s">
        <v>72</v>
      </c>
      <c r="AY160" s="218" t="s">
        <v>138</v>
      </c>
    </row>
    <row r="161" spans="2:51" s="15" customFormat="1" ht="11.25">
      <c r="B161" s="219"/>
      <c r="C161" s="220"/>
      <c r="D161" s="199" t="s">
        <v>149</v>
      </c>
      <c r="E161" s="221" t="s">
        <v>19</v>
      </c>
      <c r="F161" s="222" t="s">
        <v>196</v>
      </c>
      <c r="G161" s="220"/>
      <c r="H161" s="223">
        <v>6208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149</v>
      </c>
      <c r="AU161" s="229" t="s">
        <v>81</v>
      </c>
      <c r="AV161" s="15" t="s">
        <v>145</v>
      </c>
      <c r="AW161" s="15" t="s">
        <v>33</v>
      </c>
      <c r="AX161" s="15" t="s">
        <v>79</v>
      </c>
      <c r="AY161" s="229" t="s">
        <v>138</v>
      </c>
    </row>
    <row r="162" spans="1:65" s="2" customFormat="1" ht="24.2" customHeight="1">
      <c r="A162" s="35"/>
      <c r="B162" s="36"/>
      <c r="C162" s="179" t="s">
        <v>242</v>
      </c>
      <c r="D162" s="179" t="s">
        <v>140</v>
      </c>
      <c r="E162" s="180" t="s">
        <v>243</v>
      </c>
      <c r="F162" s="181" t="s">
        <v>244</v>
      </c>
      <c r="G162" s="182" t="s">
        <v>143</v>
      </c>
      <c r="H162" s="183">
        <v>6208</v>
      </c>
      <c r="I162" s="184"/>
      <c r="J162" s="185">
        <f>ROUND(I162*H162,2)</f>
        <v>0</v>
      </c>
      <c r="K162" s="181" t="s">
        <v>144</v>
      </c>
      <c r="L162" s="40"/>
      <c r="M162" s="186" t="s">
        <v>19</v>
      </c>
      <c r="N162" s="187" t="s">
        <v>43</v>
      </c>
      <c r="O162" s="65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145</v>
      </c>
      <c r="AT162" s="190" t="s">
        <v>140</v>
      </c>
      <c r="AU162" s="190" t="s">
        <v>81</v>
      </c>
      <c r="AY162" s="18" t="s">
        <v>138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79</v>
      </c>
      <c r="BK162" s="191">
        <f>ROUND(I162*H162,2)</f>
        <v>0</v>
      </c>
      <c r="BL162" s="18" t="s">
        <v>145</v>
      </c>
      <c r="BM162" s="190" t="s">
        <v>245</v>
      </c>
    </row>
    <row r="163" spans="1:47" s="2" customFormat="1" ht="11.25">
      <c r="A163" s="35"/>
      <c r="B163" s="36"/>
      <c r="C163" s="37"/>
      <c r="D163" s="192" t="s">
        <v>147</v>
      </c>
      <c r="E163" s="37"/>
      <c r="F163" s="193" t="s">
        <v>246</v>
      </c>
      <c r="G163" s="37"/>
      <c r="H163" s="37"/>
      <c r="I163" s="194"/>
      <c r="J163" s="37"/>
      <c r="K163" s="37"/>
      <c r="L163" s="40"/>
      <c r="M163" s="195"/>
      <c r="N163" s="19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147</v>
      </c>
      <c r="AU163" s="18" t="s">
        <v>81</v>
      </c>
    </row>
    <row r="164" spans="2:51" s="13" customFormat="1" ht="11.25">
      <c r="B164" s="197"/>
      <c r="C164" s="198"/>
      <c r="D164" s="199" t="s">
        <v>149</v>
      </c>
      <c r="E164" s="200" t="s">
        <v>19</v>
      </c>
      <c r="F164" s="201" t="s">
        <v>235</v>
      </c>
      <c r="G164" s="198"/>
      <c r="H164" s="200" t="s">
        <v>19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149</v>
      </c>
      <c r="AU164" s="207" t="s">
        <v>81</v>
      </c>
      <c r="AV164" s="13" t="s">
        <v>79</v>
      </c>
      <c r="AW164" s="13" t="s">
        <v>33</v>
      </c>
      <c r="AX164" s="13" t="s">
        <v>72</v>
      </c>
      <c r="AY164" s="207" t="s">
        <v>138</v>
      </c>
    </row>
    <row r="165" spans="2:51" s="14" customFormat="1" ht="11.25">
      <c r="B165" s="208"/>
      <c r="C165" s="209"/>
      <c r="D165" s="199" t="s">
        <v>149</v>
      </c>
      <c r="E165" s="210" t="s">
        <v>19</v>
      </c>
      <c r="F165" s="211" t="s">
        <v>241</v>
      </c>
      <c r="G165" s="209"/>
      <c r="H165" s="212">
        <v>5520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149</v>
      </c>
      <c r="AU165" s="218" t="s">
        <v>81</v>
      </c>
      <c r="AV165" s="14" t="s">
        <v>81</v>
      </c>
      <c r="AW165" s="14" t="s">
        <v>33</v>
      </c>
      <c r="AX165" s="14" t="s">
        <v>72</v>
      </c>
      <c r="AY165" s="218" t="s">
        <v>138</v>
      </c>
    </row>
    <row r="166" spans="2:51" s="13" customFormat="1" ht="11.25">
      <c r="B166" s="197"/>
      <c r="C166" s="198"/>
      <c r="D166" s="199" t="s">
        <v>149</v>
      </c>
      <c r="E166" s="200" t="s">
        <v>19</v>
      </c>
      <c r="F166" s="201" t="s">
        <v>221</v>
      </c>
      <c r="G166" s="198"/>
      <c r="H166" s="200" t="s">
        <v>19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149</v>
      </c>
      <c r="AU166" s="207" t="s">
        <v>81</v>
      </c>
      <c r="AV166" s="13" t="s">
        <v>79</v>
      </c>
      <c r="AW166" s="13" t="s">
        <v>33</v>
      </c>
      <c r="AX166" s="13" t="s">
        <v>72</v>
      </c>
      <c r="AY166" s="207" t="s">
        <v>138</v>
      </c>
    </row>
    <row r="167" spans="2:51" s="14" customFormat="1" ht="11.25">
      <c r="B167" s="208"/>
      <c r="C167" s="209"/>
      <c r="D167" s="199" t="s">
        <v>149</v>
      </c>
      <c r="E167" s="210" t="s">
        <v>19</v>
      </c>
      <c r="F167" s="211" t="s">
        <v>228</v>
      </c>
      <c r="G167" s="209"/>
      <c r="H167" s="212">
        <v>688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149</v>
      </c>
      <c r="AU167" s="218" t="s">
        <v>81</v>
      </c>
      <c r="AV167" s="14" t="s">
        <v>81</v>
      </c>
      <c r="AW167" s="14" t="s">
        <v>33</v>
      </c>
      <c r="AX167" s="14" t="s">
        <v>72</v>
      </c>
      <c r="AY167" s="218" t="s">
        <v>138</v>
      </c>
    </row>
    <row r="168" spans="2:51" s="15" customFormat="1" ht="11.25">
      <c r="B168" s="219"/>
      <c r="C168" s="220"/>
      <c r="D168" s="199" t="s">
        <v>149</v>
      </c>
      <c r="E168" s="221" t="s">
        <v>19</v>
      </c>
      <c r="F168" s="222" t="s">
        <v>196</v>
      </c>
      <c r="G168" s="220"/>
      <c r="H168" s="223">
        <v>6208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149</v>
      </c>
      <c r="AU168" s="229" t="s">
        <v>81</v>
      </c>
      <c r="AV168" s="15" t="s">
        <v>145</v>
      </c>
      <c r="AW168" s="15" t="s">
        <v>33</v>
      </c>
      <c r="AX168" s="15" t="s">
        <v>79</v>
      </c>
      <c r="AY168" s="229" t="s">
        <v>138</v>
      </c>
    </row>
    <row r="169" spans="2:63" s="12" customFormat="1" ht="22.9" customHeight="1">
      <c r="B169" s="163"/>
      <c r="C169" s="164"/>
      <c r="D169" s="165" t="s">
        <v>71</v>
      </c>
      <c r="E169" s="177" t="s">
        <v>197</v>
      </c>
      <c r="F169" s="177" t="s">
        <v>247</v>
      </c>
      <c r="G169" s="164"/>
      <c r="H169" s="164"/>
      <c r="I169" s="167"/>
      <c r="J169" s="178">
        <f>BK169</f>
        <v>0</v>
      </c>
      <c r="K169" s="164"/>
      <c r="L169" s="169"/>
      <c r="M169" s="170"/>
      <c r="N169" s="171"/>
      <c r="O169" s="171"/>
      <c r="P169" s="172">
        <f>SUM(P170:P296)</f>
        <v>0</v>
      </c>
      <c r="Q169" s="171"/>
      <c r="R169" s="172">
        <f>SUM(R170:R296)</f>
        <v>400.8519899479999</v>
      </c>
      <c r="S169" s="171"/>
      <c r="T169" s="173">
        <f>SUM(T170:T296)</f>
        <v>0.34400000000000003</v>
      </c>
      <c r="AR169" s="174" t="s">
        <v>79</v>
      </c>
      <c r="AT169" s="175" t="s">
        <v>71</v>
      </c>
      <c r="AU169" s="175" t="s">
        <v>79</v>
      </c>
      <c r="AY169" s="174" t="s">
        <v>138</v>
      </c>
      <c r="BK169" s="176">
        <f>SUM(BK170:BK296)</f>
        <v>0</v>
      </c>
    </row>
    <row r="170" spans="1:65" s="2" customFormat="1" ht="16.5" customHeight="1">
      <c r="A170" s="35"/>
      <c r="B170" s="36"/>
      <c r="C170" s="179" t="s">
        <v>248</v>
      </c>
      <c r="D170" s="179" t="s">
        <v>140</v>
      </c>
      <c r="E170" s="180" t="s">
        <v>249</v>
      </c>
      <c r="F170" s="181" t="s">
        <v>250</v>
      </c>
      <c r="G170" s="182" t="s">
        <v>251</v>
      </c>
      <c r="H170" s="183">
        <v>25</v>
      </c>
      <c r="I170" s="184"/>
      <c r="J170" s="185">
        <f>ROUND(I170*H170,2)</f>
        <v>0</v>
      </c>
      <c r="K170" s="181" t="s">
        <v>144</v>
      </c>
      <c r="L170" s="40"/>
      <c r="M170" s="186" t="s">
        <v>19</v>
      </c>
      <c r="N170" s="187" t="s">
        <v>43</v>
      </c>
      <c r="O170" s="65"/>
      <c r="P170" s="188">
        <f>O170*H170</f>
        <v>0</v>
      </c>
      <c r="Q170" s="188">
        <v>0.0007</v>
      </c>
      <c r="R170" s="188">
        <f>Q170*H170</f>
        <v>0.017499999999999998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145</v>
      </c>
      <c r="AT170" s="190" t="s">
        <v>140</v>
      </c>
      <c r="AU170" s="190" t="s">
        <v>81</v>
      </c>
      <c r="AY170" s="18" t="s">
        <v>138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79</v>
      </c>
      <c r="BK170" s="191">
        <f>ROUND(I170*H170,2)</f>
        <v>0</v>
      </c>
      <c r="BL170" s="18" t="s">
        <v>145</v>
      </c>
      <c r="BM170" s="190" t="s">
        <v>252</v>
      </c>
    </row>
    <row r="171" spans="1:47" s="2" customFormat="1" ht="11.25">
      <c r="A171" s="35"/>
      <c r="B171" s="36"/>
      <c r="C171" s="37"/>
      <c r="D171" s="192" t="s">
        <v>147</v>
      </c>
      <c r="E171" s="37"/>
      <c r="F171" s="193" t="s">
        <v>253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147</v>
      </c>
      <c r="AU171" s="18" t="s">
        <v>81</v>
      </c>
    </row>
    <row r="172" spans="2:51" s="14" customFormat="1" ht="11.25">
      <c r="B172" s="208"/>
      <c r="C172" s="209"/>
      <c r="D172" s="199" t="s">
        <v>149</v>
      </c>
      <c r="E172" s="210" t="s">
        <v>19</v>
      </c>
      <c r="F172" s="211" t="s">
        <v>254</v>
      </c>
      <c r="G172" s="209"/>
      <c r="H172" s="212">
        <v>1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149</v>
      </c>
      <c r="AU172" s="218" t="s">
        <v>81</v>
      </c>
      <c r="AV172" s="14" t="s">
        <v>81</v>
      </c>
      <c r="AW172" s="14" t="s">
        <v>33</v>
      </c>
      <c r="AX172" s="14" t="s">
        <v>72</v>
      </c>
      <c r="AY172" s="218" t="s">
        <v>138</v>
      </c>
    </row>
    <row r="173" spans="2:51" s="14" customFormat="1" ht="11.25">
      <c r="B173" s="208"/>
      <c r="C173" s="209"/>
      <c r="D173" s="199" t="s">
        <v>149</v>
      </c>
      <c r="E173" s="210" t="s">
        <v>19</v>
      </c>
      <c r="F173" s="211" t="s">
        <v>255</v>
      </c>
      <c r="G173" s="209"/>
      <c r="H173" s="212">
        <v>1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149</v>
      </c>
      <c r="AU173" s="218" t="s">
        <v>81</v>
      </c>
      <c r="AV173" s="14" t="s">
        <v>81</v>
      </c>
      <c r="AW173" s="14" t="s">
        <v>33</v>
      </c>
      <c r="AX173" s="14" t="s">
        <v>72</v>
      </c>
      <c r="AY173" s="218" t="s">
        <v>138</v>
      </c>
    </row>
    <row r="174" spans="2:51" s="14" customFormat="1" ht="11.25">
      <c r="B174" s="208"/>
      <c r="C174" s="209"/>
      <c r="D174" s="199" t="s">
        <v>149</v>
      </c>
      <c r="E174" s="210" t="s">
        <v>19</v>
      </c>
      <c r="F174" s="211" t="s">
        <v>256</v>
      </c>
      <c r="G174" s="209"/>
      <c r="H174" s="212">
        <v>1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149</v>
      </c>
      <c r="AU174" s="218" t="s">
        <v>81</v>
      </c>
      <c r="AV174" s="14" t="s">
        <v>81</v>
      </c>
      <c r="AW174" s="14" t="s">
        <v>33</v>
      </c>
      <c r="AX174" s="14" t="s">
        <v>72</v>
      </c>
      <c r="AY174" s="218" t="s">
        <v>138</v>
      </c>
    </row>
    <row r="175" spans="2:51" s="14" customFormat="1" ht="11.25">
      <c r="B175" s="208"/>
      <c r="C175" s="209"/>
      <c r="D175" s="199" t="s">
        <v>149</v>
      </c>
      <c r="E175" s="210" t="s">
        <v>19</v>
      </c>
      <c r="F175" s="211" t="s">
        <v>257</v>
      </c>
      <c r="G175" s="209"/>
      <c r="H175" s="212">
        <v>2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149</v>
      </c>
      <c r="AU175" s="218" t="s">
        <v>81</v>
      </c>
      <c r="AV175" s="14" t="s">
        <v>81</v>
      </c>
      <c r="AW175" s="14" t="s">
        <v>33</v>
      </c>
      <c r="AX175" s="14" t="s">
        <v>72</v>
      </c>
      <c r="AY175" s="218" t="s">
        <v>138</v>
      </c>
    </row>
    <row r="176" spans="2:51" s="14" customFormat="1" ht="11.25">
      <c r="B176" s="208"/>
      <c r="C176" s="209"/>
      <c r="D176" s="199" t="s">
        <v>149</v>
      </c>
      <c r="E176" s="210" t="s">
        <v>19</v>
      </c>
      <c r="F176" s="211" t="s">
        <v>258</v>
      </c>
      <c r="G176" s="209"/>
      <c r="H176" s="212">
        <v>10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149</v>
      </c>
      <c r="AU176" s="218" t="s">
        <v>81</v>
      </c>
      <c r="AV176" s="14" t="s">
        <v>81</v>
      </c>
      <c r="AW176" s="14" t="s">
        <v>33</v>
      </c>
      <c r="AX176" s="14" t="s">
        <v>72</v>
      </c>
      <c r="AY176" s="218" t="s">
        <v>138</v>
      </c>
    </row>
    <row r="177" spans="2:51" s="14" customFormat="1" ht="11.25">
      <c r="B177" s="208"/>
      <c r="C177" s="209"/>
      <c r="D177" s="199" t="s">
        <v>149</v>
      </c>
      <c r="E177" s="210" t="s">
        <v>19</v>
      </c>
      <c r="F177" s="211" t="s">
        <v>259</v>
      </c>
      <c r="G177" s="209"/>
      <c r="H177" s="212">
        <v>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149</v>
      </c>
      <c r="AU177" s="218" t="s">
        <v>81</v>
      </c>
      <c r="AV177" s="14" t="s">
        <v>81</v>
      </c>
      <c r="AW177" s="14" t="s">
        <v>33</v>
      </c>
      <c r="AX177" s="14" t="s">
        <v>72</v>
      </c>
      <c r="AY177" s="218" t="s">
        <v>138</v>
      </c>
    </row>
    <row r="178" spans="2:51" s="14" customFormat="1" ht="11.25">
      <c r="B178" s="208"/>
      <c r="C178" s="209"/>
      <c r="D178" s="199" t="s">
        <v>149</v>
      </c>
      <c r="E178" s="210" t="s">
        <v>19</v>
      </c>
      <c r="F178" s="211" t="s">
        <v>260</v>
      </c>
      <c r="G178" s="209"/>
      <c r="H178" s="212">
        <v>2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149</v>
      </c>
      <c r="AU178" s="218" t="s">
        <v>81</v>
      </c>
      <c r="AV178" s="14" t="s">
        <v>81</v>
      </c>
      <c r="AW178" s="14" t="s">
        <v>33</v>
      </c>
      <c r="AX178" s="14" t="s">
        <v>72</v>
      </c>
      <c r="AY178" s="218" t="s">
        <v>138</v>
      </c>
    </row>
    <row r="179" spans="2:51" s="14" customFormat="1" ht="11.25">
      <c r="B179" s="208"/>
      <c r="C179" s="209"/>
      <c r="D179" s="199" t="s">
        <v>149</v>
      </c>
      <c r="E179" s="210" t="s">
        <v>19</v>
      </c>
      <c r="F179" s="211" t="s">
        <v>261</v>
      </c>
      <c r="G179" s="209"/>
      <c r="H179" s="212">
        <v>6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149</v>
      </c>
      <c r="AU179" s="218" t="s">
        <v>81</v>
      </c>
      <c r="AV179" s="14" t="s">
        <v>81</v>
      </c>
      <c r="AW179" s="14" t="s">
        <v>33</v>
      </c>
      <c r="AX179" s="14" t="s">
        <v>72</v>
      </c>
      <c r="AY179" s="218" t="s">
        <v>138</v>
      </c>
    </row>
    <row r="180" spans="2:51" s="14" customFormat="1" ht="11.25">
      <c r="B180" s="208"/>
      <c r="C180" s="209"/>
      <c r="D180" s="199" t="s">
        <v>149</v>
      </c>
      <c r="E180" s="210" t="s">
        <v>19</v>
      </c>
      <c r="F180" s="211" t="s">
        <v>262</v>
      </c>
      <c r="G180" s="209"/>
      <c r="H180" s="212">
        <v>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149</v>
      </c>
      <c r="AU180" s="218" t="s">
        <v>81</v>
      </c>
      <c r="AV180" s="14" t="s">
        <v>81</v>
      </c>
      <c r="AW180" s="14" t="s">
        <v>33</v>
      </c>
      <c r="AX180" s="14" t="s">
        <v>72</v>
      </c>
      <c r="AY180" s="218" t="s">
        <v>138</v>
      </c>
    </row>
    <row r="181" spans="2:51" s="15" customFormat="1" ht="11.25">
      <c r="B181" s="219"/>
      <c r="C181" s="220"/>
      <c r="D181" s="199" t="s">
        <v>149</v>
      </c>
      <c r="E181" s="221" t="s">
        <v>19</v>
      </c>
      <c r="F181" s="222" t="s">
        <v>196</v>
      </c>
      <c r="G181" s="220"/>
      <c r="H181" s="223">
        <v>25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149</v>
      </c>
      <c r="AU181" s="229" t="s">
        <v>81</v>
      </c>
      <c r="AV181" s="15" t="s">
        <v>145</v>
      </c>
      <c r="AW181" s="15" t="s">
        <v>33</v>
      </c>
      <c r="AX181" s="15" t="s">
        <v>79</v>
      </c>
      <c r="AY181" s="229" t="s">
        <v>138</v>
      </c>
    </row>
    <row r="182" spans="1:65" s="2" customFormat="1" ht="16.5" customHeight="1">
      <c r="A182" s="35"/>
      <c r="B182" s="36"/>
      <c r="C182" s="230" t="s">
        <v>263</v>
      </c>
      <c r="D182" s="230" t="s">
        <v>264</v>
      </c>
      <c r="E182" s="231" t="s">
        <v>265</v>
      </c>
      <c r="F182" s="232" t="s">
        <v>266</v>
      </c>
      <c r="G182" s="233" t="s">
        <v>251</v>
      </c>
      <c r="H182" s="234">
        <v>14</v>
      </c>
      <c r="I182" s="235"/>
      <c r="J182" s="236">
        <f>ROUND(I182*H182,2)</f>
        <v>0</v>
      </c>
      <c r="K182" s="232" t="s">
        <v>144</v>
      </c>
      <c r="L182" s="237"/>
      <c r="M182" s="238" t="s">
        <v>19</v>
      </c>
      <c r="N182" s="239" t="s">
        <v>43</v>
      </c>
      <c r="O182" s="65"/>
      <c r="P182" s="188">
        <f>O182*H182</f>
        <v>0</v>
      </c>
      <c r="Q182" s="188">
        <v>0.0025</v>
      </c>
      <c r="R182" s="188">
        <f>Q182*H182</f>
        <v>0.035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190</v>
      </c>
      <c r="AT182" s="190" t="s">
        <v>264</v>
      </c>
      <c r="AU182" s="190" t="s">
        <v>81</v>
      </c>
      <c r="AY182" s="18" t="s">
        <v>138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79</v>
      </c>
      <c r="BK182" s="191">
        <f>ROUND(I182*H182,2)</f>
        <v>0</v>
      </c>
      <c r="BL182" s="18" t="s">
        <v>145</v>
      </c>
      <c r="BM182" s="190" t="s">
        <v>267</v>
      </c>
    </row>
    <row r="183" spans="2:51" s="14" customFormat="1" ht="11.25">
      <c r="B183" s="208"/>
      <c r="C183" s="209"/>
      <c r="D183" s="199" t="s">
        <v>149</v>
      </c>
      <c r="E183" s="210" t="s">
        <v>19</v>
      </c>
      <c r="F183" s="211" t="s">
        <v>254</v>
      </c>
      <c r="G183" s="209"/>
      <c r="H183" s="212">
        <v>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149</v>
      </c>
      <c r="AU183" s="218" t="s">
        <v>81</v>
      </c>
      <c r="AV183" s="14" t="s">
        <v>81</v>
      </c>
      <c r="AW183" s="14" t="s">
        <v>33</v>
      </c>
      <c r="AX183" s="14" t="s">
        <v>72</v>
      </c>
      <c r="AY183" s="218" t="s">
        <v>138</v>
      </c>
    </row>
    <row r="184" spans="2:51" s="14" customFormat="1" ht="11.25">
      <c r="B184" s="208"/>
      <c r="C184" s="209"/>
      <c r="D184" s="199" t="s">
        <v>149</v>
      </c>
      <c r="E184" s="210" t="s">
        <v>19</v>
      </c>
      <c r="F184" s="211" t="s">
        <v>257</v>
      </c>
      <c r="G184" s="209"/>
      <c r="H184" s="212">
        <v>2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149</v>
      </c>
      <c r="AU184" s="218" t="s">
        <v>81</v>
      </c>
      <c r="AV184" s="14" t="s">
        <v>81</v>
      </c>
      <c r="AW184" s="14" t="s">
        <v>33</v>
      </c>
      <c r="AX184" s="14" t="s">
        <v>72</v>
      </c>
      <c r="AY184" s="218" t="s">
        <v>138</v>
      </c>
    </row>
    <row r="185" spans="2:51" s="14" customFormat="1" ht="11.25">
      <c r="B185" s="208"/>
      <c r="C185" s="209"/>
      <c r="D185" s="199" t="s">
        <v>149</v>
      </c>
      <c r="E185" s="210" t="s">
        <v>19</v>
      </c>
      <c r="F185" s="211" t="s">
        <v>258</v>
      </c>
      <c r="G185" s="209"/>
      <c r="H185" s="212">
        <v>10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149</v>
      </c>
      <c r="AU185" s="218" t="s">
        <v>81</v>
      </c>
      <c r="AV185" s="14" t="s">
        <v>81</v>
      </c>
      <c r="AW185" s="14" t="s">
        <v>33</v>
      </c>
      <c r="AX185" s="14" t="s">
        <v>72</v>
      </c>
      <c r="AY185" s="218" t="s">
        <v>138</v>
      </c>
    </row>
    <row r="186" spans="2:51" s="14" customFormat="1" ht="11.25">
      <c r="B186" s="208"/>
      <c r="C186" s="209"/>
      <c r="D186" s="199" t="s">
        <v>149</v>
      </c>
      <c r="E186" s="210" t="s">
        <v>19</v>
      </c>
      <c r="F186" s="211" t="s">
        <v>259</v>
      </c>
      <c r="G186" s="209"/>
      <c r="H186" s="212">
        <v>1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149</v>
      </c>
      <c r="AU186" s="218" t="s">
        <v>81</v>
      </c>
      <c r="AV186" s="14" t="s">
        <v>81</v>
      </c>
      <c r="AW186" s="14" t="s">
        <v>33</v>
      </c>
      <c r="AX186" s="14" t="s">
        <v>72</v>
      </c>
      <c r="AY186" s="218" t="s">
        <v>138</v>
      </c>
    </row>
    <row r="187" spans="2:51" s="15" customFormat="1" ht="11.25">
      <c r="B187" s="219"/>
      <c r="C187" s="220"/>
      <c r="D187" s="199" t="s">
        <v>149</v>
      </c>
      <c r="E187" s="221" t="s">
        <v>19</v>
      </c>
      <c r="F187" s="222" t="s">
        <v>196</v>
      </c>
      <c r="G187" s="220"/>
      <c r="H187" s="223">
        <v>14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149</v>
      </c>
      <c r="AU187" s="229" t="s">
        <v>81</v>
      </c>
      <c r="AV187" s="15" t="s">
        <v>145</v>
      </c>
      <c r="AW187" s="15" t="s">
        <v>33</v>
      </c>
      <c r="AX187" s="15" t="s">
        <v>79</v>
      </c>
      <c r="AY187" s="229" t="s">
        <v>138</v>
      </c>
    </row>
    <row r="188" spans="1:65" s="2" customFormat="1" ht="16.5" customHeight="1">
      <c r="A188" s="35"/>
      <c r="B188" s="36"/>
      <c r="C188" s="230" t="s">
        <v>268</v>
      </c>
      <c r="D188" s="230" t="s">
        <v>264</v>
      </c>
      <c r="E188" s="231" t="s">
        <v>269</v>
      </c>
      <c r="F188" s="232" t="s">
        <v>270</v>
      </c>
      <c r="G188" s="233" t="s">
        <v>251</v>
      </c>
      <c r="H188" s="234">
        <v>1</v>
      </c>
      <c r="I188" s="235"/>
      <c r="J188" s="236">
        <f>ROUND(I188*H188,2)</f>
        <v>0</v>
      </c>
      <c r="K188" s="232" t="s">
        <v>144</v>
      </c>
      <c r="L188" s="237"/>
      <c r="M188" s="238" t="s">
        <v>19</v>
      </c>
      <c r="N188" s="239" t="s">
        <v>43</v>
      </c>
      <c r="O188" s="65"/>
      <c r="P188" s="188">
        <f>O188*H188</f>
        <v>0</v>
      </c>
      <c r="Q188" s="188">
        <v>0.0025</v>
      </c>
      <c r="R188" s="188">
        <f>Q188*H188</f>
        <v>0.0025</v>
      </c>
      <c r="S188" s="188">
        <v>0</v>
      </c>
      <c r="T188" s="18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190</v>
      </c>
      <c r="AT188" s="190" t="s">
        <v>264</v>
      </c>
      <c r="AU188" s="190" t="s">
        <v>81</v>
      </c>
      <c r="AY188" s="18" t="s">
        <v>138</v>
      </c>
      <c r="BE188" s="191">
        <f>IF(N188="základní",J188,0)</f>
        <v>0</v>
      </c>
      <c r="BF188" s="191">
        <f>IF(N188="snížená",J188,0)</f>
        <v>0</v>
      </c>
      <c r="BG188" s="191">
        <f>IF(N188="zákl. přenesená",J188,0)</f>
        <v>0</v>
      </c>
      <c r="BH188" s="191">
        <f>IF(N188="sníž. přenesená",J188,0)</f>
        <v>0</v>
      </c>
      <c r="BI188" s="191">
        <f>IF(N188="nulová",J188,0)</f>
        <v>0</v>
      </c>
      <c r="BJ188" s="18" t="s">
        <v>79</v>
      </c>
      <c r="BK188" s="191">
        <f>ROUND(I188*H188,2)</f>
        <v>0</v>
      </c>
      <c r="BL188" s="18" t="s">
        <v>145</v>
      </c>
      <c r="BM188" s="190" t="s">
        <v>271</v>
      </c>
    </row>
    <row r="189" spans="2:51" s="14" customFormat="1" ht="11.25">
      <c r="B189" s="208"/>
      <c r="C189" s="209"/>
      <c r="D189" s="199" t="s">
        <v>149</v>
      </c>
      <c r="E189" s="210" t="s">
        <v>19</v>
      </c>
      <c r="F189" s="211" t="s">
        <v>255</v>
      </c>
      <c r="G189" s="209"/>
      <c r="H189" s="212">
        <v>1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149</v>
      </c>
      <c r="AU189" s="218" t="s">
        <v>81</v>
      </c>
      <c r="AV189" s="14" t="s">
        <v>81</v>
      </c>
      <c r="AW189" s="14" t="s">
        <v>33</v>
      </c>
      <c r="AX189" s="14" t="s">
        <v>79</v>
      </c>
      <c r="AY189" s="218" t="s">
        <v>138</v>
      </c>
    </row>
    <row r="190" spans="1:65" s="2" customFormat="1" ht="16.5" customHeight="1">
      <c r="A190" s="35"/>
      <c r="B190" s="36"/>
      <c r="C190" s="230" t="s">
        <v>272</v>
      </c>
      <c r="D190" s="230" t="s">
        <v>264</v>
      </c>
      <c r="E190" s="231" t="s">
        <v>273</v>
      </c>
      <c r="F190" s="232" t="s">
        <v>274</v>
      </c>
      <c r="G190" s="233" t="s">
        <v>251</v>
      </c>
      <c r="H190" s="234">
        <v>1</v>
      </c>
      <c r="I190" s="235"/>
      <c r="J190" s="236">
        <f>ROUND(I190*H190,2)</f>
        <v>0</v>
      </c>
      <c r="K190" s="232" t="s">
        <v>144</v>
      </c>
      <c r="L190" s="237"/>
      <c r="M190" s="238" t="s">
        <v>19</v>
      </c>
      <c r="N190" s="239" t="s">
        <v>43</v>
      </c>
      <c r="O190" s="65"/>
      <c r="P190" s="188">
        <f>O190*H190</f>
        <v>0</v>
      </c>
      <c r="Q190" s="188">
        <v>0.0025</v>
      </c>
      <c r="R190" s="188">
        <f>Q190*H190</f>
        <v>0.0025</v>
      </c>
      <c r="S190" s="188">
        <v>0</v>
      </c>
      <c r="T190" s="18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0" t="s">
        <v>190</v>
      </c>
      <c r="AT190" s="190" t="s">
        <v>264</v>
      </c>
      <c r="AU190" s="190" t="s">
        <v>81</v>
      </c>
      <c r="AY190" s="18" t="s">
        <v>138</v>
      </c>
      <c r="BE190" s="191">
        <f>IF(N190="základní",J190,0)</f>
        <v>0</v>
      </c>
      <c r="BF190" s="191">
        <f>IF(N190="snížená",J190,0)</f>
        <v>0</v>
      </c>
      <c r="BG190" s="191">
        <f>IF(N190="zákl. přenesená",J190,0)</f>
        <v>0</v>
      </c>
      <c r="BH190" s="191">
        <f>IF(N190="sníž. přenesená",J190,0)</f>
        <v>0</v>
      </c>
      <c r="BI190" s="191">
        <f>IF(N190="nulová",J190,0)</f>
        <v>0</v>
      </c>
      <c r="BJ190" s="18" t="s">
        <v>79</v>
      </c>
      <c r="BK190" s="191">
        <f>ROUND(I190*H190,2)</f>
        <v>0</v>
      </c>
      <c r="BL190" s="18" t="s">
        <v>145</v>
      </c>
      <c r="BM190" s="190" t="s">
        <v>275</v>
      </c>
    </row>
    <row r="191" spans="2:51" s="14" customFormat="1" ht="11.25">
      <c r="B191" s="208"/>
      <c r="C191" s="209"/>
      <c r="D191" s="199" t="s">
        <v>149</v>
      </c>
      <c r="E191" s="210" t="s">
        <v>19</v>
      </c>
      <c r="F191" s="211" t="s">
        <v>256</v>
      </c>
      <c r="G191" s="209"/>
      <c r="H191" s="212">
        <v>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149</v>
      </c>
      <c r="AU191" s="218" t="s">
        <v>81</v>
      </c>
      <c r="AV191" s="14" t="s">
        <v>81</v>
      </c>
      <c r="AW191" s="14" t="s">
        <v>33</v>
      </c>
      <c r="AX191" s="14" t="s">
        <v>79</v>
      </c>
      <c r="AY191" s="218" t="s">
        <v>138</v>
      </c>
    </row>
    <row r="192" spans="1:65" s="2" customFormat="1" ht="16.5" customHeight="1">
      <c r="A192" s="35"/>
      <c r="B192" s="36"/>
      <c r="C192" s="230" t="s">
        <v>7</v>
      </c>
      <c r="D192" s="230" t="s">
        <v>264</v>
      </c>
      <c r="E192" s="231" t="s">
        <v>276</v>
      </c>
      <c r="F192" s="232" t="s">
        <v>277</v>
      </c>
      <c r="G192" s="233" t="s">
        <v>251</v>
      </c>
      <c r="H192" s="234">
        <v>2</v>
      </c>
      <c r="I192" s="235"/>
      <c r="J192" s="236">
        <f>ROUND(I192*H192,2)</f>
        <v>0</v>
      </c>
      <c r="K192" s="232" t="s">
        <v>144</v>
      </c>
      <c r="L192" s="237"/>
      <c r="M192" s="238" t="s">
        <v>19</v>
      </c>
      <c r="N192" s="239" t="s">
        <v>43</v>
      </c>
      <c r="O192" s="65"/>
      <c r="P192" s="188">
        <f>O192*H192</f>
        <v>0</v>
      </c>
      <c r="Q192" s="188">
        <v>0.0025</v>
      </c>
      <c r="R192" s="188">
        <f>Q192*H192</f>
        <v>0.005</v>
      </c>
      <c r="S192" s="188">
        <v>0</v>
      </c>
      <c r="T192" s="18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190</v>
      </c>
      <c r="AT192" s="190" t="s">
        <v>264</v>
      </c>
      <c r="AU192" s="190" t="s">
        <v>81</v>
      </c>
      <c r="AY192" s="18" t="s">
        <v>138</v>
      </c>
      <c r="BE192" s="191">
        <f>IF(N192="základní",J192,0)</f>
        <v>0</v>
      </c>
      <c r="BF192" s="191">
        <f>IF(N192="snížená",J192,0)</f>
        <v>0</v>
      </c>
      <c r="BG192" s="191">
        <f>IF(N192="zákl. přenesená",J192,0)</f>
        <v>0</v>
      </c>
      <c r="BH192" s="191">
        <f>IF(N192="sníž. přenesená",J192,0)</f>
        <v>0</v>
      </c>
      <c r="BI192" s="191">
        <f>IF(N192="nulová",J192,0)</f>
        <v>0</v>
      </c>
      <c r="BJ192" s="18" t="s">
        <v>79</v>
      </c>
      <c r="BK192" s="191">
        <f>ROUND(I192*H192,2)</f>
        <v>0</v>
      </c>
      <c r="BL192" s="18" t="s">
        <v>145</v>
      </c>
      <c r="BM192" s="190" t="s">
        <v>278</v>
      </c>
    </row>
    <row r="193" spans="1:65" s="2" customFormat="1" ht="16.5" customHeight="1">
      <c r="A193" s="35"/>
      <c r="B193" s="36"/>
      <c r="C193" s="230" t="s">
        <v>279</v>
      </c>
      <c r="D193" s="230" t="s">
        <v>264</v>
      </c>
      <c r="E193" s="231" t="s">
        <v>280</v>
      </c>
      <c r="F193" s="232" t="s">
        <v>281</v>
      </c>
      <c r="G193" s="233" t="s">
        <v>251</v>
      </c>
      <c r="H193" s="234">
        <v>6</v>
      </c>
      <c r="I193" s="235"/>
      <c r="J193" s="236">
        <f>ROUND(I193*H193,2)</f>
        <v>0</v>
      </c>
      <c r="K193" s="232" t="s">
        <v>144</v>
      </c>
      <c r="L193" s="237"/>
      <c r="M193" s="238" t="s">
        <v>19</v>
      </c>
      <c r="N193" s="239" t="s">
        <v>43</v>
      </c>
      <c r="O193" s="65"/>
      <c r="P193" s="188">
        <f>O193*H193</f>
        <v>0</v>
      </c>
      <c r="Q193" s="188">
        <v>0.0026</v>
      </c>
      <c r="R193" s="188">
        <f>Q193*H193</f>
        <v>0.0156</v>
      </c>
      <c r="S193" s="188">
        <v>0</v>
      </c>
      <c r="T193" s="18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190</v>
      </c>
      <c r="AT193" s="190" t="s">
        <v>264</v>
      </c>
      <c r="AU193" s="190" t="s">
        <v>81</v>
      </c>
      <c r="AY193" s="18" t="s">
        <v>138</v>
      </c>
      <c r="BE193" s="191">
        <f>IF(N193="základní",J193,0)</f>
        <v>0</v>
      </c>
      <c r="BF193" s="191">
        <f>IF(N193="snížená",J193,0)</f>
        <v>0</v>
      </c>
      <c r="BG193" s="191">
        <f>IF(N193="zákl. přenesená",J193,0)</f>
        <v>0</v>
      </c>
      <c r="BH193" s="191">
        <f>IF(N193="sníž. přenesená",J193,0)</f>
        <v>0</v>
      </c>
      <c r="BI193" s="191">
        <f>IF(N193="nulová",J193,0)</f>
        <v>0</v>
      </c>
      <c r="BJ193" s="18" t="s">
        <v>79</v>
      </c>
      <c r="BK193" s="191">
        <f>ROUND(I193*H193,2)</f>
        <v>0</v>
      </c>
      <c r="BL193" s="18" t="s">
        <v>145</v>
      </c>
      <c r="BM193" s="190" t="s">
        <v>282</v>
      </c>
    </row>
    <row r="194" spans="2:51" s="14" customFormat="1" ht="11.25">
      <c r="B194" s="208"/>
      <c r="C194" s="209"/>
      <c r="D194" s="199" t="s">
        <v>149</v>
      </c>
      <c r="E194" s="210" t="s">
        <v>19</v>
      </c>
      <c r="F194" s="211" t="s">
        <v>261</v>
      </c>
      <c r="G194" s="209"/>
      <c r="H194" s="212">
        <v>6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149</v>
      </c>
      <c r="AU194" s="218" t="s">
        <v>81</v>
      </c>
      <c r="AV194" s="14" t="s">
        <v>81</v>
      </c>
      <c r="AW194" s="14" t="s">
        <v>33</v>
      </c>
      <c r="AX194" s="14" t="s">
        <v>79</v>
      </c>
      <c r="AY194" s="218" t="s">
        <v>138</v>
      </c>
    </row>
    <row r="195" spans="1:65" s="2" customFormat="1" ht="16.5" customHeight="1">
      <c r="A195" s="35"/>
      <c r="B195" s="36"/>
      <c r="C195" s="230" t="s">
        <v>283</v>
      </c>
      <c r="D195" s="230" t="s">
        <v>264</v>
      </c>
      <c r="E195" s="231" t="s">
        <v>284</v>
      </c>
      <c r="F195" s="232" t="s">
        <v>285</v>
      </c>
      <c r="G195" s="233" t="s">
        <v>251</v>
      </c>
      <c r="H195" s="234">
        <v>1</v>
      </c>
      <c r="I195" s="235"/>
      <c r="J195" s="236">
        <f>ROUND(I195*H195,2)</f>
        <v>0</v>
      </c>
      <c r="K195" s="232" t="s">
        <v>144</v>
      </c>
      <c r="L195" s="237"/>
      <c r="M195" s="238" t="s">
        <v>19</v>
      </c>
      <c r="N195" s="239" t="s">
        <v>43</v>
      </c>
      <c r="O195" s="65"/>
      <c r="P195" s="188">
        <f>O195*H195</f>
        <v>0</v>
      </c>
      <c r="Q195" s="188">
        <v>0.0035</v>
      </c>
      <c r="R195" s="188">
        <f>Q195*H195</f>
        <v>0.0035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190</v>
      </c>
      <c r="AT195" s="190" t="s">
        <v>264</v>
      </c>
      <c r="AU195" s="190" t="s">
        <v>81</v>
      </c>
      <c r="AY195" s="18" t="s">
        <v>138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79</v>
      </c>
      <c r="BK195" s="191">
        <f>ROUND(I195*H195,2)</f>
        <v>0</v>
      </c>
      <c r="BL195" s="18" t="s">
        <v>145</v>
      </c>
      <c r="BM195" s="190" t="s">
        <v>286</v>
      </c>
    </row>
    <row r="196" spans="2:51" s="14" customFormat="1" ht="11.25">
      <c r="B196" s="208"/>
      <c r="C196" s="209"/>
      <c r="D196" s="199" t="s">
        <v>149</v>
      </c>
      <c r="E196" s="210" t="s">
        <v>19</v>
      </c>
      <c r="F196" s="211" t="s">
        <v>262</v>
      </c>
      <c r="G196" s="209"/>
      <c r="H196" s="212">
        <v>1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149</v>
      </c>
      <c r="AU196" s="218" t="s">
        <v>81</v>
      </c>
      <c r="AV196" s="14" t="s">
        <v>81</v>
      </c>
      <c r="AW196" s="14" t="s">
        <v>33</v>
      </c>
      <c r="AX196" s="14" t="s">
        <v>79</v>
      </c>
      <c r="AY196" s="218" t="s">
        <v>138</v>
      </c>
    </row>
    <row r="197" spans="1:65" s="2" customFormat="1" ht="16.5" customHeight="1">
      <c r="A197" s="35"/>
      <c r="B197" s="36"/>
      <c r="C197" s="179" t="s">
        <v>287</v>
      </c>
      <c r="D197" s="179" t="s">
        <v>140</v>
      </c>
      <c r="E197" s="180" t="s">
        <v>288</v>
      </c>
      <c r="F197" s="181" t="s">
        <v>289</v>
      </c>
      <c r="G197" s="182" t="s">
        <v>251</v>
      </c>
      <c r="H197" s="183">
        <v>2</v>
      </c>
      <c r="I197" s="184"/>
      <c r="J197" s="185">
        <f>ROUND(I197*H197,2)</f>
        <v>0</v>
      </c>
      <c r="K197" s="181" t="s">
        <v>144</v>
      </c>
      <c r="L197" s="40"/>
      <c r="M197" s="186" t="s">
        <v>19</v>
      </c>
      <c r="N197" s="187" t="s">
        <v>43</v>
      </c>
      <c r="O197" s="65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145</v>
      </c>
      <c r="AT197" s="190" t="s">
        <v>140</v>
      </c>
      <c r="AU197" s="190" t="s">
        <v>81</v>
      </c>
      <c r="AY197" s="18" t="s">
        <v>138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79</v>
      </c>
      <c r="BK197" s="191">
        <f>ROUND(I197*H197,2)</f>
        <v>0</v>
      </c>
      <c r="BL197" s="18" t="s">
        <v>145</v>
      </c>
      <c r="BM197" s="190" t="s">
        <v>290</v>
      </c>
    </row>
    <row r="198" spans="1:47" s="2" customFormat="1" ht="11.25">
      <c r="A198" s="35"/>
      <c r="B198" s="36"/>
      <c r="C198" s="37"/>
      <c r="D198" s="192" t="s">
        <v>147</v>
      </c>
      <c r="E198" s="37"/>
      <c r="F198" s="193" t="s">
        <v>291</v>
      </c>
      <c r="G198" s="37"/>
      <c r="H198" s="37"/>
      <c r="I198" s="194"/>
      <c r="J198" s="37"/>
      <c r="K198" s="37"/>
      <c r="L198" s="40"/>
      <c r="M198" s="195"/>
      <c r="N198" s="196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147</v>
      </c>
      <c r="AU198" s="18" t="s">
        <v>81</v>
      </c>
    </row>
    <row r="199" spans="1:65" s="2" customFormat="1" ht="16.5" customHeight="1">
      <c r="A199" s="35"/>
      <c r="B199" s="36"/>
      <c r="C199" s="230" t="s">
        <v>292</v>
      </c>
      <c r="D199" s="230" t="s">
        <v>264</v>
      </c>
      <c r="E199" s="231" t="s">
        <v>293</v>
      </c>
      <c r="F199" s="232" t="s">
        <v>294</v>
      </c>
      <c r="G199" s="233" t="s">
        <v>251</v>
      </c>
      <c r="H199" s="234">
        <v>2</v>
      </c>
      <c r="I199" s="235"/>
      <c r="J199" s="236">
        <f>ROUND(I199*H199,2)</f>
        <v>0</v>
      </c>
      <c r="K199" s="232" t="s">
        <v>144</v>
      </c>
      <c r="L199" s="237"/>
      <c r="M199" s="238" t="s">
        <v>19</v>
      </c>
      <c r="N199" s="239" t="s">
        <v>43</v>
      </c>
      <c r="O199" s="65"/>
      <c r="P199" s="188">
        <f>O199*H199</f>
        <v>0</v>
      </c>
      <c r="Q199" s="188">
        <v>0.009</v>
      </c>
      <c r="R199" s="188">
        <f>Q199*H199</f>
        <v>0.018</v>
      </c>
      <c r="S199" s="188">
        <v>0</v>
      </c>
      <c r="T199" s="18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0" t="s">
        <v>190</v>
      </c>
      <c r="AT199" s="190" t="s">
        <v>264</v>
      </c>
      <c r="AU199" s="190" t="s">
        <v>81</v>
      </c>
      <c r="AY199" s="18" t="s">
        <v>138</v>
      </c>
      <c r="BE199" s="191">
        <f>IF(N199="základní",J199,0)</f>
        <v>0</v>
      </c>
      <c r="BF199" s="191">
        <f>IF(N199="snížená",J199,0)</f>
        <v>0</v>
      </c>
      <c r="BG199" s="191">
        <f>IF(N199="zákl. přenesená",J199,0)</f>
        <v>0</v>
      </c>
      <c r="BH199" s="191">
        <f>IF(N199="sníž. přenesená",J199,0)</f>
        <v>0</v>
      </c>
      <c r="BI199" s="191">
        <f>IF(N199="nulová",J199,0)</f>
        <v>0</v>
      </c>
      <c r="BJ199" s="18" t="s">
        <v>79</v>
      </c>
      <c r="BK199" s="191">
        <f>ROUND(I199*H199,2)</f>
        <v>0</v>
      </c>
      <c r="BL199" s="18" t="s">
        <v>145</v>
      </c>
      <c r="BM199" s="190" t="s">
        <v>295</v>
      </c>
    </row>
    <row r="200" spans="1:65" s="2" customFormat="1" ht="16.5" customHeight="1">
      <c r="A200" s="35"/>
      <c r="B200" s="36"/>
      <c r="C200" s="179" t="s">
        <v>296</v>
      </c>
      <c r="D200" s="179" t="s">
        <v>140</v>
      </c>
      <c r="E200" s="180" t="s">
        <v>297</v>
      </c>
      <c r="F200" s="181" t="s">
        <v>298</v>
      </c>
      <c r="G200" s="182" t="s">
        <v>251</v>
      </c>
      <c r="H200" s="183">
        <v>24</v>
      </c>
      <c r="I200" s="184"/>
      <c r="J200" s="185">
        <f>ROUND(I200*H200,2)</f>
        <v>0</v>
      </c>
      <c r="K200" s="181" t="s">
        <v>144</v>
      </c>
      <c r="L200" s="40"/>
      <c r="M200" s="186" t="s">
        <v>19</v>
      </c>
      <c r="N200" s="187" t="s">
        <v>43</v>
      </c>
      <c r="O200" s="65"/>
      <c r="P200" s="188">
        <f>O200*H200</f>
        <v>0</v>
      </c>
      <c r="Q200" s="188">
        <v>0.10941</v>
      </c>
      <c r="R200" s="188">
        <f>Q200*H200</f>
        <v>2.6258399999999997</v>
      </c>
      <c r="S200" s="188">
        <v>0</v>
      </c>
      <c r="T200" s="18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145</v>
      </c>
      <c r="AT200" s="190" t="s">
        <v>140</v>
      </c>
      <c r="AU200" s="190" t="s">
        <v>81</v>
      </c>
      <c r="AY200" s="18" t="s">
        <v>138</v>
      </c>
      <c r="BE200" s="191">
        <f>IF(N200="základní",J200,0)</f>
        <v>0</v>
      </c>
      <c r="BF200" s="191">
        <f>IF(N200="snížená",J200,0)</f>
        <v>0</v>
      </c>
      <c r="BG200" s="191">
        <f>IF(N200="zákl. přenesená",J200,0)</f>
        <v>0</v>
      </c>
      <c r="BH200" s="191">
        <f>IF(N200="sníž. přenesená",J200,0)</f>
        <v>0</v>
      </c>
      <c r="BI200" s="191">
        <f>IF(N200="nulová",J200,0)</f>
        <v>0</v>
      </c>
      <c r="BJ200" s="18" t="s">
        <v>79</v>
      </c>
      <c r="BK200" s="191">
        <f>ROUND(I200*H200,2)</f>
        <v>0</v>
      </c>
      <c r="BL200" s="18" t="s">
        <v>145</v>
      </c>
      <c r="BM200" s="190" t="s">
        <v>299</v>
      </c>
    </row>
    <row r="201" spans="1:47" s="2" customFormat="1" ht="11.25">
      <c r="A201" s="35"/>
      <c r="B201" s="36"/>
      <c r="C201" s="37"/>
      <c r="D201" s="192" t="s">
        <v>147</v>
      </c>
      <c r="E201" s="37"/>
      <c r="F201" s="193" t="s">
        <v>300</v>
      </c>
      <c r="G201" s="37"/>
      <c r="H201" s="37"/>
      <c r="I201" s="194"/>
      <c r="J201" s="37"/>
      <c r="K201" s="37"/>
      <c r="L201" s="40"/>
      <c r="M201" s="195"/>
      <c r="N201" s="196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147</v>
      </c>
      <c r="AU201" s="18" t="s">
        <v>81</v>
      </c>
    </row>
    <row r="202" spans="2:51" s="14" customFormat="1" ht="11.25">
      <c r="B202" s="208"/>
      <c r="C202" s="209"/>
      <c r="D202" s="199" t="s">
        <v>149</v>
      </c>
      <c r="E202" s="210" t="s">
        <v>19</v>
      </c>
      <c r="F202" s="211" t="s">
        <v>254</v>
      </c>
      <c r="G202" s="209"/>
      <c r="H202" s="212">
        <v>1</v>
      </c>
      <c r="I202" s="213"/>
      <c r="J202" s="209"/>
      <c r="K202" s="209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149</v>
      </c>
      <c r="AU202" s="218" t="s">
        <v>81</v>
      </c>
      <c r="AV202" s="14" t="s">
        <v>81</v>
      </c>
      <c r="AW202" s="14" t="s">
        <v>33</v>
      </c>
      <c r="AX202" s="14" t="s">
        <v>72</v>
      </c>
      <c r="AY202" s="218" t="s">
        <v>138</v>
      </c>
    </row>
    <row r="203" spans="2:51" s="14" customFormat="1" ht="11.25">
      <c r="B203" s="208"/>
      <c r="C203" s="209"/>
      <c r="D203" s="199" t="s">
        <v>149</v>
      </c>
      <c r="E203" s="210" t="s">
        <v>19</v>
      </c>
      <c r="F203" s="211" t="s">
        <v>301</v>
      </c>
      <c r="G203" s="209"/>
      <c r="H203" s="212">
        <v>1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149</v>
      </c>
      <c r="AU203" s="218" t="s">
        <v>81</v>
      </c>
      <c r="AV203" s="14" t="s">
        <v>81</v>
      </c>
      <c r="AW203" s="14" t="s">
        <v>33</v>
      </c>
      <c r="AX203" s="14" t="s">
        <v>72</v>
      </c>
      <c r="AY203" s="218" t="s">
        <v>138</v>
      </c>
    </row>
    <row r="204" spans="2:51" s="14" customFormat="1" ht="11.25">
      <c r="B204" s="208"/>
      <c r="C204" s="209"/>
      <c r="D204" s="199" t="s">
        <v>149</v>
      </c>
      <c r="E204" s="210" t="s">
        <v>19</v>
      </c>
      <c r="F204" s="211" t="s">
        <v>257</v>
      </c>
      <c r="G204" s="209"/>
      <c r="H204" s="212">
        <v>2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149</v>
      </c>
      <c r="AU204" s="218" t="s">
        <v>81</v>
      </c>
      <c r="AV204" s="14" t="s">
        <v>81</v>
      </c>
      <c r="AW204" s="14" t="s">
        <v>33</v>
      </c>
      <c r="AX204" s="14" t="s">
        <v>72</v>
      </c>
      <c r="AY204" s="218" t="s">
        <v>138</v>
      </c>
    </row>
    <row r="205" spans="2:51" s="14" customFormat="1" ht="11.25">
      <c r="B205" s="208"/>
      <c r="C205" s="209"/>
      <c r="D205" s="199" t="s">
        <v>149</v>
      </c>
      <c r="E205" s="210" t="s">
        <v>19</v>
      </c>
      <c r="F205" s="211" t="s">
        <v>258</v>
      </c>
      <c r="G205" s="209"/>
      <c r="H205" s="212">
        <v>10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149</v>
      </c>
      <c r="AU205" s="218" t="s">
        <v>81</v>
      </c>
      <c r="AV205" s="14" t="s">
        <v>81</v>
      </c>
      <c r="AW205" s="14" t="s">
        <v>33</v>
      </c>
      <c r="AX205" s="14" t="s">
        <v>72</v>
      </c>
      <c r="AY205" s="218" t="s">
        <v>138</v>
      </c>
    </row>
    <row r="206" spans="2:51" s="14" customFormat="1" ht="11.25">
      <c r="B206" s="208"/>
      <c r="C206" s="209"/>
      <c r="D206" s="199" t="s">
        <v>149</v>
      </c>
      <c r="E206" s="210" t="s">
        <v>19</v>
      </c>
      <c r="F206" s="211" t="s">
        <v>259</v>
      </c>
      <c r="G206" s="209"/>
      <c r="H206" s="212">
        <v>1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149</v>
      </c>
      <c r="AU206" s="218" t="s">
        <v>81</v>
      </c>
      <c r="AV206" s="14" t="s">
        <v>81</v>
      </c>
      <c r="AW206" s="14" t="s">
        <v>33</v>
      </c>
      <c r="AX206" s="14" t="s">
        <v>72</v>
      </c>
      <c r="AY206" s="218" t="s">
        <v>138</v>
      </c>
    </row>
    <row r="207" spans="2:51" s="14" customFormat="1" ht="11.25">
      <c r="B207" s="208"/>
      <c r="C207" s="209"/>
      <c r="D207" s="199" t="s">
        <v>149</v>
      </c>
      <c r="E207" s="210" t="s">
        <v>19</v>
      </c>
      <c r="F207" s="211" t="s">
        <v>260</v>
      </c>
      <c r="G207" s="209"/>
      <c r="H207" s="212">
        <v>2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149</v>
      </c>
      <c r="AU207" s="218" t="s">
        <v>81</v>
      </c>
      <c r="AV207" s="14" t="s">
        <v>81</v>
      </c>
      <c r="AW207" s="14" t="s">
        <v>33</v>
      </c>
      <c r="AX207" s="14" t="s">
        <v>72</v>
      </c>
      <c r="AY207" s="218" t="s">
        <v>138</v>
      </c>
    </row>
    <row r="208" spans="2:51" s="14" customFormat="1" ht="11.25">
      <c r="B208" s="208"/>
      <c r="C208" s="209"/>
      <c r="D208" s="199" t="s">
        <v>149</v>
      </c>
      <c r="E208" s="210" t="s">
        <v>19</v>
      </c>
      <c r="F208" s="211" t="s">
        <v>261</v>
      </c>
      <c r="G208" s="209"/>
      <c r="H208" s="212">
        <v>6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149</v>
      </c>
      <c r="AU208" s="218" t="s">
        <v>81</v>
      </c>
      <c r="AV208" s="14" t="s">
        <v>81</v>
      </c>
      <c r="AW208" s="14" t="s">
        <v>33</v>
      </c>
      <c r="AX208" s="14" t="s">
        <v>72</v>
      </c>
      <c r="AY208" s="218" t="s">
        <v>138</v>
      </c>
    </row>
    <row r="209" spans="2:51" s="14" customFormat="1" ht="11.25">
      <c r="B209" s="208"/>
      <c r="C209" s="209"/>
      <c r="D209" s="199" t="s">
        <v>149</v>
      </c>
      <c r="E209" s="210" t="s">
        <v>19</v>
      </c>
      <c r="F209" s="211" t="s">
        <v>262</v>
      </c>
      <c r="G209" s="209"/>
      <c r="H209" s="212">
        <v>1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149</v>
      </c>
      <c r="AU209" s="218" t="s">
        <v>81</v>
      </c>
      <c r="AV209" s="14" t="s">
        <v>81</v>
      </c>
      <c r="AW209" s="14" t="s">
        <v>33</v>
      </c>
      <c r="AX209" s="14" t="s">
        <v>72</v>
      </c>
      <c r="AY209" s="218" t="s">
        <v>138</v>
      </c>
    </row>
    <row r="210" spans="2:51" s="15" customFormat="1" ht="11.25">
      <c r="B210" s="219"/>
      <c r="C210" s="220"/>
      <c r="D210" s="199" t="s">
        <v>149</v>
      </c>
      <c r="E210" s="221" t="s">
        <v>19</v>
      </c>
      <c r="F210" s="222" t="s">
        <v>196</v>
      </c>
      <c r="G210" s="220"/>
      <c r="H210" s="223">
        <v>24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149</v>
      </c>
      <c r="AU210" s="229" t="s">
        <v>81</v>
      </c>
      <c r="AV210" s="15" t="s">
        <v>145</v>
      </c>
      <c r="AW210" s="15" t="s">
        <v>33</v>
      </c>
      <c r="AX210" s="15" t="s">
        <v>79</v>
      </c>
      <c r="AY210" s="229" t="s">
        <v>138</v>
      </c>
    </row>
    <row r="211" spans="1:65" s="2" customFormat="1" ht="16.5" customHeight="1">
      <c r="A211" s="35"/>
      <c r="B211" s="36"/>
      <c r="C211" s="230" t="s">
        <v>302</v>
      </c>
      <c r="D211" s="230" t="s">
        <v>264</v>
      </c>
      <c r="E211" s="231" t="s">
        <v>303</v>
      </c>
      <c r="F211" s="232" t="s">
        <v>304</v>
      </c>
      <c r="G211" s="233" t="s">
        <v>251</v>
      </c>
      <c r="H211" s="234">
        <v>24</v>
      </c>
      <c r="I211" s="235"/>
      <c r="J211" s="236">
        <f>ROUND(I211*H211,2)</f>
        <v>0</v>
      </c>
      <c r="K211" s="232" t="s">
        <v>144</v>
      </c>
      <c r="L211" s="237"/>
      <c r="M211" s="238" t="s">
        <v>19</v>
      </c>
      <c r="N211" s="239" t="s">
        <v>43</v>
      </c>
      <c r="O211" s="65"/>
      <c r="P211" s="188">
        <f>O211*H211</f>
        <v>0</v>
      </c>
      <c r="Q211" s="188">
        <v>0.0061</v>
      </c>
      <c r="R211" s="188">
        <f>Q211*H211</f>
        <v>0.1464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190</v>
      </c>
      <c r="AT211" s="190" t="s">
        <v>264</v>
      </c>
      <c r="AU211" s="190" t="s">
        <v>81</v>
      </c>
      <c r="AY211" s="18" t="s">
        <v>138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79</v>
      </c>
      <c r="BK211" s="191">
        <f>ROUND(I211*H211,2)</f>
        <v>0</v>
      </c>
      <c r="BL211" s="18" t="s">
        <v>145</v>
      </c>
      <c r="BM211" s="190" t="s">
        <v>305</v>
      </c>
    </row>
    <row r="212" spans="1:65" s="2" customFormat="1" ht="21.75" customHeight="1">
      <c r="A212" s="35"/>
      <c r="B212" s="36"/>
      <c r="C212" s="179" t="s">
        <v>306</v>
      </c>
      <c r="D212" s="179" t="s">
        <v>140</v>
      </c>
      <c r="E212" s="180" t="s">
        <v>307</v>
      </c>
      <c r="F212" s="181" t="s">
        <v>308</v>
      </c>
      <c r="G212" s="182" t="s">
        <v>171</v>
      </c>
      <c r="H212" s="183">
        <v>595</v>
      </c>
      <c r="I212" s="184"/>
      <c r="J212" s="185">
        <f>ROUND(I212*H212,2)</f>
        <v>0</v>
      </c>
      <c r="K212" s="181" t="s">
        <v>144</v>
      </c>
      <c r="L212" s="40"/>
      <c r="M212" s="186" t="s">
        <v>19</v>
      </c>
      <c r="N212" s="187" t="s">
        <v>43</v>
      </c>
      <c r="O212" s="65"/>
      <c r="P212" s="188">
        <f>O212*H212</f>
        <v>0</v>
      </c>
      <c r="Q212" s="188">
        <v>0.00033</v>
      </c>
      <c r="R212" s="188">
        <f>Q212*H212</f>
        <v>0.19635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145</v>
      </c>
      <c r="AT212" s="190" t="s">
        <v>140</v>
      </c>
      <c r="AU212" s="190" t="s">
        <v>81</v>
      </c>
      <c r="AY212" s="18" t="s">
        <v>138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8" t="s">
        <v>79</v>
      </c>
      <c r="BK212" s="191">
        <f>ROUND(I212*H212,2)</f>
        <v>0</v>
      </c>
      <c r="BL212" s="18" t="s">
        <v>145</v>
      </c>
      <c r="BM212" s="190" t="s">
        <v>309</v>
      </c>
    </row>
    <row r="213" spans="1:47" s="2" customFormat="1" ht="11.25">
      <c r="A213" s="35"/>
      <c r="B213" s="36"/>
      <c r="C213" s="37"/>
      <c r="D213" s="192" t="s">
        <v>147</v>
      </c>
      <c r="E213" s="37"/>
      <c r="F213" s="193" t="s">
        <v>310</v>
      </c>
      <c r="G213" s="37"/>
      <c r="H213" s="37"/>
      <c r="I213" s="194"/>
      <c r="J213" s="37"/>
      <c r="K213" s="37"/>
      <c r="L213" s="40"/>
      <c r="M213" s="195"/>
      <c r="N213" s="196"/>
      <c r="O213" s="65"/>
      <c r="P213" s="65"/>
      <c r="Q213" s="65"/>
      <c r="R213" s="65"/>
      <c r="S213" s="65"/>
      <c r="T213" s="66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147</v>
      </c>
      <c r="AU213" s="18" t="s">
        <v>81</v>
      </c>
    </row>
    <row r="214" spans="2:51" s="14" customFormat="1" ht="11.25">
      <c r="B214" s="208"/>
      <c r="C214" s="209"/>
      <c r="D214" s="199" t="s">
        <v>149</v>
      </c>
      <c r="E214" s="210" t="s">
        <v>19</v>
      </c>
      <c r="F214" s="211" t="s">
        <v>311</v>
      </c>
      <c r="G214" s="209"/>
      <c r="H214" s="212">
        <v>562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149</v>
      </c>
      <c r="AU214" s="218" t="s">
        <v>81</v>
      </c>
      <c r="AV214" s="14" t="s">
        <v>81</v>
      </c>
      <c r="AW214" s="14" t="s">
        <v>33</v>
      </c>
      <c r="AX214" s="14" t="s">
        <v>72</v>
      </c>
      <c r="AY214" s="218" t="s">
        <v>138</v>
      </c>
    </row>
    <row r="215" spans="2:51" s="14" customFormat="1" ht="11.25">
      <c r="B215" s="208"/>
      <c r="C215" s="209"/>
      <c r="D215" s="199" t="s">
        <v>149</v>
      </c>
      <c r="E215" s="210" t="s">
        <v>19</v>
      </c>
      <c r="F215" s="211" t="s">
        <v>312</v>
      </c>
      <c r="G215" s="209"/>
      <c r="H215" s="212">
        <v>33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149</v>
      </c>
      <c r="AU215" s="218" t="s">
        <v>81</v>
      </c>
      <c r="AV215" s="14" t="s">
        <v>81</v>
      </c>
      <c r="AW215" s="14" t="s">
        <v>33</v>
      </c>
      <c r="AX215" s="14" t="s">
        <v>72</v>
      </c>
      <c r="AY215" s="218" t="s">
        <v>138</v>
      </c>
    </row>
    <row r="216" spans="2:51" s="15" customFormat="1" ht="11.25">
      <c r="B216" s="219"/>
      <c r="C216" s="220"/>
      <c r="D216" s="199" t="s">
        <v>149</v>
      </c>
      <c r="E216" s="221" t="s">
        <v>19</v>
      </c>
      <c r="F216" s="222" t="s">
        <v>196</v>
      </c>
      <c r="G216" s="220"/>
      <c r="H216" s="223">
        <v>595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149</v>
      </c>
      <c r="AU216" s="229" t="s">
        <v>81</v>
      </c>
      <c r="AV216" s="15" t="s">
        <v>145</v>
      </c>
      <c r="AW216" s="15" t="s">
        <v>33</v>
      </c>
      <c r="AX216" s="15" t="s">
        <v>79</v>
      </c>
      <c r="AY216" s="229" t="s">
        <v>138</v>
      </c>
    </row>
    <row r="217" spans="1:65" s="2" customFormat="1" ht="21.75" customHeight="1">
      <c r="A217" s="35"/>
      <c r="B217" s="36"/>
      <c r="C217" s="179" t="s">
        <v>313</v>
      </c>
      <c r="D217" s="179" t="s">
        <v>140</v>
      </c>
      <c r="E217" s="180" t="s">
        <v>314</v>
      </c>
      <c r="F217" s="181" t="s">
        <v>315</v>
      </c>
      <c r="G217" s="182" t="s">
        <v>171</v>
      </c>
      <c r="H217" s="183">
        <v>134</v>
      </c>
      <c r="I217" s="184"/>
      <c r="J217" s="185">
        <f>ROUND(I217*H217,2)</f>
        <v>0</v>
      </c>
      <c r="K217" s="181" t="s">
        <v>144</v>
      </c>
      <c r="L217" s="40"/>
      <c r="M217" s="186" t="s">
        <v>19</v>
      </c>
      <c r="N217" s="187" t="s">
        <v>43</v>
      </c>
      <c r="O217" s="65"/>
      <c r="P217" s="188">
        <f>O217*H217</f>
        <v>0</v>
      </c>
      <c r="Q217" s="188">
        <v>0.00033</v>
      </c>
      <c r="R217" s="188">
        <f>Q217*H217</f>
        <v>0.04422</v>
      </c>
      <c r="S217" s="188">
        <v>0</v>
      </c>
      <c r="T217" s="18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0" t="s">
        <v>145</v>
      </c>
      <c r="AT217" s="190" t="s">
        <v>140</v>
      </c>
      <c r="AU217" s="190" t="s">
        <v>81</v>
      </c>
      <c r="AY217" s="18" t="s">
        <v>138</v>
      </c>
      <c r="BE217" s="191">
        <f>IF(N217="základní",J217,0)</f>
        <v>0</v>
      </c>
      <c r="BF217" s="191">
        <f>IF(N217="snížená",J217,0)</f>
        <v>0</v>
      </c>
      <c r="BG217" s="191">
        <f>IF(N217="zákl. přenesená",J217,0)</f>
        <v>0</v>
      </c>
      <c r="BH217" s="191">
        <f>IF(N217="sníž. přenesená",J217,0)</f>
        <v>0</v>
      </c>
      <c r="BI217" s="191">
        <f>IF(N217="nulová",J217,0)</f>
        <v>0</v>
      </c>
      <c r="BJ217" s="18" t="s">
        <v>79</v>
      </c>
      <c r="BK217" s="191">
        <f>ROUND(I217*H217,2)</f>
        <v>0</v>
      </c>
      <c r="BL217" s="18" t="s">
        <v>145</v>
      </c>
      <c r="BM217" s="190" t="s">
        <v>316</v>
      </c>
    </row>
    <row r="218" spans="1:47" s="2" customFormat="1" ht="11.25">
      <c r="A218" s="35"/>
      <c r="B218" s="36"/>
      <c r="C218" s="37"/>
      <c r="D218" s="192" t="s">
        <v>147</v>
      </c>
      <c r="E218" s="37"/>
      <c r="F218" s="193" t="s">
        <v>317</v>
      </c>
      <c r="G218" s="37"/>
      <c r="H218" s="37"/>
      <c r="I218" s="194"/>
      <c r="J218" s="37"/>
      <c r="K218" s="37"/>
      <c r="L218" s="40"/>
      <c r="M218" s="195"/>
      <c r="N218" s="196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147</v>
      </c>
      <c r="AU218" s="18" t="s">
        <v>81</v>
      </c>
    </row>
    <row r="219" spans="2:51" s="14" customFormat="1" ht="11.25">
      <c r="B219" s="208"/>
      <c r="C219" s="209"/>
      <c r="D219" s="199" t="s">
        <v>149</v>
      </c>
      <c r="E219" s="210" t="s">
        <v>19</v>
      </c>
      <c r="F219" s="211" t="s">
        <v>318</v>
      </c>
      <c r="G219" s="209"/>
      <c r="H219" s="212">
        <v>20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149</v>
      </c>
      <c r="AU219" s="218" t="s">
        <v>81</v>
      </c>
      <c r="AV219" s="14" t="s">
        <v>81</v>
      </c>
      <c r="AW219" s="14" t="s">
        <v>33</v>
      </c>
      <c r="AX219" s="14" t="s">
        <v>72</v>
      </c>
      <c r="AY219" s="218" t="s">
        <v>138</v>
      </c>
    </row>
    <row r="220" spans="2:51" s="14" customFormat="1" ht="11.25">
      <c r="B220" s="208"/>
      <c r="C220" s="209"/>
      <c r="D220" s="199" t="s">
        <v>149</v>
      </c>
      <c r="E220" s="210" t="s">
        <v>19</v>
      </c>
      <c r="F220" s="211" t="s">
        <v>319</v>
      </c>
      <c r="G220" s="209"/>
      <c r="H220" s="212">
        <v>114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149</v>
      </c>
      <c r="AU220" s="218" t="s">
        <v>81</v>
      </c>
      <c r="AV220" s="14" t="s">
        <v>81</v>
      </c>
      <c r="AW220" s="14" t="s">
        <v>33</v>
      </c>
      <c r="AX220" s="14" t="s">
        <v>72</v>
      </c>
      <c r="AY220" s="218" t="s">
        <v>138</v>
      </c>
    </row>
    <row r="221" spans="2:51" s="15" customFormat="1" ht="11.25">
      <c r="B221" s="219"/>
      <c r="C221" s="220"/>
      <c r="D221" s="199" t="s">
        <v>149</v>
      </c>
      <c r="E221" s="221" t="s">
        <v>19</v>
      </c>
      <c r="F221" s="222" t="s">
        <v>196</v>
      </c>
      <c r="G221" s="220"/>
      <c r="H221" s="223">
        <v>134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149</v>
      </c>
      <c r="AU221" s="229" t="s">
        <v>81</v>
      </c>
      <c r="AV221" s="15" t="s">
        <v>145</v>
      </c>
      <c r="AW221" s="15" t="s">
        <v>33</v>
      </c>
      <c r="AX221" s="15" t="s">
        <v>79</v>
      </c>
      <c r="AY221" s="229" t="s">
        <v>138</v>
      </c>
    </row>
    <row r="222" spans="1:65" s="2" customFormat="1" ht="21.75" customHeight="1">
      <c r="A222" s="35"/>
      <c r="B222" s="36"/>
      <c r="C222" s="179" t="s">
        <v>320</v>
      </c>
      <c r="D222" s="179" t="s">
        <v>140</v>
      </c>
      <c r="E222" s="180" t="s">
        <v>321</v>
      </c>
      <c r="F222" s="181" t="s">
        <v>322</v>
      </c>
      <c r="G222" s="182" t="s">
        <v>171</v>
      </c>
      <c r="H222" s="183">
        <v>170</v>
      </c>
      <c r="I222" s="184"/>
      <c r="J222" s="185">
        <f>ROUND(I222*H222,2)</f>
        <v>0</v>
      </c>
      <c r="K222" s="181" t="s">
        <v>144</v>
      </c>
      <c r="L222" s="40"/>
      <c r="M222" s="186" t="s">
        <v>19</v>
      </c>
      <c r="N222" s="187" t="s">
        <v>43</v>
      </c>
      <c r="O222" s="65"/>
      <c r="P222" s="188">
        <f>O222*H222</f>
        <v>0</v>
      </c>
      <c r="Q222" s="188">
        <v>0.00011</v>
      </c>
      <c r="R222" s="188">
        <f>Q222*H222</f>
        <v>0.0187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145</v>
      </c>
      <c r="AT222" s="190" t="s">
        <v>140</v>
      </c>
      <c r="AU222" s="190" t="s">
        <v>81</v>
      </c>
      <c r="AY222" s="18" t="s">
        <v>138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79</v>
      </c>
      <c r="BK222" s="191">
        <f>ROUND(I222*H222,2)</f>
        <v>0</v>
      </c>
      <c r="BL222" s="18" t="s">
        <v>145</v>
      </c>
      <c r="BM222" s="190" t="s">
        <v>323</v>
      </c>
    </row>
    <row r="223" spans="1:47" s="2" customFormat="1" ht="11.25">
      <c r="A223" s="35"/>
      <c r="B223" s="36"/>
      <c r="C223" s="37"/>
      <c r="D223" s="192" t="s">
        <v>147</v>
      </c>
      <c r="E223" s="37"/>
      <c r="F223" s="193" t="s">
        <v>324</v>
      </c>
      <c r="G223" s="37"/>
      <c r="H223" s="37"/>
      <c r="I223" s="194"/>
      <c r="J223" s="37"/>
      <c r="K223" s="37"/>
      <c r="L223" s="40"/>
      <c r="M223" s="195"/>
      <c r="N223" s="19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147</v>
      </c>
      <c r="AU223" s="18" t="s">
        <v>81</v>
      </c>
    </row>
    <row r="224" spans="2:51" s="14" customFormat="1" ht="11.25">
      <c r="B224" s="208"/>
      <c r="C224" s="209"/>
      <c r="D224" s="199" t="s">
        <v>149</v>
      </c>
      <c r="E224" s="210" t="s">
        <v>19</v>
      </c>
      <c r="F224" s="211" t="s">
        <v>325</v>
      </c>
      <c r="G224" s="209"/>
      <c r="H224" s="212">
        <v>170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149</v>
      </c>
      <c r="AU224" s="218" t="s">
        <v>81</v>
      </c>
      <c r="AV224" s="14" t="s">
        <v>81</v>
      </c>
      <c r="AW224" s="14" t="s">
        <v>33</v>
      </c>
      <c r="AX224" s="14" t="s">
        <v>79</v>
      </c>
      <c r="AY224" s="218" t="s">
        <v>138</v>
      </c>
    </row>
    <row r="225" spans="1:65" s="2" customFormat="1" ht="21.75" customHeight="1">
      <c r="A225" s="35"/>
      <c r="B225" s="36"/>
      <c r="C225" s="179" t="s">
        <v>326</v>
      </c>
      <c r="D225" s="179" t="s">
        <v>140</v>
      </c>
      <c r="E225" s="180" t="s">
        <v>327</v>
      </c>
      <c r="F225" s="181" t="s">
        <v>328</v>
      </c>
      <c r="G225" s="182" t="s">
        <v>171</v>
      </c>
      <c r="H225" s="183">
        <v>963</v>
      </c>
      <c r="I225" s="184"/>
      <c r="J225" s="185">
        <f>ROUND(I225*H225,2)</f>
        <v>0</v>
      </c>
      <c r="K225" s="181" t="s">
        <v>144</v>
      </c>
      <c r="L225" s="40"/>
      <c r="M225" s="186" t="s">
        <v>19</v>
      </c>
      <c r="N225" s="187" t="s">
        <v>43</v>
      </c>
      <c r="O225" s="65"/>
      <c r="P225" s="188">
        <f>O225*H225</f>
        <v>0</v>
      </c>
      <c r="Q225" s="188">
        <v>0.00065</v>
      </c>
      <c r="R225" s="188">
        <f>Q225*H225</f>
        <v>0.62595</v>
      </c>
      <c r="S225" s="188">
        <v>0</v>
      </c>
      <c r="T225" s="18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145</v>
      </c>
      <c r="AT225" s="190" t="s">
        <v>140</v>
      </c>
      <c r="AU225" s="190" t="s">
        <v>81</v>
      </c>
      <c r="AY225" s="18" t="s">
        <v>138</v>
      </c>
      <c r="BE225" s="191">
        <f>IF(N225="základní",J225,0)</f>
        <v>0</v>
      </c>
      <c r="BF225" s="191">
        <f>IF(N225="snížená",J225,0)</f>
        <v>0</v>
      </c>
      <c r="BG225" s="191">
        <f>IF(N225="zákl. přenesená",J225,0)</f>
        <v>0</v>
      </c>
      <c r="BH225" s="191">
        <f>IF(N225="sníž. přenesená",J225,0)</f>
        <v>0</v>
      </c>
      <c r="BI225" s="191">
        <f>IF(N225="nulová",J225,0)</f>
        <v>0</v>
      </c>
      <c r="BJ225" s="18" t="s">
        <v>79</v>
      </c>
      <c r="BK225" s="191">
        <f>ROUND(I225*H225,2)</f>
        <v>0</v>
      </c>
      <c r="BL225" s="18" t="s">
        <v>145</v>
      </c>
      <c r="BM225" s="190" t="s">
        <v>329</v>
      </c>
    </row>
    <row r="226" spans="1:47" s="2" customFormat="1" ht="11.25">
      <c r="A226" s="35"/>
      <c r="B226" s="36"/>
      <c r="C226" s="37"/>
      <c r="D226" s="192" t="s">
        <v>147</v>
      </c>
      <c r="E226" s="37"/>
      <c r="F226" s="193" t="s">
        <v>330</v>
      </c>
      <c r="G226" s="37"/>
      <c r="H226" s="37"/>
      <c r="I226" s="194"/>
      <c r="J226" s="37"/>
      <c r="K226" s="37"/>
      <c r="L226" s="40"/>
      <c r="M226" s="195"/>
      <c r="N226" s="19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147</v>
      </c>
      <c r="AU226" s="18" t="s">
        <v>81</v>
      </c>
    </row>
    <row r="227" spans="2:51" s="14" customFormat="1" ht="11.25">
      <c r="B227" s="208"/>
      <c r="C227" s="209"/>
      <c r="D227" s="199" t="s">
        <v>149</v>
      </c>
      <c r="E227" s="210" t="s">
        <v>19</v>
      </c>
      <c r="F227" s="211" t="s">
        <v>331</v>
      </c>
      <c r="G227" s="209"/>
      <c r="H227" s="212">
        <v>963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149</v>
      </c>
      <c r="AU227" s="218" t="s">
        <v>81</v>
      </c>
      <c r="AV227" s="14" t="s">
        <v>81</v>
      </c>
      <c r="AW227" s="14" t="s">
        <v>33</v>
      </c>
      <c r="AX227" s="14" t="s">
        <v>79</v>
      </c>
      <c r="AY227" s="218" t="s">
        <v>138</v>
      </c>
    </row>
    <row r="228" spans="1:65" s="2" customFormat="1" ht="21.75" customHeight="1">
      <c r="A228" s="35"/>
      <c r="B228" s="36"/>
      <c r="C228" s="179" t="s">
        <v>332</v>
      </c>
      <c r="D228" s="179" t="s">
        <v>140</v>
      </c>
      <c r="E228" s="180" t="s">
        <v>333</v>
      </c>
      <c r="F228" s="181" t="s">
        <v>334</v>
      </c>
      <c r="G228" s="182" t="s">
        <v>171</v>
      </c>
      <c r="H228" s="183">
        <v>707.5</v>
      </c>
      <c r="I228" s="184"/>
      <c r="J228" s="185">
        <f>ROUND(I228*H228,2)</f>
        <v>0</v>
      </c>
      <c r="K228" s="181" t="s">
        <v>144</v>
      </c>
      <c r="L228" s="40"/>
      <c r="M228" s="186" t="s">
        <v>19</v>
      </c>
      <c r="N228" s="187" t="s">
        <v>43</v>
      </c>
      <c r="O228" s="65"/>
      <c r="P228" s="188">
        <f>O228*H228</f>
        <v>0</v>
      </c>
      <c r="Q228" s="188">
        <v>0.00038</v>
      </c>
      <c r="R228" s="188">
        <f>Q228*H228</f>
        <v>0.26885000000000003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145</v>
      </c>
      <c r="AT228" s="190" t="s">
        <v>140</v>
      </c>
      <c r="AU228" s="190" t="s">
        <v>81</v>
      </c>
      <c r="AY228" s="18" t="s">
        <v>138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79</v>
      </c>
      <c r="BK228" s="191">
        <f>ROUND(I228*H228,2)</f>
        <v>0</v>
      </c>
      <c r="BL228" s="18" t="s">
        <v>145</v>
      </c>
      <c r="BM228" s="190" t="s">
        <v>335</v>
      </c>
    </row>
    <row r="229" spans="1:47" s="2" customFormat="1" ht="11.25">
      <c r="A229" s="35"/>
      <c r="B229" s="36"/>
      <c r="C229" s="37"/>
      <c r="D229" s="192" t="s">
        <v>147</v>
      </c>
      <c r="E229" s="37"/>
      <c r="F229" s="193" t="s">
        <v>336</v>
      </c>
      <c r="G229" s="37"/>
      <c r="H229" s="37"/>
      <c r="I229" s="194"/>
      <c r="J229" s="37"/>
      <c r="K229" s="37"/>
      <c r="L229" s="40"/>
      <c r="M229" s="195"/>
      <c r="N229" s="19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147</v>
      </c>
      <c r="AU229" s="18" t="s">
        <v>81</v>
      </c>
    </row>
    <row r="230" spans="2:51" s="14" customFormat="1" ht="11.25">
      <c r="B230" s="208"/>
      <c r="C230" s="209"/>
      <c r="D230" s="199" t="s">
        <v>149</v>
      </c>
      <c r="E230" s="210" t="s">
        <v>19</v>
      </c>
      <c r="F230" s="211" t="s">
        <v>337</v>
      </c>
      <c r="G230" s="209"/>
      <c r="H230" s="212">
        <v>75.5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149</v>
      </c>
      <c r="AU230" s="218" t="s">
        <v>81</v>
      </c>
      <c r="AV230" s="14" t="s">
        <v>81</v>
      </c>
      <c r="AW230" s="14" t="s">
        <v>33</v>
      </c>
      <c r="AX230" s="14" t="s">
        <v>72</v>
      </c>
      <c r="AY230" s="218" t="s">
        <v>138</v>
      </c>
    </row>
    <row r="231" spans="2:51" s="14" customFormat="1" ht="11.25">
      <c r="B231" s="208"/>
      <c r="C231" s="209"/>
      <c r="D231" s="199" t="s">
        <v>149</v>
      </c>
      <c r="E231" s="210" t="s">
        <v>19</v>
      </c>
      <c r="F231" s="211" t="s">
        <v>338</v>
      </c>
      <c r="G231" s="209"/>
      <c r="H231" s="212">
        <v>212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149</v>
      </c>
      <c r="AU231" s="218" t="s">
        <v>81</v>
      </c>
      <c r="AV231" s="14" t="s">
        <v>81</v>
      </c>
      <c r="AW231" s="14" t="s">
        <v>33</v>
      </c>
      <c r="AX231" s="14" t="s">
        <v>72</v>
      </c>
      <c r="AY231" s="218" t="s">
        <v>138</v>
      </c>
    </row>
    <row r="232" spans="2:51" s="14" customFormat="1" ht="11.25">
      <c r="B232" s="208"/>
      <c r="C232" s="209"/>
      <c r="D232" s="199" t="s">
        <v>149</v>
      </c>
      <c r="E232" s="210" t="s">
        <v>19</v>
      </c>
      <c r="F232" s="211" t="s">
        <v>339</v>
      </c>
      <c r="G232" s="209"/>
      <c r="H232" s="212">
        <v>420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149</v>
      </c>
      <c r="AU232" s="218" t="s">
        <v>81</v>
      </c>
      <c r="AV232" s="14" t="s">
        <v>81</v>
      </c>
      <c r="AW232" s="14" t="s">
        <v>33</v>
      </c>
      <c r="AX232" s="14" t="s">
        <v>72</v>
      </c>
      <c r="AY232" s="218" t="s">
        <v>138</v>
      </c>
    </row>
    <row r="233" spans="2:51" s="15" customFormat="1" ht="11.25">
      <c r="B233" s="219"/>
      <c r="C233" s="220"/>
      <c r="D233" s="199" t="s">
        <v>149</v>
      </c>
      <c r="E233" s="221" t="s">
        <v>19</v>
      </c>
      <c r="F233" s="222" t="s">
        <v>196</v>
      </c>
      <c r="G233" s="220"/>
      <c r="H233" s="223">
        <v>707.5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149</v>
      </c>
      <c r="AU233" s="229" t="s">
        <v>81</v>
      </c>
      <c r="AV233" s="15" t="s">
        <v>145</v>
      </c>
      <c r="AW233" s="15" t="s">
        <v>33</v>
      </c>
      <c r="AX233" s="15" t="s">
        <v>79</v>
      </c>
      <c r="AY233" s="229" t="s">
        <v>138</v>
      </c>
    </row>
    <row r="234" spans="1:65" s="2" customFormat="1" ht="21.75" customHeight="1">
      <c r="A234" s="35"/>
      <c r="B234" s="36"/>
      <c r="C234" s="179" t="s">
        <v>340</v>
      </c>
      <c r="D234" s="179" t="s">
        <v>140</v>
      </c>
      <c r="E234" s="180" t="s">
        <v>341</v>
      </c>
      <c r="F234" s="181" t="s">
        <v>342</v>
      </c>
      <c r="G234" s="182" t="s">
        <v>143</v>
      </c>
      <c r="H234" s="183">
        <v>24</v>
      </c>
      <c r="I234" s="184"/>
      <c r="J234" s="185">
        <f>ROUND(I234*H234,2)</f>
        <v>0</v>
      </c>
      <c r="K234" s="181" t="s">
        <v>144</v>
      </c>
      <c r="L234" s="40"/>
      <c r="M234" s="186" t="s">
        <v>19</v>
      </c>
      <c r="N234" s="187" t="s">
        <v>43</v>
      </c>
      <c r="O234" s="65"/>
      <c r="P234" s="188">
        <f>O234*H234</f>
        <v>0</v>
      </c>
      <c r="Q234" s="188">
        <v>0.0026</v>
      </c>
      <c r="R234" s="188">
        <f>Q234*H234</f>
        <v>0.0624</v>
      </c>
      <c r="S234" s="188">
        <v>0</v>
      </c>
      <c r="T234" s="18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0" t="s">
        <v>145</v>
      </c>
      <c r="AT234" s="190" t="s">
        <v>140</v>
      </c>
      <c r="AU234" s="190" t="s">
        <v>81</v>
      </c>
      <c r="AY234" s="18" t="s">
        <v>138</v>
      </c>
      <c r="BE234" s="191">
        <f>IF(N234="základní",J234,0)</f>
        <v>0</v>
      </c>
      <c r="BF234" s="191">
        <f>IF(N234="snížená",J234,0)</f>
        <v>0</v>
      </c>
      <c r="BG234" s="191">
        <f>IF(N234="zákl. přenesená",J234,0)</f>
        <v>0</v>
      </c>
      <c r="BH234" s="191">
        <f>IF(N234="sníž. přenesená",J234,0)</f>
        <v>0</v>
      </c>
      <c r="BI234" s="191">
        <f>IF(N234="nulová",J234,0)</f>
        <v>0</v>
      </c>
      <c r="BJ234" s="18" t="s">
        <v>79</v>
      </c>
      <c r="BK234" s="191">
        <f>ROUND(I234*H234,2)</f>
        <v>0</v>
      </c>
      <c r="BL234" s="18" t="s">
        <v>145</v>
      </c>
      <c r="BM234" s="190" t="s">
        <v>343</v>
      </c>
    </row>
    <row r="235" spans="1:47" s="2" customFormat="1" ht="11.25">
      <c r="A235" s="35"/>
      <c r="B235" s="36"/>
      <c r="C235" s="37"/>
      <c r="D235" s="192" t="s">
        <v>147</v>
      </c>
      <c r="E235" s="37"/>
      <c r="F235" s="193" t="s">
        <v>344</v>
      </c>
      <c r="G235" s="37"/>
      <c r="H235" s="37"/>
      <c r="I235" s="194"/>
      <c r="J235" s="37"/>
      <c r="K235" s="37"/>
      <c r="L235" s="40"/>
      <c r="M235" s="195"/>
      <c r="N235" s="196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147</v>
      </c>
      <c r="AU235" s="18" t="s">
        <v>81</v>
      </c>
    </row>
    <row r="236" spans="2:51" s="14" customFormat="1" ht="11.25">
      <c r="B236" s="208"/>
      <c r="C236" s="209"/>
      <c r="D236" s="199" t="s">
        <v>149</v>
      </c>
      <c r="E236" s="210" t="s">
        <v>19</v>
      </c>
      <c r="F236" s="211" t="s">
        <v>345</v>
      </c>
      <c r="G236" s="209"/>
      <c r="H236" s="212">
        <v>13.5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149</v>
      </c>
      <c r="AU236" s="218" t="s">
        <v>81</v>
      </c>
      <c r="AV236" s="14" t="s">
        <v>81</v>
      </c>
      <c r="AW236" s="14" t="s">
        <v>33</v>
      </c>
      <c r="AX236" s="14" t="s">
        <v>72</v>
      </c>
      <c r="AY236" s="218" t="s">
        <v>138</v>
      </c>
    </row>
    <row r="237" spans="2:51" s="14" customFormat="1" ht="11.25">
      <c r="B237" s="208"/>
      <c r="C237" s="209"/>
      <c r="D237" s="199" t="s">
        <v>149</v>
      </c>
      <c r="E237" s="210" t="s">
        <v>19</v>
      </c>
      <c r="F237" s="211" t="s">
        <v>346</v>
      </c>
      <c r="G237" s="209"/>
      <c r="H237" s="212">
        <v>6.5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149</v>
      </c>
      <c r="AU237" s="218" t="s">
        <v>81</v>
      </c>
      <c r="AV237" s="14" t="s">
        <v>81</v>
      </c>
      <c r="AW237" s="14" t="s">
        <v>33</v>
      </c>
      <c r="AX237" s="14" t="s">
        <v>72</v>
      </c>
      <c r="AY237" s="218" t="s">
        <v>138</v>
      </c>
    </row>
    <row r="238" spans="2:51" s="14" customFormat="1" ht="11.25">
      <c r="B238" s="208"/>
      <c r="C238" s="209"/>
      <c r="D238" s="199" t="s">
        <v>149</v>
      </c>
      <c r="E238" s="210" t="s">
        <v>19</v>
      </c>
      <c r="F238" s="211" t="s">
        <v>347</v>
      </c>
      <c r="G238" s="209"/>
      <c r="H238" s="212">
        <v>4</v>
      </c>
      <c r="I238" s="213"/>
      <c r="J238" s="209"/>
      <c r="K238" s="209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149</v>
      </c>
      <c r="AU238" s="218" t="s">
        <v>81</v>
      </c>
      <c r="AV238" s="14" t="s">
        <v>81</v>
      </c>
      <c r="AW238" s="14" t="s">
        <v>33</v>
      </c>
      <c r="AX238" s="14" t="s">
        <v>72</v>
      </c>
      <c r="AY238" s="218" t="s">
        <v>138</v>
      </c>
    </row>
    <row r="239" spans="2:51" s="15" customFormat="1" ht="11.25">
      <c r="B239" s="219"/>
      <c r="C239" s="220"/>
      <c r="D239" s="199" t="s">
        <v>149</v>
      </c>
      <c r="E239" s="221" t="s">
        <v>19</v>
      </c>
      <c r="F239" s="222" t="s">
        <v>196</v>
      </c>
      <c r="G239" s="220"/>
      <c r="H239" s="223">
        <v>24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149</v>
      </c>
      <c r="AU239" s="229" t="s">
        <v>81</v>
      </c>
      <c r="AV239" s="15" t="s">
        <v>145</v>
      </c>
      <c r="AW239" s="15" t="s">
        <v>33</v>
      </c>
      <c r="AX239" s="15" t="s">
        <v>79</v>
      </c>
      <c r="AY239" s="229" t="s">
        <v>138</v>
      </c>
    </row>
    <row r="240" spans="1:65" s="2" customFormat="1" ht="16.5" customHeight="1">
      <c r="A240" s="35"/>
      <c r="B240" s="36"/>
      <c r="C240" s="179" t="s">
        <v>348</v>
      </c>
      <c r="D240" s="179" t="s">
        <v>140</v>
      </c>
      <c r="E240" s="180" t="s">
        <v>349</v>
      </c>
      <c r="F240" s="181" t="s">
        <v>350</v>
      </c>
      <c r="G240" s="182" t="s">
        <v>251</v>
      </c>
      <c r="H240" s="183">
        <v>4</v>
      </c>
      <c r="I240" s="184"/>
      <c r="J240" s="185">
        <f>ROUND(I240*H240,2)</f>
        <v>0</v>
      </c>
      <c r="K240" s="181" t="s">
        <v>144</v>
      </c>
      <c r="L240" s="40"/>
      <c r="M240" s="186" t="s">
        <v>19</v>
      </c>
      <c r="N240" s="187" t="s">
        <v>43</v>
      </c>
      <c r="O240" s="65"/>
      <c r="P240" s="188">
        <f>O240*H240</f>
        <v>0</v>
      </c>
      <c r="Q240" s="188">
        <v>0.00219</v>
      </c>
      <c r="R240" s="188">
        <f>Q240*H240</f>
        <v>0.00876</v>
      </c>
      <c r="S240" s="188">
        <v>0</v>
      </c>
      <c r="T240" s="18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0" t="s">
        <v>145</v>
      </c>
      <c r="AT240" s="190" t="s">
        <v>140</v>
      </c>
      <c r="AU240" s="190" t="s">
        <v>81</v>
      </c>
      <c r="AY240" s="18" t="s">
        <v>138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18" t="s">
        <v>79</v>
      </c>
      <c r="BK240" s="191">
        <f>ROUND(I240*H240,2)</f>
        <v>0</v>
      </c>
      <c r="BL240" s="18" t="s">
        <v>145</v>
      </c>
      <c r="BM240" s="190" t="s">
        <v>351</v>
      </c>
    </row>
    <row r="241" spans="1:47" s="2" customFormat="1" ht="11.25">
      <c r="A241" s="35"/>
      <c r="B241" s="36"/>
      <c r="C241" s="37"/>
      <c r="D241" s="192" t="s">
        <v>147</v>
      </c>
      <c r="E241" s="37"/>
      <c r="F241" s="193" t="s">
        <v>352</v>
      </c>
      <c r="G241" s="37"/>
      <c r="H241" s="37"/>
      <c r="I241" s="194"/>
      <c r="J241" s="37"/>
      <c r="K241" s="37"/>
      <c r="L241" s="40"/>
      <c r="M241" s="195"/>
      <c r="N241" s="196"/>
      <c r="O241" s="65"/>
      <c r="P241" s="65"/>
      <c r="Q241" s="65"/>
      <c r="R241" s="65"/>
      <c r="S241" s="65"/>
      <c r="T241" s="66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147</v>
      </c>
      <c r="AU241" s="18" t="s">
        <v>81</v>
      </c>
    </row>
    <row r="242" spans="2:51" s="14" customFormat="1" ht="11.25">
      <c r="B242" s="208"/>
      <c r="C242" s="209"/>
      <c r="D242" s="199" t="s">
        <v>149</v>
      </c>
      <c r="E242" s="210" t="s">
        <v>19</v>
      </c>
      <c r="F242" s="211" t="s">
        <v>353</v>
      </c>
      <c r="G242" s="209"/>
      <c r="H242" s="212">
        <v>4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149</v>
      </c>
      <c r="AU242" s="218" t="s">
        <v>81</v>
      </c>
      <c r="AV242" s="14" t="s">
        <v>81</v>
      </c>
      <c r="AW242" s="14" t="s">
        <v>33</v>
      </c>
      <c r="AX242" s="14" t="s">
        <v>79</v>
      </c>
      <c r="AY242" s="218" t="s">
        <v>138</v>
      </c>
    </row>
    <row r="243" spans="1:65" s="2" customFormat="1" ht="24.2" customHeight="1">
      <c r="A243" s="35"/>
      <c r="B243" s="36"/>
      <c r="C243" s="179" t="s">
        <v>354</v>
      </c>
      <c r="D243" s="179" t="s">
        <v>140</v>
      </c>
      <c r="E243" s="180" t="s">
        <v>355</v>
      </c>
      <c r="F243" s="181" t="s">
        <v>356</v>
      </c>
      <c r="G243" s="182" t="s">
        <v>171</v>
      </c>
      <c r="H243" s="183">
        <v>2569.5</v>
      </c>
      <c r="I243" s="184"/>
      <c r="J243" s="185">
        <f>ROUND(I243*H243,2)</f>
        <v>0</v>
      </c>
      <c r="K243" s="181" t="s">
        <v>144</v>
      </c>
      <c r="L243" s="40"/>
      <c r="M243" s="186" t="s">
        <v>19</v>
      </c>
      <c r="N243" s="187" t="s">
        <v>43</v>
      </c>
      <c r="O243" s="65"/>
      <c r="P243" s="188">
        <f>O243*H243</f>
        <v>0</v>
      </c>
      <c r="Q243" s="188">
        <v>0</v>
      </c>
      <c r="R243" s="188">
        <f>Q243*H243</f>
        <v>0</v>
      </c>
      <c r="S243" s="188">
        <v>0</v>
      </c>
      <c r="T243" s="18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0" t="s">
        <v>145</v>
      </c>
      <c r="AT243" s="190" t="s">
        <v>140</v>
      </c>
      <c r="AU243" s="190" t="s">
        <v>81</v>
      </c>
      <c r="AY243" s="18" t="s">
        <v>138</v>
      </c>
      <c r="BE243" s="191">
        <f>IF(N243="základní",J243,0)</f>
        <v>0</v>
      </c>
      <c r="BF243" s="191">
        <f>IF(N243="snížená",J243,0)</f>
        <v>0</v>
      </c>
      <c r="BG243" s="191">
        <f>IF(N243="zákl. přenesená",J243,0)</f>
        <v>0</v>
      </c>
      <c r="BH243" s="191">
        <f>IF(N243="sníž. přenesená",J243,0)</f>
        <v>0</v>
      </c>
      <c r="BI243" s="191">
        <f>IF(N243="nulová",J243,0)</f>
        <v>0</v>
      </c>
      <c r="BJ243" s="18" t="s">
        <v>79</v>
      </c>
      <c r="BK243" s="191">
        <f>ROUND(I243*H243,2)</f>
        <v>0</v>
      </c>
      <c r="BL243" s="18" t="s">
        <v>145</v>
      </c>
      <c r="BM243" s="190" t="s">
        <v>357</v>
      </c>
    </row>
    <row r="244" spans="1:47" s="2" customFormat="1" ht="11.25">
      <c r="A244" s="35"/>
      <c r="B244" s="36"/>
      <c r="C244" s="37"/>
      <c r="D244" s="192" t="s">
        <v>147</v>
      </c>
      <c r="E244" s="37"/>
      <c r="F244" s="193" t="s">
        <v>358</v>
      </c>
      <c r="G244" s="37"/>
      <c r="H244" s="37"/>
      <c r="I244" s="194"/>
      <c r="J244" s="37"/>
      <c r="K244" s="37"/>
      <c r="L244" s="40"/>
      <c r="M244" s="195"/>
      <c r="N244" s="196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147</v>
      </c>
      <c r="AU244" s="18" t="s">
        <v>81</v>
      </c>
    </row>
    <row r="245" spans="2:51" s="14" customFormat="1" ht="11.25">
      <c r="B245" s="208"/>
      <c r="C245" s="209"/>
      <c r="D245" s="199" t="s">
        <v>149</v>
      </c>
      <c r="E245" s="210" t="s">
        <v>19</v>
      </c>
      <c r="F245" s="211" t="s">
        <v>311</v>
      </c>
      <c r="G245" s="209"/>
      <c r="H245" s="212">
        <v>562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149</v>
      </c>
      <c r="AU245" s="218" t="s">
        <v>81</v>
      </c>
      <c r="AV245" s="14" t="s">
        <v>81</v>
      </c>
      <c r="AW245" s="14" t="s">
        <v>33</v>
      </c>
      <c r="AX245" s="14" t="s">
        <v>72</v>
      </c>
      <c r="AY245" s="218" t="s">
        <v>138</v>
      </c>
    </row>
    <row r="246" spans="2:51" s="14" customFormat="1" ht="11.25">
      <c r="B246" s="208"/>
      <c r="C246" s="209"/>
      <c r="D246" s="199" t="s">
        <v>149</v>
      </c>
      <c r="E246" s="210" t="s">
        <v>19</v>
      </c>
      <c r="F246" s="211" t="s">
        <v>312</v>
      </c>
      <c r="G246" s="209"/>
      <c r="H246" s="212">
        <v>33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149</v>
      </c>
      <c r="AU246" s="218" t="s">
        <v>81</v>
      </c>
      <c r="AV246" s="14" t="s">
        <v>81</v>
      </c>
      <c r="AW246" s="14" t="s">
        <v>33</v>
      </c>
      <c r="AX246" s="14" t="s">
        <v>72</v>
      </c>
      <c r="AY246" s="218" t="s">
        <v>138</v>
      </c>
    </row>
    <row r="247" spans="2:51" s="14" customFormat="1" ht="11.25">
      <c r="B247" s="208"/>
      <c r="C247" s="209"/>
      <c r="D247" s="199" t="s">
        <v>149</v>
      </c>
      <c r="E247" s="210" t="s">
        <v>19</v>
      </c>
      <c r="F247" s="211" t="s">
        <v>318</v>
      </c>
      <c r="G247" s="209"/>
      <c r="H247" s="212">
        <v>20</v>
      </c>
      <c r="I247" s="213"/>
      <c r="J247" s="209"/>
      <c r="K247" s="209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149</v>
      </c>
      <c r="AU247" s="218" t="s">
        <v>81</v>
      </c>
      <c r="AV247" s="14" t="s">
        <v>81</v>
      </c>
      <c r="AW247" s="14" t="s">
        <v>33</v>
      </c>
      <c r="AX247" s="14" t="s">
        <v>72</v>
      </c>
      <c r="AY247" s="218" t="s">
        <v>138</v>
      </c>
    </row>
    <row r="248" spans="2:51" s="14" customFormat="1" ht="11.25">
      <c r="B248" s="208"/>
      <c r="C248" s="209"/>
      <c r="D248" s="199" t="s">
        <v>149</v>
      </c>
      <c r="E248" s="210" t="s">
        <v>19</v>
      </c>
      <c r="F248" s="211" t="s">
        <v>319</v>
      </c>
      <c r="G248" s="209"/>
      <c r="H248" s="212">
        <v>114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149</v>
      </c>
      <c r="AU248" s="218" t="s">
        <v>81</v>
      </c>
      <c r="AV248" s="14" t="s">
        <v>81</v>
      </c>
      <c r="AW248" s="14" t="s">
        <v>33</v>
      </c>
      <c r="AX248" s="14" t="s">
        <v>72</v>
      </c>
      <c r="AY248" s="218" t="s">
        <v>138</v>
      </c>
    </row>
    <row r="249" spans="2:51" s="14" customFormat="1" ht="11.25">
      <c r="B249" s="208"/>
      <c r="C249" s="209"/>
      <c r="D249" s="199" t="s">
        <v>149</v>
      </c>
      <c r="E249" s="210" t="s">
        <v>19</v>
      </c>
      <c r="F249" s="211" t="s">
        <v>325</v>
      </c>
      <c r="G249" s="209"/>
      <c r="H249" s="212">
        <v>170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149</v>
      </c>
      <c r="AU249" s="218" t="s">
        <v>81</v>
      </c>
      <c r="AV249" s="14" t="s">
        <v>81</v>
      </c>
      <c r="AW249" s="14" t="s">
        <v>33</v>
      </c>
      <c r="AX249" s="14" t="s">
        <v>72</v>
      </c>
      <c r="AY249" s="218" t="s">
        <v>138</v>
      </c>
    </row>
    <row r="250" spans="2:51" s="14" customFormat="1" ht="11.25">
      <c r="B250" s="208"/>
      <c r="C250" s="209"/>
      <c r="D250" s="199" t="s">
        <v>149</v>
      </c>
      <c r="E250" s="210" t="s">
        <v>19</v>
      </c>
      <c r="F250" s="211" t="s">
        <v>331</v>
      </c>
      <c r="G250" s="209"/>
      <c r="H250" s="212">
        <v>963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149</v>
      </c>
      <c r="AU250" s="218" t="s">
        <v>81</v>
      </c>
      <c r="AV250" s="14" t="s">
        <v>81</v>
      </c>
      <c r="AW250" s="14" t="s">
        <v>33</v>
      </c>
      <c r="AX250" s="14" t="s">
        <v>72</v>
      </c>
      <c r="AY250" s="218" t="s">
        <v>138</v>
      </c>
    </row>
    <row r="251" spans="2:51" s="14" customFormat="1" ht="11.25">
      <c r="B251" s="208"/>
      <c r="C251" s="209"/>
      <c r="D251" s="199" t="s">
        <v>149</v>
      </c>
      <c r="E251" s="210" t="s">
        <v>19</v>
      </c>
      <c r="F251" s="211" t="s">
        <v>337</v>
      </c>
      <c r="G251" s="209"/>
      <c r="H251" s="212">
        <v>75.5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149</v>
      </c>
      <c r="AU251" s="218" t="s">
        <v>81</v>
      </c>
      <c r="AV251" s="14" t="s">
        <v>81</v>
      </c>
      <c r="AW251" s="14" t="s">
        <v>33</v>
      </c>
      <c r="AX251" s="14" t="s">
        <v>72</v>
      </c>
      <c r="AY251" s="218" t="s">
        <v>138</v>
      </c>
    </row>
    <row r="252" spans="2:51" s="14" customFormat="1" ht="11.25">
      <c r="B252" s="208"/>
      <c r="C252" s="209"/>
      <c r="D252" s="199" t="s">
        <v>149</v>
      </c>
      <c r="E252" s="210" t="s">
        <v>19</v>
      </c>
      <c r="F252" s="211" t="s">
        <v>338</v>
      </c>
      <c r="G252" s="209"/>
      <c r="H252" s="212">
        <v>212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149</v>
      </c>
      <c r="AU252" s="218" t="s">
        <v>81</v>
      </c>
      <c r="AV252" s="14" t="s">
        <v>81</v>
      </c>
      <c r="AW252" s="14" t="s">
        <v>33</v>
      </c>
      <c r="AX252" s="14" t="s">
        <v>72</v>
      </c>
      <c r="AY252" s="218" t="s">
        <v>138</v>
      </c>
    </row>
    <row r="253" spans="2:51" s="14" customFormat="1" ht="11.25">
      <c r="B253" s="208"/>
      <c r="C253" s="209"/>
      <c r="D253" s="199" t="s">
        <v>149</v>
      </c>
      <c r="E253" s="210" t="s">
        <v>19</v>
      </c>
      <c r="F253" s="211" t="s">
        <v>339</v>
      </c>
      <c r="G253" s="209"/>
      <c r="H253" s="212">
        <v>420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149</v>
      </c>
      <c r="AU253" s="218" t="s">
        <v>81</v>
      </c>
      <c r="AV253" s="14" t="s">
        <v>81</v>
      </c>
      <c r="AW253" s="14" t="s">
        <v>33</v>
      </c>
      <c r="AX253" s="14" t="s">
        <v>72</v>
      </c>
      <c r="AY253" s="218" t="s">
        <v>138</v>
      </c>
    </row>
    <row r="254" spans="2:51" s="15" customFormat="1" ht="11.25">
      <c r="B254" s="219"/>
      <c r="C254" s="220"/>
      <c r="D254" s="199" t="s">
        <v>149</v>
      </c>
      <c r="E254" s="221" t="s">
        <v>19</v>
      </c>
      <c r="F254" s="222" t="s">
        <v>196</v>
      </c>
      <c r="G254" s="220"/>
      <c r="H254" s="223">
        <v>2569.5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149</v>
      </c>
      <c r="AU254" s="229" t="s">
        <v>81</v>
      </c>
      <c r="AV254" s="15" t="s">
        <v>145</v>
      </c>
      <c r="AW254" s="15" t="s">
        <v>33</v>
      </c>
      <c r="AX254" s="15" t="s">
        <v>79</v>
      </c>
      <c r="AY254" s="229" t="s">
        <v>138</v>
      </c>
    </row>
    <row r="255" spans="1:65" s="2" customFormat="1" ht="24.2" customHeight="1">
      <c r="A255" s="35"/>
      <c r="B255" s="36"/>
      <c r="C255" s="179" t="s">
        <v>359</v>
      </c>
      <c r="D255" s="179" t="s">
        <v>140</v>
      </c>
      <c r="E255" s="180" t="s">
        <v>360</v>
      </c>
      <c r="F255" s="181" t="s">
        <v>361</v>
      </c>
      <c r="G255" s="182" t="s">
        <v>143</v>
      </c>
      <c r="H255" s="183">
        <v>44</v>
      </c>
      <c r="I255" s="184"/>
      <c r="J255" s="185">
        <f>ROUND(I255*H255,2)</f>
        <v>0</v>
      </c>
      <c r="K255" s="181" t="s">
        <v>144</v>
      </c>
      <c r="L255" s="40"/>
      <c r="M255" s="186" t="s">
        <v>19</v>
      </c>
      <c r="N255" s="187" t="s">
        <v>43</v>
      </c>
      <c r="O255" s="65"/>
      <c r="P255" s="188">
        <f>O255*H255</f>
        <v>0</v>
      </c>
      <c r="Q255" s="188">
        <v>1E-05</v>
      </c>
      <c r="R255" s="188">
        <f>Q255*H255</f>
        <v>0.00044</v>
      </c>
      <c r="S255" s="188">
        <v>0</v>
      </c>
      <c r="T255" s="18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0" t="s">
        <v>145</v>
      </c>
      <c r="AT255" s="190" t="s">
        <v>140</v>
      </c>
      <c r="AU255" s="190" t="s">
        <v>81</v>
      </c>
      <c r="AY255" s="18" t="s">
        <v>138</v>
      </c>
      <c r="BE255" s="191">
        <f>IF(N255="základní",J255,0)</f>
        <v>0</v>
      </c>
      <c r="BF255" s="191">
        <f>IF(N255="snížená",J255,0)</f>
        <v>0</v>
      </c>
      <c r="BG255" s="191">
        <f>IF(N255="zákl. přenesená",J255,0)</f>
        <v>0</v>
      </c>
      <c r="BH255" s="191">
        <f>IF(N255="sníž. přenesená",J255,0)</f>
        <v>0</v>
      </c>
      <c r="BI255" s="191">
        <f>IF(N255="nulová",J255,0)</f>
        <v>0</v>
      </c>
      <c r="BJ255" s="18" t="s">
        <v>79</v>
      </c>
      <c r="BK255" s="191">
        <f>ROUND(I255*H255,2)</f>
        <v>0</v>
      </c>
      <c r="BL255" s="18" t="s">
        <v>145</v>
      </c>
      <c r="BM255" s="190" t="s">
        <v>362</v>
      </c>
    </row>
    <row r="256" spans="1:47" s="2" customFormat="1" ht="11.25">
      <c r="A256" s="35"/>
      <c r="B256" s="36"/>
      <c r="C256" s="37"/>
      <c r="D256" s="192" t="s">
        <v>147</v>
      </c>
      <c r="E256" s="37"/>
      <c r="F256" s="193" t="s">
        <v>363</v>
      </c>
      <c r="G256" s="37"/>
      <c r="H256" s="37"/>
      <c r="I256" s="194"/>
      <c r="J256" s="37"/>
      <c r="K256" s="37"/>
      <c r="L256" s="40"/>
      <c r="M256" s="195"/>
      <c r="N256" s="196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147</v>
      </c>
      <c r="AU256" s="18" t="s">
        <v>81</v>
      </c>
    </row>
    <row r="257" spans="2:51" s="14" customFormat="1" ht="11.25">
      <c r="B257" s="208"/>
      <c r="C257" s="209"/>
      <c r="D257" s="199" t="s">
        <v>149</v>
      </c>
      <c r="E257" s="210" t="s">
        <v>19</v>
      </c>
      <c r="F257" s="211" t="s">
        <v>345</v>
      </c>
      <c r="G257" s="209"/>
      <c r="H257" s="212">
        <v>13.5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149</v>
      </c>
      <c r="AU257" s="218" t="s">
        <v>81</v>
      </c>
      <c r="AV257" s="14" t="s">
        <v>81</v>
      </c>
      <c r="AW257" s="14" t="s">
        <v>33</v>
      </c>
      <c r="AX257" s="14" t="s">
        <v>72</v>
      </c>
      <c r="AY257" s="218" t="s">
        <v>138</v>
      </c>
    </row>
    <row r="258" spans="2:51" s="14" customFormat="1" ht="11.25">
      <c r="B258" s="208"/>
      <c r="C258" s="209"/>
      <c r="D258" s="199" t="s">
        <v>149</v>
      </c>
      <c r="E258" s="210" t="s">
        <v>19</v>
      </c>
      <c r="F258" s="211" t="s">
        <v>346</v>
      </c>
      <c r="G258" s="209"/>
      <c r="H258" s="212">
        <v>6.5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149</v>
      </c>
      <c r="AU258" s="218" t="s">
        <v>81</v>
      </c>
      <c r="AV258" s="14" t="s">
        <v>81</v>
      </c>
      <c r="AW258" s="14" t="s">
        <v>33</v>
      </c>
      <c r="AX258" s="14" t="s">
        <v>72</v>
      </c>
      <c r="AY258" s="218" t="s">
        <v>138</v>
      </c>
    </row>
    <row r="259" spans="2:51" s="14" customFormat="1" ht="11.25">
      <c r="B259" s="208"/>
      <c r="C259" s="209"/>
      <c r="D259" s="199" t="s">
        <v>149</v>
      </c>
      <c r="E259" s="210" t="s">
        <v>19</v>
      </c>
      <c r="F259" s="211" t="s">
        <v>347</v>
      </c>
      <c r="G259" s="209"/>
      <c r="H259" s="212">
        <v>4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149</v>
      </c>
      <c r="AU259" s="218" t="s">
        <v>81</v>
      </c>
      <c r="AV259" s="14" t="s">
        <v>81</v>
      </c>
      <c r="AW259" s="14" t="s">
        <v>33</v>
      </c>
      <c r="AX259" s="14" t="s">
        <v>72</v>
      </c>
      <c r="AY259" s="218" t="s">
        <v>138</v>
      </c>
    </row>
    <row r="260" spans="2:51" s="14" customFormat="1" ht="11.25">
      <c r="B260" s="208"/>
      <c r="C260" s="209"/>
      <c r="D260" s="199" t="s">
        <v>149</v>
      </c>
      <c r="E260" s="210" t="s">
        <v>19</v>
      </c>
      <c r="F260" s="211" t="s">
        <v>364</v>
      </c>
      <c r="G260" s="209"/>
      <c r="H260" s="212">
        <v>20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149</v>
      </c>
      <c r="AU260" s="218" t="s">
        <v>81</v>
      </c>
      <c r="AV260" s="14" t="s">
        <v>81</v>
      </c>
      <c r="AW260" s="14" t="s">
        <v>33</v>
      </c>
      <c r="AX260" s="14" t="s">
        <v>72</v>
      </c>
      <c r="AY260" s="218" t="s">
        <v>138</v>
      </c>
    </row>
    <row r="261" spans="2:51" s="15" customFormat="1" ht="11.25">
      <c r="B261" s="219"/>
      <c r="C261" s="220"/>
      <c r="D261" s="199" t="s">
        <v>149</v>
      </c>
      <c r="E261" s="221" t="s">
        <v>19</v>
      </c>
      <c r="F261" s="222" t="s">
        <v>196</v>
      </c>
      <c r="G261" s="220"/>
      <c r="H261" s="223">
        <v>44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149</v>
      </c>
      <c r="AU261" s="229" t="s">
        <v>81</v>
      </c>
      <c r="AV261" s="15" t="s">
        <v>145</v>
      </c>
      <c r="AW261" s="15" t="s">
        <v>33</v>
      </c>
      <c r="AX261" s="15" t="s">
        <v>79</v>
      </c>
      <c r="AY261" s="229" t="s">
        <v>138</v>
      </c>
    </row>
    <row r="262" spans="1:65" s="2" customFormat="1" ht="33" customHeight="1">
      <c r="A262" s="35"/>
      <c r="B262" s="36"/>
      <c r="C262" s="179" t="s">
        <v>365</v>
      </c>
      <c r="D262" s="179" t="s">
        <v>140</v>
      </c>
      <c r="E262" s="180" t="s">
        <v>366</v>
      </c>
      <c r="F262" s="181" t="s">
        <v>367</v>
      </c>
      <c r="G262" s="182" t="s">
        <v>171</v>
      </c>
      <c r="H262" s="183">
        <v>1537.4</v>
      </c>
      <c r="I262" s="184"/>
      <c r="J262" s="185">
        <f>ROUND(I262*H262,2)</f>
        <v>0</v>
      </c>
      <c r="K262" s="181" t="s">
        <v>19</v>
      </c>
      <c r="L262" s="40"/>
      <c r="M262" s="186" t="s">
        <v>19</v>
      </c>
      <c r="N262" s="187" t="s">
        <v>43</v>
      </c>
      <c r="O262" s="65"/>
      <c r="P262" s="188">
        <f>O262*H262</f>
        <v>0</v>
      </c>
      <c r="Q262" s="188">
        <v>0.16850352</v>
      </c>
      <c r="R262" s="188">
        <f>Q262*H262</f>
        <v>259.057311648</v>
      </c>
      <c r="S262" s="188">
        <v>0</v>
      </c>
      <c r="T262" s="18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145</v>
      </c>
      <c r="AT262" s="190" t="s">
        <v>140</v>
      </c>
      <c r="AU262" s="190" t="s">
        <v>81</v>
      </c>
      <c r="AY262" s="18" t="s">
        <v>138</v>
      </c>
      <c r="BE262" s="191">
        <f>IF(N262="základní",J262,0)</f>
        <v>0</v>
      </c>
      <c r="BF262" s="191">
        <f>IF(N262="snížená",J262,0)</f>
        <v>0</v>
      </c>
      <c r="BG262" s="191">
        <f>IF(N262="zákl. přenesená",J262,0)</f>
        <v>0</v>
      </c>
      <c r="BH262" s="191">
        <f>IF(N262="sníž. přenesená",J262,0)</f>
        <v>0</v>
      </c>
      <c r="BI262" s="191">
        <f>IF(N262="nulová",J262,0)</f>
        <v>0</v>
      </c>
      <c r="BJ262" s="18" t="s">
        <v>79</v>
      </c>
      <c r="BK262" s="191">
        <f>ROUND(I262*H262,2)</f>
        <v>0</v>
      </c>
      <c r="BL262" s="18" t="s">
        <v>145</v>
      </c>
      <c r="BM262" s="190" t="s">
        <v>368</v>
      </c>
    </row>
    <row r="263" spans="2:51" s="13" customFormat="1" ht="11.25">
      <c r="B263" s="197"/>
      <c r="C263" s="198"/>
      <c r="D263" s="199" t="s">
        <v>149</v>
      </c>
      <c r="E263" s="200" t="s">
        <v>19</v>
      </c>
      <c r="F263" s="201" t="s">
        <v>369</v>
      </c>
      <c r="G263" s="198"/>
      <c r="H263" s="200" t="s">
        <v>19</v>
      </c>
      <c r="I263" s="202"/>
      <c r="J263" s="198"/>
      <c r="K263" s="198"/>
      <c r="L263" s="203"/>
      <c r="M263" s="204"/>
      <c r="N263" s="205"/>
      <c r="O263" s="205"/>
      <c r="P263" s="205"/>
      <c r="Q263" s="205"/>
      <c r="R263" s="205"/>
      <c r="S263" s="205"/>
      <c r="T263" s="206"/>
      <c r="AT263" s="207" t="s">
        <v>149</v>
      </c>
      <c r="AU263" s="207" t="s">
        <v>81</v>
      </c>
      <c r="AV263" s="13" t="s">
        <v>79</v>
      </c>
      <c r="AW263" s="13" t="s">
        <v>33</v>
      </c>
      <c r="AX263" s="13" t="s">
        <v>72</v>
      </c>
      <c r="AY263" s="207" t="s">
        <v>138</v>
      </c>
    </row>
    <row r="264" spans="2:51" s="14" customFormat="1" ht="11.25">
      <c r="B264" s="208"/>
      <c r="C264" s="209"/>
      <c r="D264" s="199" t="s">
        <v>149</v>
      </c>
      <c r="E264" s="210" t="s">
        <v>19</v>
      </c>
      <c r="F264" s="211" t="s">
        <v>370</v>
      </c>
      <c r="G264" s="209"/>
      <c r="H264" s="212">
        <v>1207.5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149</v>
      </c>
      <c r="AU264" s="218" t="s">
        <v>81</v>
      </c>
      <c r="AV264" s="14" t="s">
        <v>81</v>
      </c>
      <c r="AW264" s="14" t="s">
        <v>33</v>
      </c>
      <c r="AX264" s="14" t="s">
        <v>72</v>
      </c>
      <c r="AY264" s="218" t="s">
        <v>138</v>
      </c>
    </row>
    <row r="265" spans="2:51" s="13" customFormat="1" ht="11.25">
      <c r="B265" s="197"/>
      <c r="C265" s="198"/>
      <c r="D265" s="199" t="s">
        <v>149</v>
      </c>
      <c r="E265" s="200" t="s">
        <v>19</v>
      </c>
      <c r="F265" s="201" t="s">
        <v>371</v>
      </c>
      <c r="G265" s="198"/>
      <c r="H265" s="200" t="s">
        <v>19</v>
      </c>
      <c r="I265" s="202"/>
      <c r="J265" s="198"/>
      <c r="K265" s="198"/>
      <c r="L265" s="203"/>
      <c r="M265" s="204"/>
      <c r="N265" s="205"/>
      <c r="O265" s="205"/>
      <c r="P265" s="205"/>
      <c r="Q265" s="205"/>
      <c r="R265" s="205"/>
      <c r="S265" s="205"/>
      <c r="T265" s="206"/>
      <c r="AT265" s="207" t="s">
        <v>149</v>
      </c>
      <c r="AU265" s="207" t="s">
        <v>81</v>
      </c>
      <c r="AV265" s="13" t="s">
        <v>79</v>
      </c>
      <c r="AW265" s="13" t="s">
        <v>33</v>
      </c>
      <c r="AX265" s="13" t="s">
        <v>72</v>
      </c>
      <c r="AY265" s="207" t="s">
        <v>138</v>
      </c>
    </row>
    <row r="266" spans="2:51" s="14" customFormat="1" ht="11.25">
      <c r="B266" s="208"/>
      <c r="C266" s="209"/>
      <c r="D266" s="199" t="s">
        <v>149</v>
      </c>
      <c r="E266" s="210" t="s">
        <v>19</v>
      </c>
      <c r="F266" s="211" t="s">
        <v>372</v>
      </c>
      <c r="G266" s="209"/>
      <c r="H266" s="212">
        <v>108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149</v>
      </c>
      <c r="AU266" s="218" t="s">
        <v>81</v>
      </c>
      <c r="AV266" s="14" t="s">
        <v>81</v>
      </c>
      <c r="AW266" s="14" t="s">
        <v>33</v>
      </c>
      <c r="AX266" s="14" t="s">
        <v>72</v>
      </c>
      <c r="AY266" s="218" t="s">
        <v>138</v>
      </c>
    </row>
    <row r="267" spans="2:51" s="13" customFormat="1" ht="11.25">
      <c r="B267" s="197"/>
      <c r="C267" s="198"/>
      <c r="D267" s="199" t="s">
        <v>149</v>
      </c>
      <c r="E267" s="200" t="s">
        <v>19</v>
      </c>
      <c r="F267" s="201" t="s">
        <v>373</v>
      </c>
      <c r="G267" s="198"/>
      <c r="H267" s="200" t="s">
        <v>19</v>
      </c>
      <c r="I267" s="202"/>
      <c r="J267" s="198"/>
      <c r="K267" s="198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149</v>
      </c>
      <c r="AU267" s="207" t="s">
        <v>81</v>
      </c>
      <c r="AV267" s="13" t="s">
        <v>79</v>
      </c>
      <c r="AW267" s="13" t="s">
        <v>33</v>
      </c>
      <c r="AX267" s="13" t="s">
        <v>72</v>
      </c>
      <c r="AY267" s="207" t="s">
        <v>138</v>
      </c>
    </row>
    <row r="268" spans="2:51" s="14" customFormat="1" ht="11.25">
      <c r="B268" s="208"/>
      <c r="C268" s="209"/>
      <c r="D268" s="199" t="s">
        <v>149</v>
      </c>
      <c r="E268" s="210" t="s">
        <v>19</v>
      </c>
      <c r="F268" s="211" t="s">
        <v>374</v>
      </c>
      <c r="G268" s="209"/>
      <c r="H268" s="212">
        <v>2.4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149</v>
      </c>
      <c r="AU268" s="218" t="s">
        <v>81</v>
      </c>
      <c r="AV268" s="14" t="s">
        <v>81</v>
      </c>
      <c r="AW268" s="14" t="s">
        <v>33</v>
      </c>
      <c r="AX268" s="14" t="s">
        <v>72</v>
      </c>
      <c r="AY268" s="218" t="s">
        <v>138</v>
      </c>
    </row>
    <row r="269" spans="2:51" s="13" customFormat="1" ht="11.25">
      <c r="B269" s="197"/>
      <c r="C269" s="198"/>
      <c r="D269" s="199" t="s">
        <v>149</v>
      </c>
      <c r="E269" s="200" t="s">
        <v>19</v>
      </c>
      <c r="F269" s="201" t="s">
        <v>375</v>
      </c>
      <c r="G269" s="198"/>
      <c r="H269" s="200" t="s">
        <v>19</v>
      </c>
      <c r="I269" s="202"/>
      <c r="J269" s="198"/>
      <c r="K269" s="198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149</v>
      </c>
      <c r="AU269" s="207" t="s">
        <v>81</v>
      </c>
      <c r="AV269" s="13" t="s">
        <v>79</v>
      </c>
      <c r="AW269" s="13" t="s">
        <v>33</v>
      </c>
      <c r="AX269" s="13" t="s">
        <v>72</v>
      </c>
      <c r="AY269" s="207" t="s">
        <v>138</v>
      </c>
    </row>
    <row r="270" spans="2:51" s="14" customFormat="1" ht="11.25">
      <c r="B270" s="208"/>
      <c r="C270" s="209"/>
      <c r="D270" s="199" t="s">
        <v>149</v>
      </c>
      <c r="E270" s="210" t="s">
        <v>19</v>
      </c>
      <c r="F270" s="211" t="s">
        <v>376</v>
      </c>
      <c r="G270" s="209"/>
      <c r="H270" s="212">
        <v>215.5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149</v>
      </c>
      <c r="AU270" s="218" t="s">
        <v>81</v>
      </c>
      <c r="AV270" s="14" t="s">
        <v>81</v>
      </c>
      <c r="AW270" s="14" t="s">
        <v>33</v>
      </c>
      <c r="AX270" s="14" t="s">
        <v>72</v>
      </c>
      <c r="AY270" s="218" t="s">
        <v>138</v>
      </c>
    </row>
    <row r="271" spans="2:51" s="13" customFormat="1" ht="11.25">
      <c r="B271" s="197"/>
      <c r="C271" s="198"/>
      <c r="D271" s="199" t="s">
        <v>149</v>
      </c>
      <c r="E271" s="200" t="s">
        <v>19</v>
      </c>
      <c r="F271" s="201" t="s">
        <v>377</v>
      </c>
      <c r="G271" s="198"/>
      <c r="H271" s="200" t="s">
        <v>19</v>
      </c>
      <c r="I271" s="202"/>
      <c r="J271" s="198"/>
      <c r="K271" s="198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149</v>
      </c>
      <c r="AU271" s="207" t="s">
        <v>81</v>
      </c>
      <c r="AV271" s="13" t="s">
        <v>79</v>
      </c>
      <c r="AW271" s="13" t="s">
        <v>33</v>
      </c>
      <c r="AX271" s="13" t="s">
        <v>72</v>
      </c>
      <c r="AY271" s="207" t="s">
        <v>138</v>
      </c>
    </row>
    <row r="272" spans="2:51" s="14" customFormat="1" ht="11.25">
      <c r="B272" s="208"/>
      <c r="C272" s="209"/>
      <c r="D272" s="199" t="s">
        <v>149</v>
      </c>
      <c r="E272" s="210" t="s">
        <v>19</v>
      </c>
      <c r="F272" s="211" t="s">
        <v>378</v>
      </c>
      <c r="G272" s="209"/>
      <c r="H272" s="212">
        <v>4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149</v>
      </c>
      <c r="AU272" s="218" t="s">
        <v>81</v>
      </c>
      <c r="AV272" s="14" t="s">
        <v>81</v>
      </c>
      <c r="AW272" s="14" t="s">
        <v>33</v>
      </c>
      <c r="AX272" s="14" t="s">
        <v>72</v>
      </c>
      <c r="AY272" s="218" t="s">
        <v>138</v>
      </c>
    </row>
    <row r="273" spans="2:51" s="15" customFormat="1" ht="11.25">
      <c r="B273" s="219"/>
      <c r="C273" s="220"/>
      <c r="D273" s="199" t="s">
        <v>149</v>
      </c>
      <c r="E273" s="221" t="s">
        <v>19</v>
      </c>
      <c r="F273" s="222" t="s">
        <v>196</v>
      </c>
      <c r="G273" s="220"/>
      <c r="H273" s="223">
        <v>1537.4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149</v>
      </c>
      <c r="AU273" s="229" t="s">
        <v>81</v>
      </c>
      <c r="AV273" s="15" t="s">
        <v>145</v>
      </c>
      <c r="AW273" s="15" t="s">
        <v>33</v>
      </c>
      <c r="AX273" s="15" t="s">
        <v>79</v>
      </c>
      <c r="AY273" s="229" t="s">
        <v>138</v>
      </c>
    </row>
    <row r="274" spans="1:65" s="2" customFormat="1" ht="16.5" customHeight="1">
      <c r="A274" s="35"/>
      <c r="B274" s="36"/>
      <c r="C274" s="230" t="s">
        <v>379</v>
      </c>
      <c r="D274" s="230" t="s">
        <v>264</v>
      </c>
      <c r="E274" s="231" t="s">
        <v>380</v>
      </c>
      <c r="F274" s="232" t="s">
        <v>381</v>
      </c>
      <c r="G274" s="233" t="s">
        <v>171</v>
      </c>
      <c r="H274" s="234">
        <v>1231.65</v>
      </c>
      <c r="I274" s="235"/>
      <c r="J274" s="236">
        <f>ROUND(I274*H274,2)</f>
        <v>0</v>
      </c>
      <c r="K274" s="232" t="s">
        <v>144</v>
      </c>
      <c r="L274" s="237"/>
      <c r="M274" s="238" t="s">
        <v>19</v>
      </c>
      <c r="N274" s="239" t="s">
        <v>43</v>
      </c>
      <c r="O274" s="65"/>
      <c r="P274" s="188">
        <f>O274*H274</f>
        <v>0</v>
      </c>
      <c r="Q274" s="188">
        <v>0.08</v>
      </c>
      <c r="R274" s="188">
        <f>Q274*H274</f>
        <v>98.53200000000001</v>
      </c>
      <c r="S274" s="188">
        <v>0</v>
      </c>
      <c r="T274" s="18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0" t="s">
        <v>190</v>
      </c>
      <c r="AT274" s="190" t="s">
        <v>264</v>
      </c>
      <c r="AU274" s="190" t="s">
        <v>81</v>
      </c>
      <c r="AY274" s="18" t="s">
        <v>138</v>
      </c>
      <c r="BE274" s="191">
        <f>IF(N274="základní",J274,0)</f>
        <v>0</v>
      </c>
      <c r="BF274" s="191">
        <f>IF(N274="snížená",J274,0)</f>
        <v>0</v>
      </c>
      <c r="BG274" s="191">
        <f>IF(N274="zákl. přenesená",J274,0)</f>
        <v>0</v>
      </c>
      <c r="BH274" s="191">
        <f>IF(N274="sníž. přenesená",J274,0)</f>
        <v>0</v>
      </c>
      <c r="BI274" s="191">
        <f>IF(N274="nulová",J274,0)</f>
        <v>0</v>
      </c>
      <c r="BJ274" s="18" t="s">
        <v>79</v>
      </c>
      <c r="BK274" s="191">
        <f>ROUND(I274*H274,2)</f>
        <v>0</v>
      </c>
      <c r="BL274" s="18" t="s">
        <v>145</v>
      </c>
      <c r="BM274" s="190" t="s">
        <v>382</v>
      </c>
    </row>
    <row r="275" spans="2:51" s="14" customFormat="1" ht="11.25">
      <c r="B275" s="208"/>
      <c r="C275" s="209"/>
      <c r="D275" s="199" t="s">
        <v>149</v>
      </c>
      <c r="E275" s="210" t="s">
        <v>19</v>
      </c>
      <c r="F275" s="211" t="s">
        <v>370</v>
      </c>
      <c r="G275" s="209"/>
      <c r="H275" s="212">
        <v>1207.5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149</v>
      </c>
      <c r="AU275" s="218" t="s">
        <v>81</v>
      </c>
      <c r="AV275" s="14" t="s">
        <v>81</v>
      </c>
      <c r="AW275" s="14" t="s">
        <v>33</v>
      </c>
      <c r="AX275" s="14" t="s">
        <v>79</v>
      </c>
      <c r="AY275" s="218" t="s">
        <v>138</v>
      </c>
    </row>
    <row r="276" spans="2:51" s="14" customFormat="1" ht="11.25">
      <c r="B276" s="208"/>
      <c r="C276" s="209"/>
      <c r="D276" s="199" t="s">
        <v>149</v>
      </c>
      <c r="E276" s="209"/>
      <c r="F276" s="211" t="s">
        <v>383</v>
      </c>
      <c r="G276" s="209"/>
      <c r="H276" s="212">
        <v>1231.65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149</v>
      </c>
      <c r="AU276" s="218" t="s">
        <v>81</v>
      </c>
      <c r="AV276" s="14" t="s">
        <v>81</v>
      </c>
      <c r="AW276" s="14" t="s">
        <v>4</v>
      </c>
      <c r="AX276" s="14" t="s">
        <v>79</v>
      </c>
      <c r="AY276" s="218" t="s">
        <v>138</v>
      </c>
    </row>
    <row r="277" spans="1:65" s="2" customFormat="1" ht="16.5" customHeight="1">
      <c r="A277" s="35"/>
      <c r="B277" s="36"/>
      <c r="C277" s="230" t="s">
        <v>384</v>
      </c>
      <c r="D277" s="230" t="s">
        <v>264</v>
      </c>
      <c r="E277" s="231" t="s">
        <v>385</v>
      </c>
      <c r="F277" s="232" t="s">
        <v>386</v>
      </c>
      <c r="G277" s="233" t="s">
        <v>171</v>
      </c>
      <c r="H277" s="234">
        <v>108</v>
      </c>
      <c r="I277" s="235"/>
      <c r="J277" s="236">
        <f>ROUND(I277*H277,2)</f>
        <v>0</v>
      </c>
      <c r="K277" s="232" t="s">
        <v>19</v>
      </c>
      <c r="L277" s="237"/>
      <c r="M277" s="238" t="s">
        <v>19</v>
      </c>
      <c r="N277" s="239" t="s">
        <v>43</v>
      </c>
      <c r="O277" s="65"/>
      <c r="P277" s="188">
        <f>O277*H277</f>
        <v>0</v>
      </c>
      <c r="Q277" s="188">
        <v>0.06567</v>
      </c>
      <c r="R277" s="188">
        <f>Q277*H277</f>
        <v>7.092360000000001</v>
      </c>
      <c r="S277" s="188">
        <v>0</v>
      </c>
      <c r="T277" s="18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0" t="s">
        <v>190</v>
      </c>
      <c r="AT277" s="190" t="s">
        <v>264</v>
      </c>
      <c r="AU277" s="190" t="s">
        <v>81</v>
      </c>
      <c r="AY277" s="18" t="s">
        <v>138</v>
      </c>
      <c r="BE277" s="191">
        <f>IF(N277="základní",J277,0)</f>
        <v>0</v>
      </c>
      <c r="BF277" s="191">
        <f>IF(N277="snížená",J277,0)</f>
        <v>0</v>
      </c>
      <c r="BG277" s="191">
        <f>IF(N277="zákl. přenesená",J277,0)</f>
        <v>0</v>
      </c>
      <c r="BH277" s="191">
        <f>IF(N277="sníž. přenesená",J277,0)</f>
        <v>0</v>
      </c>
      <c r="BI277" s="191">
        <f>IF(N277="nulová",J277,0)</f>
        <v>0</v>
      </c>
      <c r="BJ277" s="18" t="s">
        <v>79</v>
      </c>
      <c r="BK277" s="191">
        <f>ROUND(I277*H277,2)</f>
        <v>0</v>
      </c>
      <c r="BL277" s="18" t="s">
        <v>145</v>
      </c>
      <c r="BM277" s="190" t="s">
        <v>387</v>
      </c>
    </row>
    <row r="278" spans="2:51" s="14" customFormat="1" ht="11.25">
      <c r="B278" s="208"/>
      <c r="C278" s="209"/>
      <c r="D278" s="199" t="s">
        <v>149</v>
      </c>
      <c r="E278" s="210" t="s">
        <v>19</v>
      </c>
      <c r="F278" s="211" t="s">
        <v>372</v>
      </c>
      <c r="G278" s="209"/>
      <c r="H278" s="212">
        <v>108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149</v>
      </c>
      <c r="AU278" s="218" t="s">
        <v>81</v>
      </c>
      <c r="AV278" s="14" t="s">
        <v>81</v>
      </c>
      <c r="AW278" s="14" t="s">
        <v>33</v>
      </c>
      <c r="AX278" s="14" t="s">
        <v>79</v>
      </c>
      <c r="AY278" s="218" t="s">
        <v>138</v>
      </c>
    </row>
    <row r="279" spans="1:65" s="2" customFormat="1" ht="16.5" customHeight="1">
      <c r="A279" s="35"/>
      <c r="B279" s="36"/>
      <c r="C279" s="230" t="s">
        <v>388</v>
      </c>
      <c r="D279" s="230" t="s">
        <v>264</v>
      </c>
      <c r="E279" s="231" t="s">
        <v>389</v>
      </c>
      <c r="F279" s="232" t="s">
        <v>390</v>
      </c>
      <c r="G279" s="233" t="s">
        <v>171</v>
      </c>
      <c r="H279" s="234">
        <v>4.04</v>
      </c>
      <c r="I279" s="235"/>
      <c r="J279" s="236">
        <f>ROUND(I279*H279,2)</f>
        <v>0</v>
      </c>
      <c r="K279" s="232" t="s">
        <v>19</v>
      </c>
      <c r="L279" s="237"/>
      <c r="M279" s="238" t="s">
        <v>19</v>
      </c>
      <c r="N279" s="239" t="s">
        <v>43</v>
      </c>
      <c r="O279" s="65"/>
      <c r="P279" s="188">
        <f>O279*H279</f>
        <v>0</v>
      </c>
      <c r="Q279" s="188">
        <v>0.11167</v>
      </c>
      <c r="R279" s="188">
        <f>Q279*H279</f>
        <v>0.4511468</v>
      </c>
      <c r="S279" s="188">
        <v>0</v>
      </c>
      <c r="T279" s="18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190</v>
      </c>
      <c r="AT279" s="190" t="s">
        <v>264</v>
      </c>
      <c r="AU279" s="190" t="s">
        <v>81</v>
      </c>
      <c r="AY279" s="18" t="s">
        <v>138</v>
      </c>
      <c r="BE279" s="191">
        <f>IF(N279="základní",J279,0)</f>
        <v>0</v>
      </c>
      <c r="BF279" s="191">
        <f>IF(N279="snížená",J279,0)</f>
        <v>0</v>
      </c>
      <c r="BG279" s="191">
        <f>IF(N279="zákl. přenesená",J279,0)</f>
        <v>0</v>
      </c>
      <c r="BH279" s="191">
        <f>IF(N279="sníž. přenesená",J279,0)</f>
        <v>0</v>
      </c>
      <c r="BI279" s="191">
        <f>IF(N279="nulová",J279,0)</f>
        <v>0</v>
      </c>
      <c r="BJ279" s="18" t="s">
        <v>79</v>
      </c>
      <c r="BK279" s="191">
        <f>ROUND(I279*H279,2)</f>
        <v>0</v>
      </c>
      <c r="BL279" s="18" t="s">
        <v>145</v>
      </c>
      <c r="BM279" s="190" t="s">
        <v>391</v>
      </c>
    </row>
    <row r="280" spans="2:51" s="14" customFormat="1" ht="11.25">
      <c r="B280" s="208"/>
      <c r="C280" s="209"/>
      <c r="D280" s="199" t="s">
        <v>149</v>
      </c>
      <c r="E280" s="210" t="s">
        <v>19</v>
      </c>
      <c r="F280" s="211" t="s">
        <v>378</v>
      </c>
      <c r="G280" s="209"/>
      <c r="H280" s="212">
        <v>4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149</v>
      </c>
      <c r="AU280" s="218" t="s">
        <v>81</v>
      </c>
      <c r="AV280" s="14" t="s">
        <v>81</v>
      </c>
      <c r="AW280" s="14" t="s">
        <v>33</v>
      </c>
      <c r="AX280" s="14" t="s">
        <v>79</v>
      </c>
      <c r="AY280" s="218" t="s">
        <v>138</v>
      </c>
    </row>
    <row r="281" spans="2:51" s="14" customFormat="1" ht="11.25">
      <c r="B281" s="208"/>
      <c r="C281" s="209"/>
      <c r="D281" s="199" t="s">
        <v>149</v>
      </c>
      <c r="E281" s="209"/>
      <c r="F281" s="211" t="s">
        <v>392</v>
      </c>
      <c r="G281" s="209"/>
      <c r="H281" s="212">
        <v>4.04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149</v>
      </c>
      <c r="AU281" s="218" t="s">
        <v>81</v>
      </c>
      <c r="AV281" s="14" t="s">
        <v>81</v>
      </c>
      <c r="AW281" s="14" t="s">
        <v>4</v>
      </c>
      <c r="AX281" s="14" t="s">
        <v>79</v>
      </c>
      <c r="AY281" s="218" t="s">
        <v>138</v>
      </c>
    </row>
    <row r="282" spans="1:65" s="2" customFormat="1" ht="16.5" customHeight="1">
      <c r="A282" s="35"/>
      <c r="B282" s="36"/>
      <c r="C282" s="230" t="s">
        <v>393</v>
      </c>
      <c r="D282" s="230" t="s">
        <v>264</v>
      </c>
      <c r="E282" s="231" t="s">
        <v>394</v>
      </c>
      <c r="F282" s="232" t="s">
        <v>395</v>
      </c>
      <c r="G282" s="233" t="s">
        <v>251</v>
      </c>
      <c r="H282" s="234">
        <v>4</v>
      </c>
      <c r="I282" s="235"/>
      <c r="J282" s="236">
        <f>ROUND(I282*H282,2)</f>
        <v>0</v>
      </c>
      <c r="K282" s="232" t="s">
        <v>19</v>
      </c>
      <c r="L282" s="237"/>
      <c r="M282" s="238" t="s">
        <v>19</v>
      </c>
      <c r="N282" s="239" t="s">
        <v>43</v>
      </c>
      <c r="O282" s="65"/>
      <c r="P282" s="188">
        <f>O282*H282</f>
        <v>0</v>
      </c>
      <c r="Q282" s="188">
        <v>0.06567</v>
      </c>
      <c r="R282" s="188">
        <f>Q282*H282</f>
        <v>0.26268</v>
      </c>
      <c r="S282" s="188">
        <v>0</v>
      </c>
      <c r="T282" s="18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0" t="s">
        <v>190</v>
      </c>
      <c r="AT282" s="190" t="s">
        <v>264</v>
      </c>
      <c r="AU282" s="190" t="s">
        <v>81</v>
      </c>
      <c r="AY282" s="18" t="s">
        <v>138</v>
      </c>
      <c r="BE282" s="191">
        <f>IF(N282="základní",J282,0)</f>
        <v>0</v>
      </c>
      <c r="BF282" s="191">
        <f>IF(N282="snížená",J282,0)</f>
        <v>0</v>
      </c>
      <c r="BG282" s="191">
        <f>IF(N282="zákl. přenesená",J282,0)</f>
        <v>0</v>
      </c>
      <c r="BH282" s="191">
        <f>IF(N282="sníž. přenesená",J282,0)</f>
        <v>0</v>
      </c>
      <c r="BI282" s="191">
        <f>IF(N282="nulová",J282,0)</f>
        <v>0</v>
      </c>
      <c r="BJ282" s="18" t="s">
        <v>79</v>
      </c>
      <c r="BK282" s="191">
        <f>ROUND(I282*H282,2)</f>
        <v>0</v>
      </c>
      <c r="BL282" s="18" t="s">
        <v>145</v>
      </c>
      <c r="BM282" s="190" t="s">
        <v>396</v>
      </c>
    </row>
    <row r="283" spans="1:65" s="2" customFormat="1" ht="16.5" customHeight="1">
      <c r="A283" s="35"/>
      <c r="B283" s="36"/>
      <c r="C283" s="230" t="s">
        <v>397</v>
      </c>
      <c r="D283" s="230" t="s">
        <v>264</v>
      </c>
      <c r="E283" s="231" t="s">
        <v>398</v>
      </c>
      <c r="F283" s="232" t="s">
        <v>399</v>
      </c>
      <c r="G283" s="233" t="s">
        <v>171</v>
      </c>
      <c r="H283" s="234">
        <v>217.655</v>
      </c>
      <c r="I283" s="235"/>
      <c r="J283" s="236">
        <f>ROUND(I283*H283,2)</f>
        <v>0</v>
      </c>
      <c r="K283" s="232" t="s">
        <v>144</v>
      </c>
      <c r="L283" s="237"/>
      <c r="M283" s="238" t="s">
        <v>19</v>
      </c>
      <c r="N283" s="239" t="s">
        <v>43</v>
      </c>
      <c r="O283" s="65"/>
      <c r="P283" s="188">
        <f>O283*H283</f>
        <v>0</v>
      </c>
      <c r="Q283" s="188">
        <v>0.0483</v>
      </c>
      <c r="R283" s="188">
        <f>Q283*H283</f>
        <v>10.5127365</v>
      </c>
      <c r="S283" s="188">
        <v>0</v>
      </c>
      <c r="T283" s="18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0" t="s">
        <v>190</v>
      </c>
      <c r="AT283" s="190" t="s">
        <v>264</v>
      </c>
      <c r="AU283" s="190" t="s">
        <v>81</v>
      </c>
      <c r="AY283" s="18" t="s">
        <v>138</v>
      </c>
      <c r="BE283" s="191">
        <f>IF(N283="základní",J283,0)</f>
        <v>0</v>
      </c>
      <c r="BF283" s="191">
        <f>IF(N283="snížená",J283,0)</f>
        <v>0</v>
      </c>
      <c r="BG283" s="191">
        <f>IF(N283="zákl. přenesená",J283,0)</f>
        <v>0</v>
      </c>
      <c r="BH283" s="191">
        <f>IF(N283="sníž. přenesená",J283,0)</f>
        <v>0</v>
      </c>
      <c r="BI283" s="191">
        <f>IF(N283="nulová",J283,0)</f>
        <v>0</v>
      </c>
      <c r="BJ283" s="18" t="s">
        <v>79</v>
      </c>
      <c r="BK283" s="191">
        <f>ROUND(I283*H283,2)</f>
        <v>0</v>
      </c>
      <c r="BL283" s="18" t="s">
        <v>145</v>
      </c>
      <c r="BM283" s="190" t="s">
        <v>400</v>
      </c>
    </row>
    <row r="284" spans="2:51" s="14" customFormat="1" ht="11.25">
      <c r="B284" s="208"/>
      <c r="C284" s="209"/>
      <c r="D284" s="199" t="s">
        <v>149</v>
      </c>
      <c r="E284" s="210" t="s">
        <v>19</v>
      </c>
      <c r="F284" s="211" t="s">
        <v>376</v>
      </c>
      <c r="G284" s="209"/>
      <c r="H284" s="212">
        <v>215.5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149</v>
      </c>
      <c r="AU284" s="218" t="s">
        <v>81</v>
      </c>
      <c r="AV284" s="14" t="s">
        <v>81</v>
      </c>
      <c r="AW284" s="14" t="s">
        <v>33</v>
      </c>
      <c r="AX284" s="14" t="s">
        <v>79</v>
      </c>
      <c r="AY284" s="218" t="s">
        <v>138</v>
      </c>
    </row>
    <row r="285" spans="2:51" s="14" customFormat="1" ht="11.25">
      <c r="B285" s="208"/>
      <c r="C285" s="209"/>
      <c r="D285" s="199" t="s">
        <v>149</v>
      </c>
      <c r="E285" s="209"/>
      <c r="F285" s="211" t="s">
        <v>401</v>
      </c>
      <c r="G285" s="209"/>
      <c r="H285" s="212">
        <v>217.655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149</v>
      </c>
      <c r="AU285" s="218" t="s">
        <v>81</v>
      </c>
      <c r="AV285" s="14" t="s">
        <v>81</v>
      </c>
      <c r="AW285" s="14" t="s">
        <v>4</v>
      </c>
      <c r="AX285" s="14" t="s">
        <v>79</v>
      </c>
      <c r="AY285" s="218" t="s">
        <v>138</v>
      </c>
    </row>
    <row r="286" spans="1:65" s="2" customFormat="1" ht="24.2" customHeight="1">
      <c r="A286" s="35"/>
      <c r="B286" s="36"/>
      <c r="C286" s="179" t="s">
        <v>402</v>
      </c>
      <c r="D286" s="179" t="s">
        <v>140</v>
      </c>
      <c r="E286" s="180" t="s">
        <v>403</v>
      </c>
      <c r="F286" s="181" t="s">
        <v>404</v>
      </c>
      <c r="G286" s="182" t="s">
        <v>171</v>
      </c>
      <c r="H286" s="183">
        <v>36.5</v>
      </c>
      <c r="I286" s="184"/>
      <c r="J286" s="185">
        <f>ROUND(I286*H286,2)</f>
        <v>0</v>
      </c>
      <c r="K286" s="181" t="s">
        <v>144</v>
      </c>
      <c r="L286" s="40"/>
      <c r="M286" s="186" t="s">
        <v>19</v>
      </c>
      <c r="N286" s="187" t="s">
        <v>43</v>
      </c>
      <c r="O286" s="65"/>
      <c r="P286" s="188">
        <f>O286*H286</f>
        <v>0</v>
      </c>
      <c r="Q286" s="188">
        <v>0.34613</v>
      </c>
      <c r="R286" s="188">
        <f>Q286*H286</f>
        <v>12.633745</v>
      </c>
      <c r="S286" s="188">
        <v>0</v>
      </c>
      <c r="T286" s="18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145</v>
      </c>
      <c r="AT286" s="190" t="s">
        <v>140</v>
      </c>
      <c r="AU286" s="190" t="s">
        <v>81</v>
      </c>
      <c r="AY286" s="18" t="s">
        <v>138</v>
      </c>
      <c r="BE286" s="191">
        <f>IF(N286="základní",J286,0)</f>
        <v>0</v>
      </c>
      <c r="BF286" s="191">
        <f>IF(N286="snížená",J286,0)</f>
        <v>0</v>
      </c>
      <c r="BG286" s="191">
        <f>IF(N286="zákl. přenesená",J286,0)</f>
        <v>0</v>
      </c>
      <c r="BH286" s="191">
        <f>IF(N286="sníž. přenesená",J286,0)</f>
        <v>0</v>
      </c>
      <c r="BI286" s="191">
        <f>IF(N286="nulová",J286,0)</f>
        <v>0</v>
      </c>
      <c r="BJ286" s="18" t="s">
        <v>79</v>
      </c>
      <c r="BK286" s="191">
        <f>ROUND(I286*H286,2)</f>
        <v>0</v>
      </c>
      <c r="BL286" s="18" t="s">
        <v>145</v>
      </c>
      <c r="BM286" s="190" t="s">
        <v>405</v>
      </c>
    </row>
    <row r="287" spans="1:47" s="2" customFormat="1" ht="11.25">
      <c r="A287" s="35"/>
      <c r="B287" s="36"/>
      <c r="C287" s="37"/>
      <c r="D287" s="192" t="s">
        <v>147</v>
      </c>
      <c r="E287" s="37"/>
      <c r="F287" s="193" t="s">
        <v>406</v>
      </c>
      <c r="G287" s="37"/>
      <c r="H287" s="37"/>
      <c r="I287" s="194"/>
      <c r="J287" s="37"/>
      <c r="K287" s="37"/>
      <c r="L287" s="40"/>
      <c r="M287" s="195"/>
      <c r="N287" s="19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147</v>
      </c>
      <c r="AU287" s="18" t="s">
        <v>81</v>
      </c>
    </row>
    <row r="288" spans="2:51" s="13" customFormat="1" ht="11.25">
      <c r="B288" s="197"/>
      <c r="C288" s="198"/>
      <c r="D288" s="199" t="s">
        <v>149</v>
      </c>
      <c r="E288" s="200" t="s">
        <v>19</v>
      </c>
      <c r="F288" s="201" t="s">
        <v>407</v>
      </c>
      <c r="G288" s="198"/>
      <c r="H288" s="200" t="s">
        <v>19</v>
      </c>
      <c r="I288" s="202"/>
      <c r="J288" s="198"/>
      <c r="K288" s="198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149</v>
      </c>
      <c r="AU288" s="207" t="s">
        <v>81</v>
      </c>
      <c r="AV288" s="13" t="s">
        <v>79</v>
      </c>
      <c r="AW288" s="13" t="s">
        <v>33</v>
      </c>
      <c r="AX288" s="13" t="s">
        <v>72</v>
      </c>
      <c r="AY288" s="207" t="s">
        <v>138</v>
      </c>
    </row>
    <row r="289" spans="2:51" s="14" customFormat="1" ht="11.25">
      <c r="B289" s="208"/>
      <c r="C289" s="209"/>
      <c r="D289" s="199" t="s">
        <v>149</v>
      </c>
      <c r="E289" s="210" t="s">
        <v>19</v>
      </c>
      <c r="F289" s="211" t="s">
        <v>408</v>
      </c>
      <c r="G289" s="209"/>
      <c r="H289" s="212">
        <v>36.5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149</v>
      </c>
      <c r="AU289" s="218" t="s">
        <v>81</v>
      </c>
      <c r="AV289" s="14" t="s">
        <v>81</v>
      </c>
      <c r="AW289" s="14" t="s">
        <v>33</v>
      </c>
      <c r="AX289" s="14" t="s">
        <v>79</v>
      </c>
      <c r="AY289" s="218" t="s">
        <v>138</v>
      </c>
    </row>
    <row r="290" spans="1:65" s="2" customFormat="1" ht="16.5" customHeight="1">
      <c r="A290" s="35"/>
      <c r="B290" s="36"/>
      <c r="C290" s="230" t="s">
        <v>409</v>
      </c>
      <c r="D290" s="230" t="s">
        <v>264</v>
      </c>
      <c r="E290" s="231" t="s">
        <v>410</v>
      </c>
      <c r="F290" s="232" t="s">
        <v>411</v>
      </c>
      <c r="G290" s="233" t="s">
        <v>171</v>
      </c>
      <c r="H290" s="234">
        <v>36.5</v>
      </c>
      <c r="I290" s="235"/>
      <c r="J290" s="236">
        <f>ROUND(I290*H290,2)</f>
        <v>0</v>
      </c>
      <c r="K290" s="232" t="s">
        <v>144</v>
      </c>
      <c r="L290" s="237"/>
      <c r="M290" s="238" t="s">
        <v>19</v>
      </c>
      <c r="N290" s="239" t="s">
        <v>43</v>
      </c>
      <c r="O290" s="65"/>
      <c r="P290" s="188">
        <f>O290*H290</f>
        <v>0</v>
      </c>
      <c r="Q290" s="188">
        <v>0.225</v>
      </c>
      <c r="R290" s="188">
        <f>Q290*H290</f>
        <v>8.2125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190</v>
      </c>
      <c r="AT290" s="190" t="s">
        <v>264</v>
      </c>
      <c r="AU290" s="190" t="s">
        <v>81</v>
      </c>
      <c r="AY290" s="18" t="s">
        <v>138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79</v>
      </c>
      <c r="BK290" s="191">
        <f>ROUND(I290*H290,2)</f>
        <v>0</v>
      </c>
      <c r="BL290" s="18" t="s">
        <v>145</v>
      </c>
      <c r="BM290" s="190" t="s">
        <v>412</v>
      </c>
    </row>
    <row r="291" spans="2:51" s="13" customFormat="1" ht="11.25">
      <c r="B291" s="197"/>
      <c r="C291" s="198"/>
      <c r="D291" s="199" t="s">
        <v>149</v>
      </c>
      <c r="E291" s="200" t="s">
        <v>19</v>
      </c>
      <c r="F291" s="201" t="s">
        <v>413</v>
      </c>
      <c r="G291" s="198"/>
      <c r="H291" s="200" t="s">
        <v>19</v>
      </c>
      <c r="I291" s="202"/>
      <c r="J291" s="198"/>
      <c r="K291" s="198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149</v>
      </c>
      <c r="AU291" s="207" t="s">
        <v>81</v>
      </c>
      <c r="AV291" s="13" t="s">
        <v>79</v>
      </c>
      <c r="AW291" s="13" t="s">
        <v>33</v>
      </c>
      <c r="AX291" s="13" t="s">
        <v>72</v>
      </c>
      <c r="AY291" s="207" t="s">
        <v>138</v>
      </c>
    </row>
    <row r="292" spans="2:51" s="14" customFormat="1" ht="11.25">
      <c r="B292" s="208"/>
      <c r="C292" s="209"/>
      <c r="D292" s="199" t="s">
        <v>149</v>
      </c>
      <c r="E292" s="210" t="s">
        <v>19</v>
      </c>
      <c r="F292" s="211" t="s">
        <v>414</v>
      </c>
      <c r="G292" s="209"/>
      <c r="H292" s="212">
        <v>36.5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149</v>
      </c>
      <c r="AU292" s="218" t="s">
        <v>81</v>
      </c>
      <c r="AV292" s="14" t="s">
        <v>81</v>
      </c>
      <c r="AW292" s="14" t="s">
        <v>33</v>
      </c>
      <c r="AX292" s="14" t="s">
        <v>79</v>
      </c>
      <c r="AY292" s="218" t="s">
        <v>138</v>
      </c>
    </row>
    <row r="293" spans="1:65" s="2" customFormat="1" ht="33" customHeight="1">
      <c r="A293" s="35"/>
      <c r="B293" s="36"/>
      <c r="C293" s="179" t="s">
        <v>415</v>
      </c>
      <c r="D293" s="179" t="s">
        <v>140</v>
      </c>
      <c r="E293" s="180" t="s">
        <v>416</v>
      </c>
      <c r="F293" s="181" t="s">
        <v>417</v>
      </c>
      <c r="G293" s="182" t="s">
        <v>251</v>
      </c>
      <c r="H293" s="183">
        <v>4</v>
      </c>
      <c r="I293" s="184"/>
      <c r="J293" s="185">
        <f>ROUND(I293*H293,2)</f>
        <v>0</v>
      </c>
      <c r="K293" s="181" t="s">
        <v>144</v>
      </c>
      <c r="L293" s="40"/>
      <c r="M293" s="186" t="s">
        <v>19</v>
      </c>
      <c r="N293" s="187" t="s">
        <v>43</v>
      </c>
      <c r="O293" s="65"/>
      <c r="P293" s="188">
        <f>O293*H293</f>
        <v>0</v>
      </c>
      <c r="Q293" s="188">
        <v>0</v>
      </c>
      <c r="R293" s="188">
        <f>Q293*H293</f>
        <v>0</v>
      </c>
      <c r="S293" s="188">
        <v>0.082</v>
      </c>
      <c r="T293" s="189">
        <f>S293*H293</f>
        <v>0.328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0" t="s">
        <v>145</v>
      </c>
      <c r="AT293" s="190" t="s">
        <v>140</v>
      </c>
      <c r="AU293" s="190" t="s">
        <v>81</v>
      </c>
      <c r="AY293" s="18" t="s">
        <v>138</v>
      </c>
      <c r="BE293" s="191">
        <f>IF(N293="základní",J293,0)</f>
        <v>0</v>
      </c>
      <c r="BF293" s="191">
        <f>IF(N293="snížená",J293,0)</f>
        <v>0</v>
      </c>
      <c r="BG293" s="191">
        <f>IF(N293="zákl. přenesená",J293,0)</f>
        <v>0</v>
      </c>
      <c r="BH293" s="191">
        <f>IF(N293="sníž. přenesená",J293,0)</f>
        <v>0</v>
      </c>
      <c r="BI293" s="191">
        <f>IF(N293="nulová",J293,0)</f>
        <v>0</v>
      </c>
      <c r="BJ293" s="18" t="s">
        <v>79</v>
      </c>
      <c r="BK293" s="191">
        <f>ROUND(I293*H293,2)</f>
        <v>0</v>
      </c>
      <c r="BL293" s="18" t="s">
        <v>145</v>
      </c>
      <c r="BM293" s="190" t="s">
        <v>418</v>
      </c>
    </row>
    <row r="294" spans="1:47" s="2" customFormat="1" ht="11.25">
      <c r="A294" s="35"/>
      <c r="B294" s="36"/>
      <c r="C294" s="37"/>
      <c r="D294" s="192" t="s">
        <v>147</v>
      </c>
      <c r="E294" s="37"/>
      <c r="F294" s="193" t="s">
        <v>419</v>
      </c>
      <c r="G294" s="37"/>
      <c r="H294" s="37"/>
      <c r="I294" s="194"/>
      <c r="J294" s="37"/>
      <c r="K294" s="37"/>
      <c r="L294" s="40"/>
      <c r="M294" s="195"/>
      <c r="N294" s="196"/>
      <c r="O294" s="65"/>
      <c r="P294" s="65"/>
      <c r="Q294" s="65"/>
      <c r="R294" s="65"/>
      <c r="S294" s="65"/>
      <c r="T294" s="66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147</v>
      </c>
      <c r="AU294" s="18" t="s">
        <v>81</v>
      </c>
    </row>
    <row r="295" spans="1:65" s="2" customFormat="1" ht="24.2" customHeight="1">
      <c r="A295" s="35"/>
      <c r="B295" s="36"/>
      <c r="C295" s="179" t="s">
        <v>420</v>
      </c>
      <c r="D295" s="179" t="s">
        <v>140</v>
      </c>
      <c r="E295" s="180" t="s">
        <v>421</v>
      </c>
      <c r="F295" s="181" t="s">
        <v>422</v>
      </c>
      <c r="G295" s="182" t="s">
        <v>251</v>
      </c>
      <c r="H295" s="183">
        <v>4</v>
      </c>
      <c r="I295" s="184"/>
      <c r="J295" s="185">
        <f>ROUND(I295*H295,2)</f>
        <v>0</v>
      </c>
      <c r="K295" s="181" t="s">
        <v>144</v>
      </c>
      <c r="L295" s="40"/>
      <c r="M295" s="186" t="s">
        <v>19</v>
      </c>
      <c r="N295" s="187" t="s">
        <v>43</v>
      </c>
      <c r="O295" s="65"/>
      <c r="P295" s="188">
        <f>O295*H295</f>
        <v>0</v>
      </c>
      <c r="Q295" s="188">
        <v>0</v>
      </c>
      <c r="R295" s="188">
        <f>Q295*H295</f>
        <v>0</v>
      </c>
      <c r="S295" s="188">
        <v>0.004</v>
      </c>
      <c r="T295" s="189">
        <f>S295*H295</f>
        <v>0.016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0" t="s">
        <v>145</v>
      </c>
      <c r="AT295" s="190" t="s">
        <v>140</v>
      </c>
      <c r="AU295" s="190" t="s">
        <v>81</v>
      </c>
      <c r="AY295" s="18" t="s">
        <v>138</v>
      </c>
      <c r="BE295" s="191">
        <f>IF(N295="základní",J295,0)</f>
        <v>0</v>
      </c>
      <c r="BF295" s="191">
        <f>IF(N295="snížená",J295,0)</f>
        <v>0</v>
      </c>
      <c r="BG295" s="191">
        <f>IF(N295="zákl. přenesená",J295,0)</f>
        <v>0</v>
      </c>
      <c r="BH295" s="191">
        <f>IF(N295="sníž. přenesená",J295,0)</f>
        <v>0</v>
      </c>
      <c r="BI295" s="191">
        <f>IF(N295="nulová",J295,0)</f>
        <v>0</v>
      </c>
      <c r="BJ295" s="18" t="s">
        <v>79</v>
      </c>
      <c r="BK295" s="191">
        <f>ROUND(I295*H295,2)</f>
        <v>0</v>
      </c>
      <c r="BL295" s="18" t="s">
        <v>145</v>
      </c>
      <c r="BM295" s="190" t="s">
        <v>423</v>
      </c>
    </row>
    <row r="296" spans="1:47" s="2" customFormat="1" ht="11.25">
      <c r="A296" s="35"/>
      <c r="B296" s="36"/>
      <c r="C296" s="37"/>
      <c r="D296" s="192" t="s">
        <v>147</v>
      </c>
      <c r="E296" s="37"/>
      <c r="F296" s="193" t="s">
        <v>424</v>
      </c>
      <c r="G296" s="37"/>
      <c r="H296" s="37"/>
      <c r="I296" s="194"/>
      <c r="J296" s="37"/>
      <c r="K296" s="37"/>
      <c r="L296" s="40"/>
      <c r="M296" s="195"/>
      <c r="N296" s="196"/>
      <c r="O296" s="65"/>
      <c r="P296" s="65"/>
      <c r="Q296" s="65"/>
      <c r="R296" s="65"/>
      <c r="S296" s="65"/>
      <c r="T296" s="66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147</v>
      </c>
      <c r="AU296" s="18" t="s">
        <v>81</v>
      </c>
    </row>
    <row r="297" spans="2:63" s="12" customFormat="1" ht="22.9" customHeight="1">
      <c r="B297" s="163"/>
      <c r="C297" s="164"/>
      <c r="D297" s="165" t="s">
        <v>71</v>
      </c>
      <c r="E297" s="177" t="s">
        <v>425</v>
      </c>
      <c r="F297" s="177" t="s">
        <v>426</v>
      </c>
      <c r="G297" s="164"/>
      <c r="H297" s="164"/>
      <c r="I297" s="167"/>
      <c r="J297" s="178">
        <f>BK297</f>
        <v>0</v>
      </c>
      <c r="K297" s="164"/>
      <c r="L297" s="169"/>
      <c r="M297" s="170"/>
      <c r="N297" s="171"/>
      <c r="O297" s="171"/>
      <c r="P297" s="172">
        <f>SUM(P298:P330)</f>
        <v>0</v>
      </c>
      <c r="Q297" s="171"/>
      <c r="R297" s="172">
        <f>SUM(R298:R330)</f>
        <v>0</v>
      </c>
      <c r="S297" s="171"/>
      <c r="T297" s="173">
        <f>SUM(T298:T330)</f>
        <v>0</v>
      </c>
      <c r="AR297" s="174" t="s">
        <v>79</v>
      </c>
      <c r="AT297" s="175" t="s">
        <v>71</v>
      </c>
      <c r="AU297" s="175" t="s">
        <v>79</v>
      </c>
      <c r="AY297" s="174" t="s">
        <v>138</v>
      </c>
      <c r="BK297" s="176">
        <f>SUM(BK298:BK330)</f>
        <v>0</v>
      </c>
    </row>
    <row r="298" spans="1:65" s="2" customFormat="1" ht="24.2" customHeight="1">
      <c r="A298" s="35"/>
      <c r="B298" s="36"/>
      <c r="C298" s="179" t="s">
        <v>427</v>
      </c>
      <c r="D298" s="179" t="s">
        <v>140</v>
      </c>
      <c r="E298" s="180" t="s">
        <v>428</v>
      </c>
      <c r="F298" s="181" t="s">
        <v>429</v>
      </c>
      <c r="G298" s="182" t="s">
        <v>206</v>
      </c>
      <c r="H298" s="183">
        <v>1968.15</v>
      </c>
      <c r="I298" s="184"/>
      <c r="J298" s="185">
        <f>ROUND(I298*H298,2)</f>
        <v>0</v>
      </c>
      <c r="K298" s="181" t="s">
        <v>144</v>
      </c>
      <c r="L298" s="40"/>
      <c r="M298" s="186" t="s">
        <v>19</v>
      </c>
      <c r="N298" s="187" t="s">
        <v>43</v>
      </c>
      <c r="O298" s="65"/>
      <c r="P298" s="188">
        <f>O298*H298</f>
        <v>0</v>
      </c>
      <c r="Q298" s="188">
        <v>0</v>
      </c>
      <c r="R298" s="188">
        <f>Q298*H298</f>
        <v>0</v>
      </c>
      <c r="S298" s="188">
        <v>0</v>
      </c>
      <c r="T298" s="18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0" t="s">
        <v>145</v>
      </c>
      <c r="AT298" s="190" t="s">
        <v>140</v>
      </c>
      <c r="AU298" s="190" t="s">
        <v>81</v>
      </c>
      <c r="AY298" s="18" t="s">
        <v>138</v>
      </c>
      <c r="BE298" s="191">
        <f>IF(N298="základní",J298,0)</f>
        <v>0</v>
      </c>
      <c r="BF298" s="191">
        <f>IF(N298="snížená",J298,0)</f>
        <v>0</v>
      </c>
      <c r="BG298" s="191">
        <f>IF(N298="zákl. přenesená",J298,0)</f>
        <v>0</v>
      </c>
      <c r="BH298" s="191">
        <f>IF(N298="sníž. přenesená",J298,0)</f>
        <v>0</v>
      </c>
      <c r="BI298" s="191">
        <f>IF(N298="nulová",J298,0)</f>
        <v>0</v>
      </c>
      <c r="BJ298" s="18" t="s">
        <v>79</v>
      </c>
      <c r="BK298" s="191">
        <f>ROUND(I298*H298,2)</f>
        <v>0</v>
      </c>
      <c r="BL298" s="18" t="s">
        <v>145</v>
      </c>
      <c r="BM298" s="190" t="s">
        <v>430</v>
      </c>
    </row>
    <row r="299" spans="1:47" s="2" customFormat="1" ht="11.25">
      <c r="A299" s="35"/>
      <c r="B299" s="36"/>
      <c r="C299" s="37"/>
      <c r="D299" s="192" t="s">
        <v>147</v>
      </c>
      <c r="E299" s="37"/>
      <c r="F299" s="193" t="s">
        <v>431</v>
      </c>
      <c r="G299" s="37"/>
      <c r="H299" s="37"/>
      <c r="I299" s="194"/>
      <c r="J299" s="37"/>
      <c r="K299" s="37"/>
      <c r="L299" s="40"/>
      <c r="M299" s="195"/>
      <c r="N299" s="19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147</v>
      </c>
      <c r="AU299" s="18" t="s">
        <v>81</v>
      </c>
    </row>
    <row r="300" spans="2:51" s="14" customFormat="1" ht="11.25">
      <c r="B300" s="208"/>
      <c r="C300" s="209"/>
      <c r="D300" s="199" t="s">
        <v>149</v>
      </c>
      <c r="E300" s="210" t="s">
        <v>19</v>
      </c>
      <c r="F300" s="211" t="s">
        <v>432</v>
      </c>
      <c r="G300" s="209"/>
      <c r="H300" s="212">
        <v>31.32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149</v>
      </c>
      <c r="AU300" s="218" t="s">
        <v>81</v>
      </c>
      <c r="AV300" s="14" t="s">
        <v>81</v>
      </c>
      <c r="AW300" s="14" t="s">
        <v>33</v>
      </c>
      <c r="AX300" s="14" t="s">
        <v>72</v>
      </c>
      <c r="AY300" s="218" t="s">
        <v>138</v>
      </c>
    </row>
    <row r="301" spans="2:51" s="14" customFormat="1" ht="11.25">
      <c r="B301" s="208"/>
      <c r="C301" s="209"/>
      <c r="D301" s="199" t="s">
        <v>149</v>
      </c>
      <c r="E301" s="210" t="s">
        <v>19</v>
      </c>
      <c r="F301" s="211" t="s">
        <v>433</v>
      </c>
      <c r="G301" s="209"/>
      <c r="H301" s="212">
        <v>1936.83</v>
      </c>
      <c r="I301" s="213"/>
      <c r="J301" s="209"/>
      <c r="K301" s="209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149</v>
      </c>
      <c r="AU301" s="218" t="s">
        <v>81</v>
      </c>
      <c r="AV301" s="14" t="s">
        <v>81</v>
      </c>
      <c r="AW301" s="14" t="s">
        <v>33</v>
      </c>
      <c r="AX301" s="14" t="s">
        <v>72</v>
      </c>
      <c r="AY301" s="218" t="s">
        <v>138</v>
      </c>
    </row>
    <row r="302" spans="2:51" s="15" customFormat="1" ht="11.25">
      <c r="B302" s="219"/>
      <c r="C302" s="220"/>
      <c r="D302" s="199" t="s">
        <v>149</v>
      </c>
      <c r="E302" s="221" t="s">
        <v>19</v>
      </c>
      <c r="F302" s="222" t="s">
        <v>196</v>
      </c>
      <c r="G302" s="220"/>
      <c r="H302" s="223">
        <v>1968.15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149</v>
      </c>
      <c r="AU302" s="229" t="s">
        <v>81</v>
      </c>
      <c r="AV302" s="15" t="s">
        <v>145</v>
      </c>
      <c r="AW302" s="15" t="s">
        <v>33</v>
      </c>
      <c r="AX302" s="15" t="s">
        <v>79</v>
      </c>
      <c r="AY302" s="229" t="s">
        <v>138</v>
      </c>
    </row>
    <row r="303" spans="1:65" s="2" customFormat="1" ht="24.2" customHeight="1">
      <c r="A303" s="35"/>
      <c r="B303" s="36"/>
      <c r="C303" s="179" t="s">
        <v>434</v>
      </c>
      <c r="D303" s="179" t="s">
        <v>140</v>
      </c>
      <c r="E303" s="180" t="s">
        <v>435</v>
      </c>
      <c r="F303" s="181" t="s">
        <v>436</v>
      </c>
      <c r="G303" s="182" t="s">
        <v>206</v>
      </c>
      <c r="H303" s="183">
        <v>37394.85</v>
      </c>
      <c r="I303" s="184"/>
      <c r="J303" s="185">
        <f>ROUND(I303*H303,2)</f>
        <v>0</v>
      </c>
      <c r="K303" s="181" t="s">
        <v>144</v>
      </c>
      <c r="L303" s="40"/>
      <c r="M303" s="186" t="s">
        <v>19</v>
      </c>
      <c r="N303" s="187" t="s">
        <v>43</v>
      </c>
      <c r="O303" s="65"/>
      <c r="P303" s="188">
        <f>O303*H303</f>
        <v>0</v>
      </c>
      <c r="Q303" s="188">
        <v>0</v>
      </c>
      <c r="R303" s="188">
        <f>Q303*H303</f>
        <v>0</v>
      </c>
      <c r="S303" s="188">
        <v>0</v>
      </c>
      <c r="T303" s="18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0" t="s">
        <v>145</v>
      </c>
      <c r="AT303" s="190" t="s">
        <v>140</v>
      </c>
      <c r="AU303" s="190" t="s">
        <v>81</v>
      </c>
      <c r="AY303" s="18" t="s">
        <v>138</v>
      </c>
      <c r="BE303" s="191">
        <f>IF(N303="základní",J303,0)</f>
        <v>0</v>
      </c>
      <c r="BF303" s="191">
        <f>IF(N303="snížená",J303,0)</f>
        <v>0</v>
      </c>
      <c r="BG303" s="191">
        <f>IF(N303="zákl. přenesená",J303,0)</f>
        <v>0</v>
      </c>
      <c r="BH303" s="191">
        <f>IF(N303="sníž. přenesená",J303,0)</f>
        <v>0</v>
      </c>
      <c r="BI303" s="191">
        <f>IF(N303="nulová",J303,0)</f>
        <v>0</v>
      </c>
      <c r="BJ303" s="18" t="s">
        <v>79</v>
      </c>
      <c r="BK303" s="191">
        <f>ROUND(I303*H303,2)</f>
        <v>0</v>
      </c>
      <c r="BL303" s="18" t="s">
        <v>145</v>
      </c>
      <c r="BM303" s="190" t="s">
        <v>437</v>
      </c>
    </row>
    <row r="304" spans="1:47" s="2" customFormat="1" ht="11.25">
      <c r="A304" s="35"/>
      <c r="B304" s="36"/>
      <c r="C304" s="37"/>
      <c r="D304" s="192" t="s">
        <v>147</v>
      </c>
      <c r="E304" s="37"/>
      <c r="F304" s="193" t="s">
        <v>438</v>
      </c>
      <c r="G304" s="37"/>
      <c r="H304" s="37"/>
      <c r="I304" s="194"/>
      <c r="J304" s="37"/>
      <c r="K304" s="37"/>
      <c r="L304" s="40"/>
      <c r="M304" s="195"/>
      <c r="N304" s="196"/>
      <c r="O304" s="65"/>
      <c r="P304" s="65"/>
      <c r="Q304" s="65"/>
      <c r="R304" s="65"/>
      <c r="S304" s="65"/>
      <c r="T304" s="66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8" t="s">
        <v>147</v>
      </c>
      <c r="AU304" s="18" t="s">
        <v>81</v>
      </c>
    </row>
    <row r="305" spans="2:51" s="14" customFormat="1" ht="11.25">
      <c r="B305" s="208"/>
      <c r="C305" s="209"/>
      <c r="D305" s="199" t="s">
        <v>149</v>
      </c>
      <c r="E305" s="210" t="s">
        <v>19</v>
      </c>
      <c r="F305" s="211" t="s">
        <v>432</v>
      </c>
      <c r="G305" s="209"/>
      <c r="H305" s="212">
        <v>31.32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149</v>
      </c>
      <c r="AU305" s="218" t="s">
        <v>81</v>
      </c>
      <c r="AV305" s="14" t="s">
        <v>81</v>
      </c>
      <c r="AW305" s="14" t="s">
        <v>33</v>
      </c>
      <c r="AX305" s="14" t="s">
        <v>72</v>
      </c>
      <c r="AY305" s="218" t="s">
        <v>138</v>
      </c>
    </row>
    <row r="306" spans="2:51" s="14" customFormat="1" ht="11.25">
      <c r="B306" s="208"/>
      <c r="C306" s="209"/>
      <c r="D306" s="199" t="s">
        <v>149</v>
      </c>
      <c r="E306" s="210" t="s">
        <v>19</v>
      </c>
      <c r="F306" s="211" t="s">
        <v>433</v>
      </c>
      <c r="G306" s="209"/>
      <c r="H306" s="212">
        <v>1936.83</v>
      </c>
      <c r="I306" s="213"/>
      <c r="J306" s="209"/>
      <c r="K306" s="209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149</v>
      </c>
      <c r="AU306" s="218" t="s">
        <v>81</v>
      </c>
      <c r="AV306" s="14" t="s">
        <v>81</v>
      </c>
      <c r="AW306" s="14" t="s">
        <v>33</v>
      </c>
      <c r="AX306" s="14" t="s">
        <v>72</v>
      </c>
      <c r="AY306" s="218" t="s">
        <v>138</v>
      </c>
    </row>
    <row r="307" spans="2:51" s="15" customFormat="1" ht="11.25">
      <c r="B307" s="219"/>
      <c r="C307" s="220"/>
      <c r="D307" s="199" t="s">
        <v>149</v>
      </c>
      <c r="E307" s="221" t="s">
        <v>19</v>
      </c>
      <c r="F307" s="222" t="s">
        <v>196</v>
      </c>
      <c r="G307" s="220"/>
      <c r="H307" s="223">
        <v>1968.15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149</v>
      </c>
      <c r="AU307" s="229" t="s">
        <v>81</v>
      </c>
      <c r="AV307" s="15" t="s">
        <v>145</v>
      </c>
      <c r="AW307" s="15" t="s">
        <v>33</v>
      </c>
      <c r="AX307" s="15" t="s">
        <v>79</v>
      </c>
      <c r="AY307" s="229" t="s">
        <v>138</v>
      </c>
    </row>
    <row r="308" spans="2:51" s="14" customFormat="1" ht="11.25">
      <c r="B308" s="208"/>
      <c r="C308" s="209"/>
      <c r="D308" s="199" t="s">
        <v>149</v>
      </c>
      <c r="E308" s="209"/>
      <c r="F308" s="211" t="s">
        <v>439</v>
      </c>
      <c r="G308" s="209"/>
      <c r="H308" s="212">
        <v>37394.85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149</v>
      </c>
      <c r="AU308" s="218" t="s">
        <v>81</v>
      </c>
      <c r="AV308" s="14" t="s">
        <v>81</v>
      </c>
      <c r="AW308" s="14" t="s">
        <v>4</v>
      </c>
      <c r="AX308" s="14" t="s">
        <v>79</v>
      </c>
      <c r="AY308" s="218" t="s">
        <v>138</v>
      </c>
    </row>
    <row r="309" spans="1:65" s="2" customFormat="1" ht="24.2" customHeight="1">
      <c r="A309" s="35"/>
      <c r="B309" s="36"/>
      <c r="C309" s="179" t="s">
        <v>440</v>
      </c>
      <c r="D309" s="179" t="s">
        <v>140</v>
      </c>
      <c r="E309" s="180" t="s">
        <v>441</v>
      </c>
      <c r="F309" s="181" t="s">
        <v>442</v>
      </c>
      <c r="G309" s="182" t="s">
        <v>206</v>
      </c>
      <c r="H309" s="183">
        <v>490.374</v>
      </c>
      <c r="I309" s="184"/>
      <c r="J309" s="185">
        <f>ROUND(I309*H309,2)</f>
        <v>0</v>
      </c>
      <c r="K309" s="181" t="s">
        <v>144</v>
      </c>
      <c r="L309" s="40"/>
      <c r="M309" s="186" t="s">
        <v>19</v>
      </c>
      <c r="N309" s="187" t="s">
        <v>43</v>
      </c>
      <c r="O309" s="65"/>
      <c r="P309" s="188">
        <f>O309*H309</f>
        <v>0</v>
      </c>
      <c r="Q309" s="188">
        <v>0</v>
      </c>
      <c r="R309" s="188">
        <f>Q309*H309</f>
        <v>0</v>
      </c>
      <c r="S309" s="188">
        <v>0</v>
      </c>
      <c r="T309" s="18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0" t="s">
        <v>145</v>
      </c>
      <c r="AT309" s="190" t="s">
        <v>140</v>
      </c>
      <c r="AU309" s="190" t="s">
        <v>81</v>
      </c>
      <c r="AY309" s="18" t="s">
        <v>138</v>
      </c>
      <c r="BE309" s="191">
        <f>IF(N309="základní",J309,0)</f>
        <v>0</v>
      </c>
      <c r="BF309" s="191">
        <f>IF(N309="snížená",J309,0)</f>
        <v>0</v>
      </c>
      <c r="BG309" s="191">
        <f>IF(N309="zákl. přenesená",J309,0)</f>
        <v>0</v>
      </c>
      <c r="BH309" s="191">
        <f>IF(N309="sníž. přenesená",J309,0)</f>
        <v>0</v>
      </c>
      <c r="BI309" s="191">
        <f>IF(N309="nulová",J309,0)</f>
        <v>0</v>
      </c>
      <c r="BJ309" s="18" t="s">
        <v>79</v>
      </c>
      <c r="BK309" s="191">
        <f>ROUND(I309*H309,2)</f>
        <v>0</v>
      </c>
      <c r="BL309" s="18" t="s">
        <v>145</v>
      </c>
      <c r="BM309" s="190" t="s">
        <v>443</v>
      </c>
    </row>
    <row r="310" spans="1:47" s="2" customFormat="1" ht="11.25">
      <c r="A310" s="35"/>
      <c r="B310" s="36"/>
      <c r="C310" s="37"/>
      <c r="D310" s="192" t="s">
        <v>147</v>
      </c>
      <c r="E310" s="37"/>
      <c r="F310" s="193" t="s">
        <v>444</v>
      </c>
      <c r="G310" s="37"/>
      <c r="H310" s="37"/>
      <c r="I310" s="194"/>
      <c r="J310" s="37"/>
      <c r="K310" s="37"/>
      <c r="L310" s="40"/>
      <c r="M310" s="195"/>
      <c r="N310" s="19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147</v>
      </c>
      <c r="AU310" s="18" t="s">
        <v>81</v>
      </c>
    </row>
    <row r="311" spans="2:51" s="14" customFormat="1" ht="11.25">
      <c r="B311" s="208"/>
      <c r="C311" s="209"/>
      <c r="D311" s="199" t="s">
        <v>149</v>
      </c>
      <c r="E311" s="210" t="s">
        <v>19</v>
      </c>
      <c r="F311" s="211" t="s">
        <v>445</v>
      </c>
      <c r="G311" s="209"/>
      <c r="H311" s="212">
        <v>67.5</v>
      </c>
      <c r="I311" s="213"/>
      <c r="J311" s="209"/>
      <c r="K311" s="209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149</v>
      </c>
      <c r="AU311" s="218" t="s">
        <v>81</v>
      </c>
      <c r="AV311" s="14" t="s">
        <v>81</v>
      </c>
      <c r="AW311" s="14" t="s">
        <v>33</v>
      </c>
      <c r="AX311" s="14" t="s">
        <v>72</v>
      </c>
      <c r="AY311" s="218" t="s">
        <v>138</v>
      </c>
    </row>
    <row r="312" spans="2:51" s="14" customFormat="1" ht="11.25">
      <c r="B312" s="208"/>
      <c r="C312" s="209"/>
      <c r="D312" s="199" t="s">
        <v>149</v>
      </c>
      <c r="E312" s="210" t="s">
        <v>19</v>
      </c>
      <c r="F312" s="211" t="s">
        <v>446</v>
      </c>
      <c r="G312" s="209"/>
      <c r="H312" s="212">
        <v>422.53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149</v>
      </c>
      <c r="AU312" s="218" t="s">
        <v>81</v>
      </c>
      <c r="AV312" s="14" t="s">
        <v>81</v>
      </c>
      <c r="AW312" s="14" t="s">
        <v>33</v>
      </c>
      <c r="AX312" s="14" t="s">
        <v>72</v>
      </c>
      <c r="AY312" s="218" t="s">
        <v>138</v>
      </c>
    </row>
    <row r="313" spans="2:51" s="14" customFormat="1" ht="11.25">
      <c r="B313" s="208"/>
      <c r="C313" s="209"/>
      <c r="D313" s="199" t="s">
        <v>149</v>
      </c>
      <c r="E313" s="210" t="s">
        <v>19</v>
      </c>
      <c r="F313" s="211" t="s">
        <v>447</v>
      </c>
      <c r="G313" s="209"/>
      <c r="H313" s="212">
        <v>0.344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149</v>
      </c>
      <c r="AU313" s="218" t="s">
        <v>81</v>
      </c>
      <c r="AV313" s="14" t="s">
        <v>81</v>
      </c>
      <c r="AW313" s="14" t="s">
        <v>33</v>
      </c>
      <c r="AX313" s="14" t="s">
        <v>72</v>
      </c>
      <c r="AY313" s="218" t="s">
        <v>138</v>
      </c>
    </row>
    <row r="314" spans="2:51" s="15" customFormat="1" ht="11.25">
      <c r="B314" s="219"/>
      <c r="C314" s="220"/>
      <c r="D314" s="199" t="s">
        <v>149</v>
      </c>
      <c r="E314" s="221" t="s">
        <v>19</v>
      </c>
      <c r="F314" s="222" t="s">
        <v>196</v>
      </c>
      <c r="G314" s="220"/>
      <c r="H314" s="223">
        <v>490.374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149</v>
      </c>
      <c r="AU314" s="229" t="s">
        <v>81</v>
      </c>
      <c r="AV314" s="15" t="s">
        <v>145</v>
      </c>
      <c r="AW314" s="15" t="s">
        <v>33</v>
      </c>
      <c r="AX314" s="15" t="s">
        <v>79</v>
      </c>
      <c r="AY314" s="229" t="s">
        <v>138</v>
      </c>
    </row>
    <row r="315" spans="1:65" s="2" customFormat="1" ht="24.2" customHeight="1">
      <c r="A315" s="35"/>
      <c r="B315" s="36"/>
      <c r="C315" s="179" t="s">
        <v>448</v>
      </c>
      <c r="D315" s="179" t="s">
        <v>140</v>
      </c>
      <c r="E315" s="180" t="s">
        <v>449</v>
      </c>
      <c r="F315" s="181" t="s">
        <v>436</v>
      </c>
      <c r="G315" s="182" t="s">
        <v>206</v>
      </c>
      <c r="H315" s="183">
        <v>9317.106</v>
      </c>
      <c r="I315" s="184"/>
      <c r="J315" s="185">
        <f>ROUND(I315*H315,2)</f>
        <v>0</v>
      </c>
      <c r="K315" s="181" t="s">
        <v>144</v>
      </c>
      <c r="L315" s="40"/>
      <c r="M315" s="186" t="s">
        <v>19</v>
      </c>
      <c r="N315" s="187" t="s">
        <v>43</v>
      </c>
      <c r="O315" s="65"/>
      <c r="P315" s="188">
        <f>O315*H315</f>
        <v>0</v>
      </c>
      <c r="Q315" s="188">
        <v>0</v>
      </c>
      <c r="R315" s="188">
        <f>Q315*H315</f>
        <v>0</v>
      </c>
      <c r="S315" s="188">
        <v>0</v>
      </c>
      <c r="T315" s="18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0" t="s">
        <v>145</v>
      </c>
      <c r="AT315" s="190" t="s">
        <v>140</v>
      </c>
      <c r="AU315" s="190" t="s">
        <v>81</v>
      </c>
      <c r="AY315" s="18" t="s">
        <v>138</v>
      </c>
      <c r="BE315" s="191">
        <f>IF(N315="základní",J315,0)</f>
        <v>0</v>
      </c>
      <c r="BF315" s="191">
        <f>IF(N315="snížená",J315,0)</f>
        <v>0</v>
      </c>
      <c r="BG315" s="191">
        <f>IF(N315="zákl. přenesená",J315,0)</f>
        <v>0</v>
      </c>
      <c r="BH315" s="191">
        <f>IF(N315="sníž. přenesená",J315,0)</f>
        <v>0</v>
      </c>
      <c r="BI315" s="191">
        <f>IF(N315="nulová",J315,0)</f>
        <v>0</v>
      </c>
      <c r="BJ315" s="18" t="s">
        <v>79</v>
      </c>
      <c r="BK315" s="191">
        <f>ROUND(I315*H315,2)</f>
        <v>0</v>
      </c>
      <c r="BL315" s="18" t="s">
        <v>145</v>
      </c>
      <c r="BM315" s="190" t="s">
        <v>450</v>
      </c>
    </row>
    <row r="316" spans="1:47" s="2" customFormat="1" ht="11.25">
      <c r="A316" s="35"/>
      <c r="B316" s="36"/>
      <c r="C316" s="37"/>
      <c r="D316" s="192" t="s">
        <v>147</v>
      </c>
      <c r="E316" s="37"/>
      <c r="F316" s="193" t="s">
        <v>451</v>
      </c>
      <c r="G316" s="37"/>
      <c r="H316" s="37"/>
      <c r="I316" s="194"/>
      <c r="J316" s="37"/>
      <c r="K316" s="37"/>
      <c r="L316" s="40"/>
      <c r="M316" s="195"/>
      <c r="N316" s="196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147</v>
      </c>
      <c r="AU316" s="18" t="s">
        <v>81</v>
      </c>
    </row>
    <row r="317" spans="2:51" s="14" customFormat="1" ht="11.25">
      <c r="B317" s="208"/>
      <c r="C317" s="209"/>
      <c r="D317" s="199" t="s">
        <v>149</v>
      </c>
      <c r="E317" s="210" t="s">
        <v>19</v>
      </c>
      <c r="F317" s="211" t="s">
        <v>445</v>
      </c>
      <c r="G317" s="209"/>
      <c r="H317" s="212">
        <v>67.5</v>
      </c>
      <c r="I317" s="213"/>
      <c r="J317" s="209"/>
      <c r="K317" s="209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149</v>
      </c>
      <c r="AU317" s="218" t="s">
        <v>81</v>
      </c>
      <c r="AV317" s="14" t="s">
        <v>81</v>
      </c>
      <c r="AW317" s="14" t="s">
        <v>33</v>
      </c>
      <c r="AX317" s="14" t="s">
        <v>72</v>
      </c>
      <c r="AY317" s="218" t="s">
        <v>138</v>
      </c>
    </row>
    <row r="318" spans="2:51" s="14" customFormat="1" ht="11.25">
      <c r="B318" s="208"/>
      <c r="C318" s="209"/>
      <c r="D318" s="199" t="s">
        <v>149</v>
      </c>
      <c r="E318" s="210" t="s">
        <v>19</v>
      </c>
      <c r="F318" s="211" t="s">
        <v>446</v>
      </c>
      <c r="G318" s="209"/>
      <c r="H318" s="212">
        <v>422.53</v>
      </c>
      <c r="I318" s="213"/>
      <c r="J318" s="209"/>
      <c r="K318" s="209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149</v>
      </c>
      <c r="AU318" s="218" t="s">
        <v>81</v>
      </c>
      <c r="AV318" s="14" t="s">
        <v>81</v>
      </c>
      <c r="AW318" s="14" t="s">
        <v>33</v>
      </c>
      <c r="AX318" s="14" t="s">
        <v>72</v>
      </c>
      <c r="AY318" s="218" t="s">
        <v>138</v>
      </c>
    </row>
    <row r="319" spans="2:51" s="14" customFormat="1" ht="11.25">
      <c r="B319" s="208"/>
      <c r="C319" s="209"/>
      <c r="D319" s="199" t="s">
        <v>149</v>
      </c>
      <c r="E319" s="210" t="s">
        <v>19</v>
      </c>
      <c r="F319" s="211" t="s">
        <v>447</v>
      </c>
      <c r="G319" s="209"/>
      <c r="H319" s="212">
        <v>0.344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149</v>
      </c>
      <c r="AU319" s="218" t="s">
        <v>81</v>
      </c>
      <c r="AV319" s="14" t="s">
        <v>81</v>
      </c>
      <c r="AW319" s="14" t="s">
        <v>33</v>
      </c>
      <c r="AX319" s="14" t="s">
        <v>72</v>
      </c>
      <c r="AY319" s="218" t="s">
        <v>138</v>
      </c>
    </row>
    <row r="320" spans="2:51" s="15" customFormat="1" ht="11.25">
      <c r="B320" s="219"/>
      <c r="C320" s="220"/>
      <c r="D320" s="199" t="s">
        <v>149</v>
      </c>
      <c r="E320" s="221" t="s">
        <v>19</v>
      </c>
      <c r="F320" s="222" t="s">
        <v>196</v>
      </c>
      <c r="G320" s="220"/>
      <c r="H320" s="223">
        <v>490.374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149</v>
      </c>
      <c r="AU320" s="229" t="s">
        <v>81</v>
      </c>
      <c r="AV320" s="15" t="s">
        <v>145</v>
      </c>
      <c r="AW320" s="15" t="s">
        <v>33</v>
      </c>
      <c r="AX320" s="15" t="s">
        <v>79</v>
      </c>
      <c r="AY320" s="229" t="s">
        <v>138</v>
      </c>
    </row>
    <row r="321" spans="2:51" s="14" customFormat="1" ht="11.25">
      <c r="B321" s="208"/>
      <c r="C321" s="209"/>
      <c r="D321" s="199" t="s">
        <v>149</v>
      </c>
      <c r="E321" s="209"/>
      <c r="F321" s="211" t="s">
        <v>452</v>
      </c>
      <c r="G321" s="209"/>
      <c r="H321" s="212">
        <v>9317.106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149</v>
      </c>
      <c r="AU321" s="218" t="s">
        <v>81</v>
      </c>
      <c r="AV321" s="14" t="s">
        <v>81</v>
      </c>
      <c r="AW321" s="14" t="s">
        <v>4</v>
      </c>
      <c r="AX321" s="14" t="s">
        <v>79</v>
      </c>
      <c r="AY321" s="218" t="s">
        <v>138</v>
      </c>
    </row>
    <row r="322" spans="1:65" s="2" customFormat="1" ht="24.2" customHeight="1">
      <c r="A322" s="35"/>
      <c r="B322" s="36"/>
      <c r="C322" s="179" t="s">
        <v>453</v>
      </c>
      <c r="D322" s="179" t="s">
        <v>140</v>
      </c>
      <c r="E322" s="180" t="s">
        <v>454</v>
      </c>
      <c r="F322" s="181" t="s">
        <v>455</v>
      </c>
      <c r="G322" s="182" t="s">
        <v>206</v>
      </c>
      <c r="H322" s="183">
        <v>490.03</v>
      </c>
      <c r="I322" s="184"/>
      <c r="J322" s="185">
        <f>ROUND(I322*H322,2)</f>
        <v>0</v>
      </c>
      <c r="K322" s="181" t="s">
        <v>19</v>
      </c>
      <c r="L322" s="40"/>
      <c r="M322" s="186" t="s">
        <v>19</v>
      </c>
      <c r="N322" s="187" t="s">
        <v>43</v>
      </c>
      <c r="O322" s="65"/>
      <c r="P322" s="188">
        <f>O322*H322</f>
        <v>0</v>
      </c>
      <c r="Q322" s="188">
        <v>0</v>
      </c>
      <c r="R322" s="188">
        <f>Q322*H322</f>
        <v>0</v>
      </c>
      <c r="S322" s="188">
        <v>0</v>
      </c>
      <c r="T322" s="18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0" t="s">
        <v>145</v>
      </c>
      <c r="AT322" s="190" t="s">
        <v>140</v>
      </c>
      <c r="AU322" s="190" t="s">
        <v>81</v>
      </c>
      <c r="AY322" s="18" t="s">
        <v>138</v>
      </c>
      <c r="BE322" s="191">
        <f>IF(N322="základní",J322,0)</f>
        <v>0</v>
      </c>
      <c r="BF322" s="191">
        <f>IF(N322="snížená",J322,0)</f>
        <v>0</v>
      </c>
      <c r="BG322" s="191">
        <f>IF(N322="zákl. přenesená",J322,0)</f>
        <v>0</v>
      </c>
      <c r="BH322" s="191">
        <f>IF(N322="sníž. přenesená",J322,0)</f>
        <v>0</v>
      </c>
      <c r="BI322" s="191">
        <f>IF(N322="nulová",J322,0)</f>
        <v>0</v>
      </c>
      <c r="BJ322" s="18" t="s">
        <v>79</v>
      </c>
      <c r="BK322" s="191">
        <f>ROUND(I322*H322,2)</f>
        <v>0</v>
      </c>
      <c r="BL322" s="18" t="s">
        <v>145</v>
      </c>
      <c r="BM322" s="190" t="s">
        <v>456</v>
      </c>
    </row>
    <row r="323" spans="2:51" s="14" customFormat="1" ht="11.25">
      <c r="B323" s="208"/>
      <c r="C323" s="209"/>
      <c r="D323" s="199" t="s">
        <v>149</v>
      </c>
      <c r="E323" s="210" t="s">
        <v>19</v>
      </c>
      <c r="F323" s="211" t="s">
        <v>445</v>
      </c>
      <c r="G323" s="209"/>
      <c r="H323" s="212">
        <v>67.5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149</v>
      </c>
      <c r="AU323" s="218" t="s">
        <v>81</v>
      </c>
      <c r="AV323" s="14" t="s">
        <v>81</v>
      </c>
      <c r="AW323" s="14" t="s">
        <v>33</v>
      </c>
      <c r="AX323" s="14" t="s">
        <v>72</v>
      </c>
      <c r="AY323" s="218" t="s">
        <v>138</v>
      </c>
    </row>
    <row r="324" spans="2:51" s="14" customFormat="1" ht="11.25">
      <c r="B324" s="208"/>
      <c r="C324" s="209"/>
      <c r="D324" s="199" t="s">
        <v>149</v>
      </c>
      <c r="E324" s="210" t="s">
        <v>19</v>
      </c>
      <c r="F324" s="211" t="s">
        <v>446</v>
      </c>
      <c r="G324" s="209"/>
      <c r="H324" s="212">
        <v>422.53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149</v>
      </c>
      <c r="AU324" s="218" t="s">
        <v>81</v>
      </c>
      <c r="AV324" s="14" t="s">
        <v>81</v>
      </c>
      <c r="AW324" s="14" t="s">
        <v>33</v>
      </c>
      <c r="AX324" s="14" t="s">
        <v>72</v>
      </c>
      <c r="AY324" s="218" t="s">
        <v>138</v>
      </c>
    </row>
    <row r="325" spans="2:51" s="15" customFormat="1" ht="11.25">
      <c r="B325" s="219"/>
      <c r="C325" s="220"/>
      <c r="D325" s="199" t="s">
        <v>149</v>
      </c>
      <c r="E325" s="221" t="s">
        <v>19</v>
      </c>
      <c r="F325" s="222" t="s">
        <v>196</v>
      </c>
      <c r="G325" s="220"/>
      <c r="H325" s="223">
        <v>490.03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149</v>
      </c>
      <c r="AU325" s="229" t="s">
        <v>81</v>
      </c>
      <c r="AV325" s="15" t="s">
        <v>145</v>
      </c>
      <c r="AW325" s="15" t="s">
        <v>33</v>
      </c>
      <c r="AX325" s="15" t="s">
        <v>79</v>
      </c>
      <c r="AY325" s="229" t="s">
        <v>138</v>
      </c>
    </row>
    <row r="326" spans="1:65" s="2" customFormat="1" ht="24.2" customHeight="1">
      <c r="A326" s="35"/>
      <c r="B326" s="36"/>
      <c r="C326" s="179" t="s">
        <v>457</v>
      </c>
      <c r="D326" s="179" t="s">
        <v>140</v>
      </c>
      <c r="E326" s="180" t="s">
        <v>458</v>
      </c>
      <c r="F326" s="181" t="s">
        <v>205</v>
      </c>
      <c r="G326" s="182" t="s">
        <v>206</v>
      </c>
      <c r="H326" s="183">
        <v>31.32</v>
      </c>
      <c r="I326" s="184"/>
      <c r="J326" s="185">
        <f>ROUND(I326*H326,2)</f>
        <v>0</v>
      </c>
      <c r="K326" s="181" t="s">
        <v>19</v>
      </c>
      <c r="L326" s="40"/>
      <c r="M326" s="186" t="s">
        <v>19</v>
      </c>
      <c r="N326" s="187" t="s">
        <v>43</v>
      </c>
      <c r="O326" s="65"/>
      <c r="P326" s="188">
        <f>O326*H326</f>
        <v>0</v>
      </c>
      <c r="Q326" s="188">
        <v>0</v>
      </c>
      <c r="R326" s="188">
        <f>Q326*H326</f>
        <v>0</v>
      </c>
      <c r="S326" s="188">
        <v>0</v>
      </c>
      <c r="T326" s="18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145</v>
      </c>
      <c r="AT326" s="190" t="s">
        <v>140</v>
      </c>
      <c r="AU326" s="190" t="s">
        <v>81</v>
      </c>
      <c r="AY326" s="18" t="s">
        <v>138</v>
      </c>
      <c r="BE326" s="191">
        <f>IF(N326="základní",J326,0)</f>
        <v>0</v>
      </c>
      <c r="BF326" s="191">
        <f>IF(N326="snížená",J326,0)</f>
        <v>0</v>
      </c>
      <c r="BG326" s="191">
        <f>IF(N326="zákl. přenesená",J326,0)</f>
        <v>0</v>
      </c>
      <c r="BH326" s="191">
        <f>IF(N326="sníž. přenesená",J326,0)</f>
        <v>0</v>
      </c>
      <c r="BI326" s="191">
        <f>IF(N326="nulová",J326,0)</f>
        <v>0</v>
      </c>
      <c r="BJ326" s="18" t="s">
        <v>79</v>
      </c>
      <c r="BK326" s="191">
        <f>ROUND(I326*H326,2)</f>
        <v>0</v>
      </c>
      <c r="BL326" s="18" t="s">
        <v>145</v>
      </c>
      <c r="BM326" s="190" t="s">
        <v>459</v>
      </c>
    </row>
    <row r="327" spans="2:51" s="14" customFormat="1" ht="11.25">
      <c r="B327" s="208"/>
      <c r="C327" s="209"/>
      <c r="D327" s="199" t="s">
        <v>149</v>
      </c>
      <c r="E327" s="210" t="s">
        <v>19</v>
      </c>
      <c r="F327" s="211" t="s">
        <v>432</v>
      </c>
      <c r="G327" s="209"/>
      <c r="H327" s="212">
        <v>31.32</v>
      </c>
      <c r="I327" s="213"/>
      <c r="J327" s="209"/>
      <c r="K327" s="209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149</v>
      </c>
      <c r="AU327" s="218" t="s">
        <v>81</v>
      </c>
      <c r="AV327" s="14" t="s">
        <v>81</v>
      </c>
      <c r="AW327" s="14" t="s">
        <v>33</v>
      </c>
      <c r="AX327" s="14" t="s">
        <v>79</v>
      </c>
      <c r="AY327" s="218" t="s">
        <v>138</v>
      </c>
    </row>
    <row r="328" spans="1:65" s="2" customFormat="1" ht="24.2" customHeight="1">
      <c r="A328" s="35"/>
      <c r="B328" s="36"/>
      <c r="C328" s="179" t="s">
        <v>460</v>
      </c>
      <c r="D328" s="179" t="s">
        <v>140</v>
      </c>
      <c r="E328" s="180" t="s">
        <v>461</v>
      </c>
      <c r="F328" s="181" t="s">
        <v>462</v>
      </c>
      <c r="G328" s="182" t="s">
        <v>206</v>
      </c>
      <c r="H328" s="183">
        <v>1936.83</v>
      </c>
      <c r="I328" s="184"/>
      <c r="J328" s="185">
        <f>ROUND(I328*H328,2)</f>
        <v>0</v>
      </c>
      <c r="K328" s="181" t="s">
        <v>19</v>
      </c>
      <c r="L328" s="40"/>
      <c r="M328" s="186" t="s">
        <v>19</v>
      </c>
      <c r="N328" s="187" t="s">
        <v>43</v>
      </c>
      <c r="O328" s="65"/>
      <c r="P328" s="188">
        <f>O328*H328</f>
        <v>0</v>
      </c>
      <c r="Q328" s="188">
        <v>0</v>
      </c>
      <c r="R328" s="188">
        <f>Q328*H328</f>
        <v>0</v>
      </c>
      <c r="S328" s="188">
        <v>0</v>
      </c>
      <c r="T328" s="189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0" t="s">
        <v>145</v>
      </c>
      <c r="AT328" s="190" t="s">
        <v>140</v>
      </c>
      <c r="AU328" s="190" t="s">
        <v>81</v>
      </c>
      <c r="AY328" s="18" t="s">
        <v>138</v>
      </c>
      <c r="BE328" s="191">
        <f>IF(N328="základní",J328,0)</f>
        <v>0</v>
      </c>
      <c r="BF328" s="191">
        <f>IF(N328="snížená",J328,0)</f>
        <v>0</v>
      </c>
      <c r="BG328" s="191">
        <f>IF(N328="zákl. přenesená",J328,0)</f>
        <v>0</v>
      </c>
      <c r="BH328" s="191">
        <f>IF(N328="sníž. přenesená",J328,0)</f>
        <v>0</v>
      </c>
      <c r="BI328" s="191">
        <f>IF(N328="nulová",J328,0)</f>
        <v>0</v>
      </c>
      <c r="BJ328" s="18" t="s">
        <v>79</v>
      </c>
      <c r="BK328" s="191">
        <f>ROUND(I328*H328,2)</f>
        <v>0</v>
      </c>
      <c r="BL328" s="18" t="s">
        <v>145</v>
      </c>
      <c r="BM328" s="190" t="s">
        <v>463</v>
      </c>
    </row>
    <row r="329" spans="2:51" s="14" customFormat="1" ht="11.25">
      <c r="B329" s="208"/>
      <c r="C329" s="209"/>
      <c r="D329" s="199" t="s">
        <v>149</v>
      </c>
      <c r="E329" s="210" t="s">
        <v>19</v>
      </c>
      <c r="F329" s="211" t="s">
        <v>433</v>
      </c>
      <c r="G329" s="209"/>
      <c r="H329" s="212">
        <v>1936.83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149</v>
      </c>
      <c r="AU329" s="218" t="s">
        <v>81</v>
      </c>
      <c r="AV329" s="14" t="s">
        <v>81</v>
      </c>
      <c r="AW329" s="14" t="s">
        <v>33</v>
      </c>
      <c r="AX329" s="14" t="s">
        <v>72</v>
      </c>
      <c r="AY329" s="218" t="s">
        <v>138</v>
      </c>
    </row>
    <row r="330" spans="2:51" s="15" customFormat="1" ht="11.25">
      <c r="B330" s="219"/>
      <c r="C330" s="220"/>
      <c r="D330" s="199" t="s">
        <v>149</v>
      </c>
      <c r="E330" s="221" t="s">
        <v>19</v>
      </c>
      <c r="F330" s="222" t="s">
        <v>196</v>
      </c>
      <c r="G330" s="220"/>
      <c r="H330" s="223">
        <v>1936.83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149</v>
      </c>
      <c r="AU330" s="229" t="s">
        <v>81</v>
      </c>
      <c r="AV330" s="15" t="s">
        <v>145</v>
      </c>
      <c r="AW330" s="15" t="s">
        <v>33</v>
      </c>
      <c r="AX330" s="15" t="s">
        <v>79</v>
      </c>
      <c r="AY330" s="229" t="s">
        <v>138</v>
      </c>
    </row>
    <row r="331" spans="2:63" s="12" customFormat="1" ht="22.9" customHeight="1">
      <c r="B331" s="163"/>
      <c r="C331" s="164"/>
      <c r="D331" s="165" t="s">
        <v>71</v>
      </c>
      <c r="E331" s="177" t="s">
        <v>464</v>
      </c>
      <c r="F331" s="177" t="s">
        <v>465</v>
      </c>
      <c r="G331" s="164"/>
      <c r="H331" s="164"/>
      <c r="I331" s="167"/>
      <c r="J331" s="178">
        <f>BK331</f>
        <v>0</v>
      </c>
      <c r="K331" s="164"/>
      <c r="L331" s="169"/>
      <c r="M331" s="170"/>
      <c r="N331" s="171"/>
      <c r="O331" s="171"/>
      <c r="P331" s="172">
        <f>SUM(P332:P334)</f>
        <v>0</v>
      </c>
      <c r="Q331" s="171"/>
      <c r="R331" s="172">
        <f>SUM(R332:R334)</f>
        <v>0</v>
      </c>
      <c r="S331" s="171"/>
      <c r="T331" s="173">
        <f>SUM(T332:T334)</f>
        <v>0</v>
      </c>
      <c r="AR331" s="174" t="s">
        <v>79</v>
      </c>
      <c r="AT331" s="175" t="s">
        <v>71</v>
      </c>
      <c r="AU331" s="175" t="s">
        <v>79</v>
      </c>
      <c r="AY331" s="174" t="s">
        <v>138</v>
      </c>
      <c r="BK331" s="176">
        <f>SUM(BK332:BK334)</f>
        <v>0</v>
      </c>
    </row>
    <row r="332" spans="1:65" s="2" customFormat="1" ht="24.2" customHeight="1">
      <c r="A332" s="35"/>
      <c r="B332" s="36"/>
      <c r="C332" s="179" t="s">
        <v>466</v>
      </c>
      <c r="D332" s="179" t="s">
        <v>140</v>
      </c>
      <c r="E332" s="180" t="s">
        <v>467</v>
      </c>
      <c r="F332" s="181" t="s">
        <v>468</v>
      </c>
      <c r="G332" s="182" t="s">
        <v>206</v>
      </c>
      <c r="H332" s="183">
        <v>402.47</v>
      </c>
      <c r="I332" s="184"/>
      <c r="J332" s="185">
        <f>ROUND(I332*H332,2)</f>
        <v>0</v>
      </c>
      <c r="K332" s="181" t="s">
        <v>144</v>
      </c>
      <c r="L332" s="40"/>
      <c r="M332" s="186" t="s">
        <v>19</v>
      </c>
      <c r="N332" s="187" t="s">
        <v>43</v>
      </c>
      <c r="O332" s="65"/>
      <c r="P332" s="188">
        <f>O332*H332</f>
        <v>0</v>
      </c>
      <c r="Q332" s="188">
        <v>0</v>
      </c>
      <c r="R332" s="188">
        <f>Q332*H332</f>
        <v>0</v>
      </c>
      <c r="S332" s="188">
        <v>0</v>
      </c>
      <c r="T332" s="18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0" t="s">
        <v>145</v>
      </c>
      <c r="AT332" s="190" t="s">
        <v>140</v>
      </c>
      <c r="AU332" s="190" t="s">
        <v>81</v>
      </c>
      <c r="AY332" s="18" t="s">
        <v>138</v>
      </c>
      <c r="BE332" s="191">
        <f>IF(N332="základní",J332,0)</f>
        <v>0</v>
      </c>
      <c r="BF332" s="191">
        <f>IF(N332="snížená",J332,0)</f>
        <v>0</v>
      </c>
      <c r="BG332" s="191">
        <f>IF(N332="zákl. přenesená",J332,0)</f>
        <v>0</v>
      </c>
      <c r="BH332" s="191">
        <f>IF(N332="sníž. přenesená",J332,0)</f>
        <v>0</v>
      </c>
      <c r="BI332" s="191">
        <f>IF(N332="nulová",J332,0)</f>
        <v>0</v>
      </c>
      <c r="BJ332" s="18" t="s">
        <v>79</v>
      </c>
      <c r="BK332" s="191">
        <f>ROUND(I332*H332,2)</f>
        <v>0</v>
      </c>
      <c r="BL332" s="18" t="s">
        <v>145</v>
      </c>
      <c r="BM332" s="190" t="s">
        <v>469</v>
      </c>
    </row>
    <row r="333" spans="1:47" s="2" customFormat="1" ht="11.25">
      <c r="A333" s="35"/>
      <c r="B333" s="36"/>
      <c r="C333" s="37"/>
      <c r="D333" s="192" t="s">
        <v>147</v>
      </c>
      <c r="E333" s="37"/>
      <c r="F333" s="193" t="s">
        <v>470</v>
      </c>
      <c r="G333" s="37"/>
      <c r="H333" s="37"/>
      <c r="I333" s="194"/>
      <c r="J333" s="37"/>
      <c r="K333" s="37"/>
      <c r="L333" s="40"/>
      <c r="M333" s="195"/>
      <c r="N333" s="196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147</v>
      </c>
      <c r="AU333" s="18" t="s">
        <v>81</v>
      </c>
    </row>
    <row r="334" spans="1:47" s="2" customFormat="1" ht="29.25">
      <c r="A334" s="35"/>
      <c r="B334" s="36"/>
      <c r="C334" s="37"/>
      <c r="D334" s="199" t="s">
        <v>471</v>
      </c>
      <c r="E334" s="37"/>
      <c r="F334" s="240" t="s">
        <v>472</v>
      </c>
      <c r="G334" s="37"/>
      <c r="H334" s="37"/>
      <c r="I334" s="194"/>
      <c r="J334" s="37"/>
      <c r="K334" s="37"/>
      <c r="L334" s="40"/>
      <c r="M334" s="241"/>
      <c r="N334" s="242"/>
      <c r="O334" s="243"/>
      <c r="P334" s="243"/>
      <c r="Q334" s="243"/>
      <c r="R334" s="243"/>
      <c r="S334" s="243"/>
      <c r="T334" s="244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T334" s="18" t="s">
        <v>471</v>
      </c>
      <c r="AU334" s="18" t="s">
        <v>81</v>
      </c>
    </row>
    <row r="335" spans="1:31" s="2" customFormat="1" ht="6.95" customHeight="1">
      <c r="A335" s="35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40"/>
      <c r="M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</row>
  </sheetData>
  <sheetProtection algorithmName="SHA-512" hashValue="4SwvygeKqAD9CfwlK3erfWzYzUVPlO/v7xDamJG8MDg/x5RAOYM7OJrVp0M/LVcQybacaG6hj61I2qfqmtqDPA==" saltValue="ojx718Ce/BCpdMszrJRgk/71T35UtTiMW36L+a4RU7lmHm5xpH/VYqpALY2xnghELa+WSIIvopA/UNNvTto3+Q==" spinCount="100000" sheet="1" objects="1" scenarios="1" formatColumns="0" formatRows="0" autoFilter="0"/>
  <autoFilter ref="C90:K334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1_02/113107162"/>
    <hyperlink ref="F99" r:id="rId2" display="https://podminky.urs.cz/item/CS_URS_2021_02/113107172"/>
    <hyperlink ref="F103" r:id="rId3" display="https://podminky.urs.cz/item/CS_URS_2021_02/113154332"/>
    <hyperlink ref="F110" r:id="rId4" display="https://podminky.urs.cz/item/CS_URS_2021_02/113201112"/>
    <hyperlink ref="F114" r:id="rId5" display="https://podminky.urs.cz/item/CS_URS_2021_02/122251102"/>
    <hyperlink ref="F118" r:id="rId6" display="https://podminky.urs.cz/item/CS_URS_2021_02/122251103"/>
    <hyperlink ref="F122" r:id="rId7" display="https://podminky.urs.cz/item/CS_URS_2021_02/162751117"/>
    <hyperlink ref="F126" r:id="rId8" display="https://podminky.urs.cz/item/CS_URS_2021_02/162751119"/>
    <hyperlink ref="F135" r:id="rId9" display="https://podminky.urs.cz/item/CS_URS_2021_02/181951112"/>
    <hyperlink ref="F139" r:id="rId10" display="https://podminky.urs.cz/item/CS_URS_2021_02/564851111"/>
    <hyperlink ref="F144" r:id="rId11" display="https://podminky.urs.cz/item/CS_URS_2021_02/565135101"/>
    <hyperlink ref="F148" r:id="rId12" display="https://podminky.urs.cz/item/CS_URS_2021_02/573231107"/>
    <hyperlink ref="F156" r:id="rId13" display="https://podminky.urs.cz/item/CS_URS_2021_02/577134121"/>
    <hyperlink ref="F163" r:id="rId14" display="https://podminky.urs.cz/item/CS_URS_2021_02/577155122"/>
    <hyperlink ref="F171" r:id="rId15" display="https://podminky.urs.cz/item/CS_URS_2021_02/914111111"/>
    <hyperlink ref="F198" r:id="rId16" display="https://podminky.urs.cz/item/CS_URS_2021_02/914431112"/>
    <hyperlink ref="F201" r:id="rId17" display="https://podminky.urs.cz/item/CS_URS_2021_02/914511111"/>
    <hyperlink ref="F213" r:id="rId18" display="https://podminky.urs.cz/item/CS_URS_2021_02/915211112"/>
    <hyperlink ref="F218" r:id="rId19" display="https://podminky.urs.cz/item/CS_URS_2021_02/915211116"/>
    <hyperlink ref="F223" r:id="rId20" display="https://podminky.urs.cz/item/CS_URS_2021_02/915211122"/>
    <hyperlink ref="F226" r:id="rId21" display="https://podminky.urs.cz/item/CS_URS_2021_02/915221112"/>
    <hyperlink ref="F229" r:id="rId22" display="https://podminky.urs.cz/item/CS_URS_2021_02/915221122"/>
    <hyperlink ref="F235" r:id="rId23" display="https://podminky.urs.cz/item/CS_URS_2021_02/915231112"/>
    <hyperlink ref="F241" r:id="rId24" display="https://podminky.urs.cz/item/CS_URS_2021_02/915311113"/>
    <hyperlink ref="F244" r:id="rId25" display="https://podminky.urs.cz/item/CS_URS_2021_02/915611111"/>
    <hyperlink ref="F256" r:id="rId26" display="https://podminky.urs.cz/item/CS_URS_2021_02/915621111"/>
    <hyperlink ref="F287" r:id="rId27" display="https://podminky.urs.cz/item/CS_URS_2021_02/916431112"/>
    <hyperlink ref="F294" r:id="rId28" display="https://podminky.urs.cz/item/CS_URS_2021_02/966006132"/>
    <hyperlink ref="F296" r:id="rId29" display="https://podminky.urs.cz/item/CS_URS_2021_02/966006211"/>
    <hyperlink ref="F299" r:id="rId30" display="https://podminky.urs.cz/item/CS_URS_2021_02/997221551"/>
    <hyperlink ref="F304" r:id="rId31" display="https://podminky.urs.cz/item/CS_URS_2021_02/997221559"/>
    <hyperlink ref="F310" r:id="rId32" display="https://podminky.urs.cz/item/CS_URS_2021_02/997221561"/>
    <hyperlink ref="F316" r:id="rId33" display="https://podminky.urs.cz/item/CS_URS_2021_02/997221569"/>
    <hyperlink ref="F333" r:id="rId34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89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473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ROUND(J92,2)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ROUND((SUM(BE92:BE292)),2)</f>
        <v>0</v>
      </c>
      <c r="G35" s="35"/>
      <c r="H35" s="35"/>
      <c r="I35" s="125">
        <v>0.21</v>
      </c>
      <c r="J35" s="124">
        <f>ROUND(((SUM(BE92:BE292))*I35),2)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ROUND((SUM(BF92:BF292)),2)</f>
        <v>0</v>
      </c>
      <c r="G36" s="35"/>
      <c r="H36" s="35"/>
      <c r="I36" s="125">
        <v>0.15</v>
      </c>
      <c r="J36" s="124">
        <f>ROUND(((SUM(BF92:BF292))*I36),2)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ROUND((SUM(BG92:BG292)),2)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ROUND((SUM(BH92:BH292)),2)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ROUND((SUM(BI92:BI292)),2)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102b - Chodník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J92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117</v>
      </c>
      <c r="E64" s="144"/>
      <c r="F64" s="144"/>
      <c r="G64" s="144"/>
      <c r="H64" s="144"/>
      <c r="I64" s="144"/>
      <c r="J64" s="145">
        <f>J93</f>
        <v>0</v>
      </c>
      <c r="K64" s="142"/>
      <c r="L64" s="146"/>
    </row>
    <row r="65" spans="2:12" s="10" customFormat="1" ht="19.9" customHeight="1">
      <c r="B65" s="147"/>
      <c r="C65" s="98"/>
      <c r="D65" s="148" t="s">
        <v>118</v>
      </c>
      <c r="E65" s="149"/>
      <c r="F65" s="149"/>
      <c r="G65" s="149"/>
      <c r="H65" s="149"/>
      <c r="I65" s="149"/>
      <c r="J65" s="150">
        <f>J94</f>
        <v>0</v>
      </c>
      <c r="K65" s="98"/>
      <c r="L65" s="151"/>
    </row>
    <row r="66" spans="2:12" s="10" customFormat="1" ht="19.9" customHeight="1">
      <c r="B66" s="147"/>
      <c r="C66" s="98"/>
      <c r="D66" s="148" t="s">
        <v>119</v>
      </c>
      <c r="E66" s="149"/>
      <c r="F66" s="149"/>
      <c r="G66" s="149"/>
      <c r="H66" s="149"/>
      <c r="I66" s="149"/>
      <c r="J66" s="150">
        <f>J174</f>
        <v>0</v>
      </c>
      <c r="K66" s="98"/>
      <c r="L66" s="151"/>
    </row>
    <row r="67" spans="2:12" s="10" customFormat="1" ht="19.9" customHeight="1">
      <c r="B67" s="147"/>
      <c r="C67" s="98"/>
      <c r="D67" s="148" t="s">
        <v>474</v>
      </c>
      <c r="E67" s="149"/>
      <c r="F67" s="149"/>
      <c r="G67" s="149"/>
      <c r="H67" s="149"/>
      <c r="I67" s="149"/>
      <c r="J67" s="150">
        <f>J230</f>
        <v>0</v>
      </c>
      <c r="K67" s="98"/>
      <c r="L67" s="151"/>
    </row>
    <row r="68" spans="2:12" s="10" customFormat="1" ht="19.9" customHeight="1">
      <c r="B68" s="147"/>
      <c r="C68" s="98"/>
      <c r="D68" s="148" t="s">
        <v>120</v>
      </c>
      <c r="E68" s="149"/>
      <c r="F68" s="149"/>
      <c r="G68" s="149"/>
      <c r="H68" s="149"/>
      <c r="I68" s="149"/>
      <c r="J68" s="150">
        <f>J239</f>
        <v>0</v>
      </c>
      <c r="K68" s="98"/>
      <c r="L68" s="151"/>
    </row>
    <row r="69" spans="2:12" s="10" customFormat="1" ht="19.9" customHeight="1">
      <c r="B69" s="147"/>
      <c r="C69" s="98"/>
      <c r="D69" s="148" t="s">
        <v>121</v>
      </c>
      <c r="E69" s="149"/>
      <c r="F69" s="149"/>
      <c r="G69" s="149"/>
      <c r="H69" s="149"/>
      <c r="I69" s="149"/>
      <c r="J69" s="150">
        <f>J255</f>
        <v>0</v>
      </c>
      <c r="K69" s="98"/>
      <c r="L69" s="151"/>
    </row>
    <row r="70" spans="2:12" s="10" customFormat="1" ht="19.9" customHeight="1">
      <c r="B70" s="147"/>
      <c r="C70" s="98"/>
      <c r="D70" s="148" t="s">
        <v>122</v>
      </c>
      <c r="E70" s="149"/>
      <c r="F70" s="149"/>
      <c r="G70" s="149"/>
      <c r="H70" s="149"/>
      <c r="I70" s="149"/>
      <c r="J70" s="150">
        <f>J289</f>
        <v>0</v>
      </c>
      <c r="K70" s="98"/>
      <c r="L70" s="151"/>
    </row>
    <row r="71" spans="1:31" s="2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123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87" t="str">
        <f>E7</f>
        <v>Rekonstrukce Teplické ulice v Bílině</v>
      </c>
      <c r="F80" s="388"/>
      <c r="G80" s="388"/>
      <c r="H80" s="388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30" t="s">
        <v>109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87" t="s">
        <v>110</v>
      </c>
      <c r="F82" s="389"/>
      <c r="G82" s="389"/>
      <c r="H82" s="389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111</v>
      </c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36" t="str">
        <f>E11</f>
        <v>SO 102b - Chodník</v>
      </c>
      <c r="F84" s="389"/>
      <c r="G84" s="389"/>
      <c r="H84" s="389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F14</f>
        <v>Bílina</v>
      </c>
      <c r="G86" s="37"/>
      <c r="H86" s="37"/>
      <c r="I86" s="30" t="s">
        <v>23</v>
      </c>
      <c r="J86" s="60" t="str">
        <f>IF(J14="","",J14)</f>
        <v>15. 9. 2021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25</v>
      </c>
      <c r="D88" s="37"/>
      <c r="E88" s="37"/>
      <c r="F88" s="28" t="str">
        <f>E17</f>
        <v>Město Bílina, Břežanská 50/4, 418 31</v>
      </c>
      <c r="G88" s="37"/>
      <c r="H88" s="37"/>
      <c r="I88" s="30" t="s">
        <v>31</v>
      </c>
      <c r="J88" s="33" t="str">
        <f>E23</f>
        <v>AZ Consult spol. s r.o.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IF(E20="","",E20)</f>
        <v>Vyplň údaj</v>
      </c>
      <c r="G89" s="37"/>
      <c r="H89" s="37"/>
      <c r="I89" s="30" t="s">
        <v>34</v>
      </c>
      <c r="J89" s="33" t="str">
        <f>E26</f>
        <v>Lucie Wojčiková</v>
      </c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52"/>
      <c r="B91" s="153"/>
      <c r="C91" s="154" t="s">
        <v>124</v>
      </c>
      <c r="D91" s="155" t="s">
        <v>57</v>
      </c>
      <c r="E91" s="155" t="s">
        <v>53</v>
      </c>
      <c r="F91" s="155" t="s">
        <v>54</v>
      </c>
      <c r="G91" s="155" t="s">
        <v>125</v>
      </c>
      <c r="H91" s="155" t="s">
        <v>126</v>
      </c>
      <c r="I91" s="155" t="s">
        <v>127</v>
      </c>
      <c r="J91" s="155" t="s">
        <v>115</v>
      </c>
      <c r="K91" s="156" t="s">
        <v>128</v>
      </c>
      <c r="L91" s="157"/>
      <c r="M91" s="69" t="s">
        <v>19</v>
      </c>
      <c r="N91" s="70" t="s">
        <v>42</v>
      </c>
      <c r="O91" s="70" t="s">
        <v>129</v>
      </c>
      <c r="P91" s="70" t="s">
        <v>130</v>
      </c>
      <c r="Q91" s="70" t="s">
        <v>131</v>
      </c>
      <c r="R91" s="70" t="s">
        <v>132</v>
      </c>
      <c r="S91" s="70" t="s">
        <v>133</v>
      </c>
      <c r="T91" s="71" t="s">
        <v>134</v>
      </c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</row>
    <row r="92" spans="1:63" s="2" customFormat="1" ht="22.9" customHeight="1">
      <c r="A92" s="35"/>
      <c r="B92" s="36"/>
      <c r="C92" s="76" t="s">
        <v>135</v>
      </c>
      <c r="D92" s="37"/>
      <c r="E92" s="37"/>
      <c r="F92" s="37"/>
      <c r="G92" s="37"/>
      <c r="H92" s="37"/>
      <c r="I92" s="37"/>
      <c r="J92" s="158">
        <f>BK92</f>
        <v>0</v>
      </c>
      <c r="K92" s="37"/>
      <c r="L92" s="40"/>
      <c r="M92" s="72"/>
      <c r="N92" s="159"/>
      <c r="O92" s="73"/>
      <c r="P92" s="160">
        <f>P93</f>
        <v>0</v>
      </c>
      <c r="Q92" s="73"/>
      <c r="R92" s="160">
        <f>R93</f>
        <v>1299.1480009999998</v>
      </c>
      <c r="S92" s="73"/>
      <c r="T92" s="161">
        <f>T93</f>
        <v>1950.0010000000002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71</v>
      </c>
      <c r="AU92" s="18" t="s">
        <v>116</v>
      </c>
      <c r="BK92" s="162">
        <f>BK93</f>
        <v>0</v>
      </c>
    </row>
    <row r="93" spans="2:63" s="12" customFormat="1" ht="25.9" customHeight="1">
      <c r="B93" s="163"/>
      <c r="C93" s="164"/>
      <c r="D93" s="165" t="s">
        <v>71</v>
      </c>
      <c r="E93" s="166" t="s">
        <v>136</v>
      </c>
      <c r="F93" s="166" t="s">
        <v>137</v>
      </c>
      <c r="G93" s="164"/>
      <c r="H93" s="164"/>
      <c r="I93" s="167"/>
      <c r="J93" s="168">
        <f>BK93</f>
        <v>0</v>
      </c>
      <c r="K93" s="164"/>
      <c r="L93" s="169"/>
      <c r="M93" s="170"/>
      <c r="N93" s="171"/>
      <c r="O93" s="171"/>
      <c r="P93" s="172">
        <f>P94+P174+P230+P239+P255+P289</f>
        <v>0</v>
      </c>
      <c r="Q93" s="171"/>
      <c r="R93" s="172">
        <f>R94+R174+R230+R239+R255+R289</f>
        <v>1299.1480009999998</v>
      </c>
      <c r="S93" s="171"/>
      <c r="T93" s="173">
        <f>T94+T174+T230+T239+T255+T289</f>
        <v>1950.0010000000002</v>
      </c>
      <c r="AR93" s="174" t="s">
        <v>79</v>
      </c>
      <c r="AT93" s="175" t="s">
        <v>71</v>
      </c>
      <c r="AU93" s="175" t="s">
        <v>72</v>
      </c>
      <c r="AY93" s="174" t="s">
        <v>138</v>
      </c>
      <c r="BK93" s="176">
        <f>BK94+BK174+BK230+BK239+BK255+BK289</f>
        <v>0</v>
      </c>
    </row>
    <row r="94" spans="2:63" s="12" customFormat="1" ht="22.9" customHeight="1">
      <c r="B94" s="163"/>
      <c r="C94" s="164"/>
      <c r="D94" s="165" t="s">
        <v>71</v>
      </c>
      <c r="E94" s="177" t="s">
        <v>79</v>
      </c>
      <c r="F94" s="177" t="s">
        <v>139</v>
      </c>
      <c r="G94" s="164"/>
      <c r="H94" s="164"/>
      <c r="I94" s="167"/>
      <c r="J94" s="178">
        <f>BK94</f>
        <v>0</v>
      </c>
      <c r="K94" s="164"/>
      <c r="L94" s="169"/>
      <c r="M94" s="170"/>
      <c r="N94" s="171"/>
      <c r="O94" s="171"/>
      <c r="P94" s="172">
        <f>SUM(P95:P173)</f>
        <v>0</v>
      </c>
      <c r="Q94" s="171"/>
      <c r="R94" s="172">
        <f>SUM(R95:R173)</f>
        <v>344.269125</v>
      </c>
      <c r="S94" s="171"/>
      <c r="T94" s="173">
        <f>SUM(T95:T173)</f>
        <v>1950.0010000000002</v>
      </c>
      <c r="AR94" s="174" t="s">
        <v>79</v>
      </c>
      <c r="AT94" s="175" t="s">
        <v>71</v>
      </c>
      <c r="AU94" s="175" t="s">
        <v>79</v>
      </c>
      <c r="AY94" s="174" t="s">
        <v>138</v>
      </c>
      <c r="BK94" s="176">
        <f>SUM(BK95:BK173)</f>
        <v>0</v>
      </c>
    </row>
    <row r="95" spans="1:65" s="2" customFormat="1" ht="37.9" customHeight="1">
      <c r="A95" s="35"/>
      <c r="B95" s="36"/>
      <c r="C95" s="179" t="s">
        <v>79</v>
      </c>
      <c r="D95" s="179" t="s">
        <v>140</v>
      </c>
      <c r="E95" s="180" t="s">
        <v>475</v>
      </c>
      <c r="F95" s="181" t="s">
        <v>476</v>
      </c>
      <c r="G95" s="182" t="s">
        <v>143</v>
      </c>
      <c r="H95" s="183">
        <v>1320</v>
      </c>
      <c r="I95" s="184"/>
      <c r="J95" s="185">
        <f>ROUND(I95*H95,2)</f>
        <v>0</v>
      </c>
      <c r="K95" s="181" t="s">
        <v>144</v>
      </c>
      <c r="L95" s="40"/>
      <c r="M95" s="186" t="s">
        <v>19</v>
      </c>
      <c r="N95" s="187" t="s">
        <v>43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0.26</v>
      </c>
      <c r="T95" s="189">
        <f>S95*H95</f>
        <v>343.2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145</v>
      </c>
      <c r="AT95" s="190" t="s">
        <v>140</v>
      </c>
      <c r="AU95" s="190" t="s">
        <v>81</v>
      </c>
      <c r="AY95" s="18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79</v>
      </c>
      <c r="BK95" s="191">
        <f>ROUND(I95*H95,2)</f>
        <v>0</v>
      </c>
      <c r="BL95" s="18" t="s">
        <v>145</v>
      </c>
      <c r="BM95" s="190" t="s">
        <v>477</v>
      </c>
    </row>
    <row r="96" spans="1:47" s="2" customFormat="1" ht="11.25">
      <c r="A96" s="35"/>
      <c r="B96" s="36"/>
      <c r="C96" s="37"/>
      <c r="D96" s="192" t="s">
        <v>147</v>
      </c>
      <c r="E96" s="37"/>
      <c r="F96" s="193" t="s">
        <v>478</v>
      </c>
      <c r="G96" s="37"/>
      <c r="H96" s="37"/>
      <c r="I96" s="194"/>
      <c r="J96" s="37"/>
      <c r="K96" s="37"/>
      <c r="L96" s="40"/>
      <c r="M96" s="195"/>
      <c r="N96" s="19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147</v>
      </c>
      <c r="AU96" s="18" t="s">
        <v>81</v>
      </c>
    </row>
    <row r="97" spans="2:51" s="13" customFormat="1" ht="11.25">
      <c r="B97" s="197"/>
      <c r="C97" s="198"/>
      <c r="D97" s="199" t="s">
        <v>149</v>
      </c>
      <c r="E97" s="200" t="s">
        <v>19</v>
      </c>
      <c r="F97" s="201" t="s">
        <v>479</v>
      </c>
      <c r="G97" s="198"/>
      <c r="H97" s="200" t="s">
        <v>19</v>
      </c>
      <c r="I97" s="202"/>
      <c r="J97" s="198"/>
      <c r="K97" s="198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149</v>
      </c>
      <c r="AU97" s="207" t="s">
        <v>81</v>
      </c>
      <c r="AV97" s="13" t="s">
        <v>79</v>
      </c>
      <c r="AW97" s="13" t="s">
        <v>33</v>
      </c>
      <c r="AX97" s="13" t="s">
        <v>72</v>
      </c>
      <c r="AY97" s="207" t="s">
        <v>138</v>
      </c>
    </row>
    <row r="98" spans="2:51" s="14" customFormat="1" ht="11.25">
      <c r="B98" s="208"/>
      <c r="C98" s="209"/>
      <c r="D98" s="199" t="s">
        <v>149</v>
      </c>
      <c r="E98" s="210" t="s">
        <v>19</v>
      </c>
      <c r="F98" s="211" t="s">
        <v>480</v>
      </c>
      <c r="G98" s="209"/>
      <c r="H98" s="212">
        <v>1320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149</v>
      </c>
      <c r="AU98" s="218" t="s">
        <v>81</v>
      </c>
      <c r="AV98" s="14" t="s">
        <v>81</v>
      </c>
      <c r="AW98" s="14" t="s">
        <v>33</v>
      </c>
      <c r="AX98" s="14" t="s">
        <v>79</v>
      </c>
      <c r="AY98" s="218" t="s">
        <v>138</v>
      </c>
    </row>
    <row r="99" spans="1:65" s="2" customFormat="1" ht="37.9" customHeight="1">
      <c r="A99" s="35"/>
      <c r="B99" s="36"/>
      <c r="C99" s="179" t="s">
        <v>81</v>
      </c>
      <c r="D99" s="179" t="s">
        <v>140</v>
      </c>
      <c r="E99" s="180" t="s">
        <v>481</v>
      </c>
      <c r="F99" s="181" t="s">
        <v>482</v>
      </c>
      <c r="G99" s="182" t="s">
        <v>143</v>
      </c>
      <c r="H99" s="183">
        <v>2057</v>
      </c>
      <c r="I99" s="184"/>
      <c r="J99" s="185">
        <f>ROUND(I99*H99,2)</f>
        <v>0</v>
      </c>
      <c r="K99" s="181" t="s">
        <v>144</v>
      </c>
      <c r="L99" s="40"/>
      <c r="M99" s="186" t="s">
        <v>19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0.17</v>
      </c>
      <c r="T99" s="189">
        <f>S99*H99</f>
        <v>349.69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145</v>
      </c>
      <c r="AT99" s="190" t="s">
        <v>140</v>
      </c>
      <c r="AU99" s="190" t="s">
        <v>81</v>
      </c>
      <c r="AY99" s="18" t="s">
        <v>138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79</v>
      </c>
      <c r="BK99" s="191">
        <f>ROUND(I99*H99,2)</f>
        <v>0</v>
      </c>
      <c r="BL99" s="18" t="s">
        <v>145</v>
      </c>
      <c r="BM99" s="190" t="s">
        <v>483</v>
      </c>
    </row>
    <row r="100" spans="1:47" s="2" customFormat="1" ht="11.25">
      <c r="A100" s="35"/>
      <c r="B100" s="36"/>
      <c r="C100" s="37"/>
      <c r="D100" s="192" t="s">
        <v>147</v>
      </c>
      <c r="E100" s="37"/>
      <c r="F100" s="193" t="s">
        <v>484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147</v>
      </c>
      <c r="AU100" s="18" t="s">
        <v>81</v>
      </c>
    </row>
    <row r="101" spans="2:51" s="13" customFormat="1" ht="11.25">
      <c r="B101" s="197"/>
      <c r="C101" s="198"/>
      <c r="D101" s="199" t="s">
        <v>149</v>
      </c>
      <c r="E101" s="200" t="s">
        <v>19</v>
      </c>
      <c r="F101" s="201" t="s">
        <v>485</v>
      </c>
      <c r="G101" s="198"/>
      <c r="H101" s="200" t="s">
        <v>19</v>
      </c>
      <c r="I101" s="202"/>
      <c r="J101" s="198"/>
      <c r="K101" s="198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149</v>
      </c>
      <c r="AU101" s="207" t="s">
        <v>81</v>
      </c>
      <c r="AV101" s="13" t="s">
        <v>79</v>
      </c>
      <c r="AW101" s="13" t="s">
        <v>33</v>
      </c>
      <c r="AX101" s="13" t="s">
        <v>72</v>
      </c>
      <c r="AY101" s="207" t="s">
        <v>138</v>
      </c>
    </row>
    <row r="102" spans="2:51" s="14" customFormat="1" ht="11.25">
      <c r="B102" s="208"/>
      <c r="C102" s="209"/>
      <c r="D102" s="199" t="s">
        <v>149</v>
      </c>
      <c r="E102" s="210" t="s">
        <v>19</v>
      </c>
      <c r="F102" s="211" t="s">
        <v>486</v>
      </c>
      <c r="G102" s="209"/>
      <c r="H102" s="212">
        <v>2057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149</v>
      </c>
      <c r="AU102" s="218" t="s">
        <v>81</v>
      </c>
      <c r="AV102" s="14" t="s">
        <v>81</v>
      </c>
      <c r="AW102" s="14" t="s">
        <v>33</v>
      </c>
      <c r="AX102" s="14" t="s">
        <v>79</v>
      </c>
      <c r="AY102" s="218" t="s">
        <v>138</v>
      </c>
    </row>
    <row r="103" spans="1:65" s="2" customFormat="1" ht="37.9" customHeight="1">
      <c r="A103" s="35"/>
      <c r="B103" s="36"/>
      <c r="C103" s="179" t="s">
        <v>157</v>
      </c>
      <c r="D103" s="179" t="s">
        <v>140</v>
      </c>
      <c r="E103" s="180" t="s">
        <v>487</v>
      </c>
      <c r="F103" s="181" t="s">
        <v>488</v>
      </c>
      <c r="G103" s="182" t="s">
        <v>143</v>
      </c>
      <c r="H103" s="183">
        <v>1320</v>
      </c>
      <c r="I103" s="184"/>
      <c r="J103" s="185">
        <f>ROUND(I103*H103,2)</f>
        <v>0</v>
      </c>
      <c r="K103" s="181" t="s">
        <v>144</v>
      </c>
      <c r="L103" s="40"/>
      <c r="M103" s="186" t="s">
        <v>19</v>
      </c>
      <c r="N103" s="187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0.29</v>
      </c>
      <c r="T103" s="189">
        <f>S103*H103</f>
        <v>382.79999999999995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145</v>
      </c>
      <c r="AT103" s="190" t="s">
        <v>140</v>
      </c>
      <c r="AU103" s="190" t="s">
        <v>81</v>
      </c>
      <c r="AY103" s="18" t="s">
        <v>138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79</v>
      </c>
      <c r="BK103" s="191">
        <f>ROUND(I103*H103,2)</f>
        <v>0</v>
      </c>
      <c r="BL103" s="18" t="s">
        <v>145</v>
      </c>
      <c r="BM103" s="190" t="s">
        <v>489</v>
      </c>
    </row>
    <row r="104" spans="1:47" s="2" customFormat="1" ht="11.25">
      <c r="A104" s="35"/>
      <c r="B104" s="36"/>
      <c r="C104" s="37"/>
      <c r="D104" s="192" t="s">
        <v>147</v>
      </c>
      <c r="E104" s="37"/>
      <c r="F104" s="193" t="s">
        <v>490</v>
      </c>
      <c r="G104" s="37"/>
      <c r="H104" s="37"/>
      <c r="I104" s="194"/>
      <c r="J104" s="37"/>
      <c r="K104" s="37"/>
      <c r="L104" s="40"/>
      <c r="M104" s="195"/>
      <c r="N104" s="19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147</v>
      </c>
      <c r="AU104" s="18" t="s">
        <v>81</v>
      </c>
    </row>
    <row r="105" spans="2:51" s="13" customFormat="1" ht="11.25">
      <c r="B105" s="197"/>
      <c r="C105" s="198"/>
      <c r="D105" s="199" t="s">
        <v>149</v>
      </c>
      <c r="E105" s="200" t="s">
        <v>19</v>
      </c>
      <c r="F105" s="201" t="s">
        <v>479</v>
      </c>
      <c r="G105" s="198"/>
      <c r="H105" s="200" t="s">
        <v>19</v>
      </c>
      <c r="I105" s="202"/>
      <c r="J105" s="198"/>
      <c r="K105" s="198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149</v>
      </c>
      <c r="AU105" s="207" t="s">
        <v>81</v>
      </c>
      <c r="AV105" s="13" t="s">
        <v>79</v>
      </c>
      <c r="AW105" s="13" t="s">
        <v>33</v>
      </c>
      <c r="AX105" s="13" t="s">
        <v>72</v>
      </c>
      <c r="AY105" s="207" t="s">
        <v>138</v>
      </c>
    </row>
    <row r="106" spans="2:51" s="14" customFormat="1" ht="11.25">
      <c r="B106" s="208"/>
      <c r="C106" s="209"/>
      <c r="D106" s="199" t="s">
        <v>149</v>
      </c>
      <c r="E106" s="210" t="s">
        <v>19</v>
      </c>
      <c r="F106" s="211" t="s">
        <v>491</v>
      </c>
      <c r="G106" s="209"/>
      <c r="H106" s="212">
        <v>1320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149</v>
      </c>
      <c r="AU106" s="218" t="s">
        <v>81</v>
      </c>
      <c r="AV106" s="14" t="s">
        <v>81</v>
      </c>
      <c r="AW106" s="14" t="s">
        <v>33</v>
      </c>
      <c r="AX106" s="14" t="s">
        <v>79</v>
      </c>
      <c r="AY106" s="218" t="s">
        <v>138</v>
      </c>
    </row>
    <row r="107" spans="1:65" s="2" customFormat="1" ht="37.9" customHeight="1">
      <c r="A107" s="35"/>
      <c r="B107" s="36"/>
      <c r="C107" s="179" t="s">
        <v>145</v>
      </c>
      <c r="D107" s="179" t="s">
        <v>140</v>
      </c>
      <c r="E107" s="180" t="s">
        <v>492</v>
      </c>
      <c r="F107" s="181" t="s">
        <v>493</v>
      </c>
      <c r="G107" s="182" t="s">
        <v>143</v>
      </c>
      <c r="H107" s="183">
        <v>2057</v>
      </c>
      <c r="I107" s="184"/>
      <c r="J107" s="185">
        <f>ROUND(I107*H107,2)</f>
        <v>0</v>
      </c>
      <c r="K107" s="181" t="s">
        <v>144</v>
      </c>
      <c r="L107" s="40"/>
      <c r="M107" s="186" t="s">
        <v>19</v>
      </c>
      <c r="N107" s="187" t="s">
        <v>43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0.325</v>
      </c>
      <c r="T107" s="189">
        <f>S107*H107</f>
        <v>668.525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145</v>
      </c>
      <c r="AT107" s="190" t="s">
        <v>140</v>
      </c>
      <c r="AU107" s="190" t="s">
        <v>81</v>
      </c>
      <c r="AY107" s="18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79</v>
      </c>
      <c r="BK107" s="191">
        <f>ROUND(I107*H107,2)</f>
        <v>0</v>
      </c>
      <c r="BL107" s="18" t="s">
        <v>145</v>
      </c>
      <c r="BM107" s="190" t="s">
        <v>494</v>
      </c>
    </row>
    <row r="108" spans="1:47" s="2" customFormat="1" ht="11.25">
      <c r="A108" s="35"/>
      <c r="B108" s="36"/>
      <c r="C108" s="37"/>
      <c r="D108" s="192" t="s">
        <v>147</v>
      </c>
      <c r="E108" s="37"/>
      <c r="F108" s="193" t="s">
        <v>495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147</v>
      </c>
      <c r="AU108" s="18" t="s">
        <v>81</v>
      </c>
    </row>
    <row r="109" spans="2:51" s="13" customFormat="1" ht="11.25">
      <c r="B109" s="197"/>
      <c r="C109" s="198"/>
      <c r="D109" s="199" t="s">
        <v>149</v>
      </c>
      <c r="E109" s="200" t="s">
        <v>19</v>
      </c>
      <c r="F109" s="201" t="s">
        <v>485</v>
      </c>
      <c r="G109" s="198"/>
      <c r="H109" s="200" t="s">
        <v>19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149</v>
      </c>
      <c r="AU109" s="207" t="s">
        <v>81</v>
      </c>
      <c r="AV109" s="13" t="s">
        <v>79</v>
      </c>
      <c r="AW109" s="13" t="s">
        <v>33</v>
      </c>
      <c r="AX109" s="13" t="s">
        <v>72</v>
      </c>
      <c r="AY109" s="207" t="s">
        <v>138</v>
      </c>
    </row>
    <row r="110" spans="2:51" s="14" customFormat="1" ht="11.25">
      <c r="B110" s="208"/>
      <c r="C110" s="209"/>
      <c r="D110" s="199" t="s">
        <v>149</v>
      </c>
      <c r="E110" s="210" t="s">
        <v>19</v>
      </c>
      <c r="F110" s="211" t="s">
        <v>496</v>
      </c>
      <c r="G110" s="209"/>
      <c r="H110" s="212">
        <v>2057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149</v>
      </c>
      <c r="AU110" s="218" t="s">
        <v>81</v>
      </c>
      <c r="AV110" s="14" t="s">
        <v>81</v>
      </c>
      <c r="AW110" s="14" t="s">
        <v>33</v>
      </c>
      <c r="AX110" s="14" t="s">
        <v>79</v>
      </c>
      <c r="AY110" s="218" t="s">
        <v>138</v>
      </c>
    </row>
    <row r="111" spans="1:65" s="2" customFormat="1" ht="33" customHeight="1">
      <c r="A111" s="35"/>
      <c r="B111" s="36"/>
      <c r="C111" s="179" t="s">
        <v>168</v>
      </c>
      <c r="D111" s="179" t="s">
        <v>140</v>
      </c>
      <c r="E111" s="180" t="s">
        <v>497</v>
      </c>
      <c r="F111" s="181" t="s">
        <v>498</v>
      </c>
      <c r="G111" s="182" t="s">
        <v>143</v>
      </c>
      <c r="H111" s="183">
        <v>2057</v>
      </c>
      <c r="I111" s="184"/>
      <c r="J111" s="185">
        <f>ROUND(I111*H111,2)</f>
        <v>0</v>
      </c>
      <c r="K111" s="181" t="s">
        <v>144</v>
      </c>
      <c r="L111" s="40"/>
      <c r="M111" s="186" t="s">
        <v>19</v>
      </c>
      <c r="N111" s="187" t="s">
        <v>43</v>
      </c>
      <c r="O111" s="65"/>
      <c r="P111" s="188">
        <f>O111*H111</f>
        <v>0</v>
      </c>
      <c r="Q111" s="188">
        <v>0</v>
      </c>
      <c r="R111" s="188">
        <f>Q111*H111</f>
        <v>0</v>
      </c>
      <c r="S111" s="188">
        <v>0.098</v>
      </c>
      <c r="T111" s="189">
        <f>S111*H111</f>
        <v>201.586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145</v>
      </c>
      <c r="AT111" s="190" t="s">
        <v>140</v>
      </c>
      <c r="AU111" s="190" t="s">
        <v>81</v>
      </c>
      <c r="AY111" s="18" t="s">
        <v>138</v>
      </c>
      <c r="BE111" s="191">
        <f>IF(N111="základní",J111,0)</f>
        <v>0</v>
      </c>
      <c r="BF111" s="191">
        <f>IF(N111="snížená",J111,0)</f>
        <v>0</v>
      </c>
      <c r="BG111" s="191">
        <f>IF(N111="zákl. přenesená",J111,0)</f>
        <v>0</v>
      </c>
      <c r="BH111" s="191">
        <f>IF(N111="sníž. přenesená",J111,0)</f>
        <v>0</v>
      </c>
      <c r="BI111" s="191">
        <f>IF(N111="nulová",J111,0)</f>
        <v>0</v>
      </c>
      <c r="BJ111" s="18" t="s">
        <v>79</v>
      </c>
      <c r="BK111" s="191">
        <f>ROUND(I111*H111,2)</f>
        <v>0</v>
      </c>
      <c r="BL111" s="18" t="s">
        <v>145</v>
      </c>
      <c r="BM111" s="190" t="s">
        <v>499</v>
      </c>
    </row>
    <row r="112" spans="1:47" s="2" customFormat="1" ht="11.25">
      <c r="A112" s="35"/>
      <c r="B112" s="36"/>
      <c r="C112" s="37"/>
      <c r="D112" s="192" t="s">
        <v>147</v>
      </c>
      <c r="E112" s="37"/>
      <c r="F112" s="193" t="s">
        <v>500</v>
      </c>
      <c r="G112" s="37"/>
      <c r="H112" s="37"/>
      <c r="I112" s="194"/>
      <c r="J112" s="37"/>
      <c r="K112" s="37"/>
      <c r="L112" s="40"/>
      <c r="M112" s="195"/>
      <c r="N112" s="19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147</v>
      </c>
      <c r="AU112" s="18" t="s">
        <v>81</v>
      </c>
    </row>
    <row r="113" spans="2:51" s="13" customFormat="1" ht="11.25">
      <c r="B113" s="197"/>
      <c r="C113" s="198"/>
      <c r="D113" s="199" t="s">
        <v>149</v>
      </c>
      <c r="E113" s="200" t="s">
        <v>19</v>
      </c>
      <c r="F113" s="201" t="s">
        <v>485</v>
      </c>
      <c r="G113" s="198"/>
      <c r="H113" s="200" t="s">
        <v>19</v>
      </c>
      <c r="I113" s="202"/>
      <c r="J113" s="198"/>
      <c r="K113" s="198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149</v>
      </c>
      <c r="AU113" s="207" t="s">
        <v>81</v>
      </c>
      <c r="AV113" s="13" t="s">
        <v>79</v>
      </c>
      <c r="AW113" s="13" t="s">
        <v>33</v>
      </c>
      <c r="AX113" s="13" t="s">
        <v>72</v>
      </c>
      <c r="AY113" s="207" t="s">
        <v>138</v>
      </c>
    </row>
    <row r="114" spans="2:51" s="14" customFormat="1" ht="11.25">
      <c r="B114" s="208"/>
      <c r="C114" s="209"/>
      <c r="D114" s="199" t="s">
        <v>149</v>
      </c>
      <c r="E114" s="210" t="s">
        <v>19</v>
      </c>
      <c r="F114" s="211" t="s">
        <v>501</v>
      </c>
      <c r="G114" s="209"/>
      <c r="H114" s="212">
        <v>2057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149</v>
      </c>
      <c r="AU114" s="218" t="s">
        <v>81</v>
      </c>
      <c r="AV114" s="14" t="s">
        <v>81</v>
      </c>
      <c r="AW114" s="14" t="s">
        <v>33</v>
      </c>
      <c r="AX114" s="14" t="s">
        <v>79</v>
      </c>
      <c r="AY114" s="218" t="s">
        <v>138</v>
      </c>
    </row>
    <row r="115" spans="1:65" s="2" customFormat="1" ht="24.2" customHeight="1">
      <c r="A115" s="35"/>
      <c r="B115" s="36"/>
      <c r="C115" s="179" t="s">
        <v>176</v>
      </c>
      <c r="D115" s="179" t="s">
        <v>140</v>
      </c>
      <c r="E115" s="180" t="s">
        <v>502</v>
      </c>
      <c r="F115" s="181" t="s">
        <v>503</v>
      </c>
      <c r="G115" s="182" t="s">
        <v>171</v>
      </c>
      <c r="H115" s="183">
        <v>105</v>
      </c>
      <c r="I115" s="184"/>
      <c r="J115" s="185">
        <f>ROUND(I115*H115,2)</f>
        <v>0</v>
      </c>
      <c r="K115" s="181" t="s">
        <v>144</v>
      </c>
      <c r="L115" s="40"/>
      <c r="M115" s="186" t="s">
        <v>19</v>
      </c>
      <c r="N115" s="187" t="s">
        <v>43</v>
      </c>
      <c r="O115" s="65"/>
      <c r="P115" s="188">
        <f>O115*H115</f>
        <v>0</v>
      </c>
      <c r="Q115" s="188">
        <v>0</v>
      </c>
      <c r="R115" s="188">
        <f>Q115*H115</f>
        <v>0</v>
      </c>
      <c r="S115" s="188">
        <v>0.04</v>
      </c>
      <c r="T115" s="189">
        <f>S115*H115</f>
        <v>4.2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145</v>
      </c>
      <c r="AT115" s="190" t="s">
        <v>140</v>
      </c>
      <c r="AU115" s="190" t="s">
        <v>81</v>
      </c>
      <c r="AY115" s="18" t="s">
        <v>138</v>
      </c>
      <c r="BE115" s="191">
        <f>IF(N115="základní",J115,0)</f>
        <v>0</v>
      </c>
      <c r="BF115" s="191">
        <f>IF(N115="snížená",J115,0)</f>
        <v>0</v>
      </c>
      <c r="BG115" s="191">
        <f>IF(N115="zákl. přenesená",J115,0)</f>
        <v>0</v>
      </c>
      <c r="BH115" s="191">
        <f>IF(N115="sníž. přenesená",J115,0)</f>
        <v>0</v>
      </c>
      <c r="BI115" s="191">
        <f>IF(N115="nulová",J115,0)</f>
        <v>0</v>
      </c>
      <c r="BJ115" s="18" t="s">
        <v>79</v>
      </c>
      <c r="BK115" s="191">
        <f>ROUND(I115*H115,2)</f>
        <v>0</v>
      </c>
      <c r="BL115" s="18" t="s">
        <v>145</v>
      </c>
      <c r="BM115" s="190" t="s">
        <v>504</v>
      </c>
    </row>
    <row r="116" spans="1:47" s="2" customFormat="1" ht="11.25">
      <c r="A116" s="35"/>
      <c r="B116" s="36"/>
      <c r="C116" s="37"/>
      <c r="D116" s="192" t="s">
        <v>147</v>
      </c>
      <c r="E116" s="37"/>
      <c r="F116" s="193" t="s">
        <v>505</v>
      </c>
      <c r="G116" s="37"/>
      <c r="H116" s="37"/>
      <c r="I116" s="194"/>
      <c r="J116" s="37"/>
      <c r="K116" s="37"/>
      <c r="L116" s="40"/>
      <c r="M116" s="195"/>
      <c r="N116" s="19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147</v>
      </c>
      <c r="AU116" s="18" t="s">
        <v>81</v>
      </c>
    </row>
    <row r="117" spans="2:51" s="14" customFormat="1" ht="11.25">
      <c r="B117" s="208"/>
      <c r="C117" s="209"/>
      <c r="D117" s="199" t="s">
        <v>149</v>
      </c>
      <c r="E117" s="210" t="s">
        <v>19</v>
      </c>
      <c r="F117" s="211" t="s">
        <v>506</v>
      </c>
      <c r="G117" s="209"/>
      <c r="H117" s="212">
        <v>105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149</v>
      </c>
      <c r="AU117" s="218" t="s">
        <v>81</v>
      </c>
      <c r="AV117" s="14" t="s">
        <v>81</v>
      </c>
      <c r="AW117" s="14" t="s">
        <v>33</v>
      </c>
      <c r="AX117" s="14" t="s">
        <v>79</v>
      </c>
      <c r="AY117" s="218" t="s">
        <v>138</v>
      </c>
    </row>
    <row r="118" spans="1:65" s="2" customFormat="1" ht="16.5" customHeight="1">
      <c r="A118" s="35"/>
      <c r="B118" s="36"/>
      <c r="C118" s="179" t="s">
        <v>183</v>
      </c>
      <c r="D118" s="179" t="s">
        <v>140</v>
      </c>
      <c r="E118" s="180" t="s">
        <v>507</v>
      </c>
      <c r="F118" s="181" t="s">
        <v>508</v>
      </c>
      <c r="G118" s="182" t="s">
        <v>143</v>
      </c>
      <c r="H118" s="183">
        <v>82</v>
      </c>
      <c r="I118" s="184"/>
      <c r="J118" s="185">
        <f>ROUND(I118*H118,2)</f>
        <v>0</v>
      </c>
      <c r="K118" s="181" t="s">
        <v>19</v>
      </c>
      <c r="L118" s="40"/>
      <c r="M118" s="186" t="s">
        <v>19</v>
      </c>
      <c r="N118" s="187" t="s">
        <v>43</v>
      </c>
      <c r="O118" s="65"/>
      <c r="P118" s="188">
        <f>O118*H118</f>
        <v>0</v>
      </c>
      <c r="Q118" s="188">
        <v>0</v>
      </c>
      <c r="R118" s="188">
        <f>Q118*H118</f>
        <v>0</v>
      </c>
      <c r="S118" s="188">
        <v>0</v>
      </c>
      <c r="T118" s="18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145</v>
      </c>
      <c r="AT118" s="190" t="s">
        <v>140</v>
      </c>
      <c r="AU118" s="190" t="s">
        <v>81</v>
      </c>
      <c r="AY118" s="18" t="s">
        <v>138</v>
      </c>
      <c r="BE118" s="191">
        <f>IF(N118="základní",J118,0)</f>
        <v>0</v>
      </c>
      <c r="BF118" s="191">
        <f>IF(N118="snížená",J118,0)</f>
        <v>0</v>
      </c>
      <c r="BG118" s="191">
        <f>IF(N118="zákl. přenesená",J118,0)</f>
        <v>0</v>
      </c>
      <c r="BH118" s="191">
        <f>IF(N118="sníž. přenesená",J118,0)</f>
        <v>0</v>
      </c>
      <c r="BI118" s="191">
        <f>IF(N118="nulová",J118,0)</f>
        <v>0</v>
      </c>
      <c r="BJ118" s="18" t="s">
        <v>79</v>
      </c>
      <c r="BK118" s="191">
        <f>ROUND(I118*H118,2)</f>
        <v>0</v>
      </c>
      <c r="BL118" s="18" t="s">
        <v>145</v>
      </c>
      <c r="BM118" s="190" t="s">
        <v>509</v>
      </c>
    </row>
    <row r="119" spans="2:51" s="14" customFormat="1" ht="11.25">
      <c r="B119" s="208"/>
      <c r="C119" s="209"/>
      <c r="D119" s="199" t="s">
        <v>149</v>
      </c>
      <c r="E119" s="210" t="s">
        <v>19</v>
      </c>
      <c r="F119" s="211" t="s">
        <v>510</v>
      </c>
      <c r="G119" s="209"/>
      <c r="H119" s="212">
        <v>62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149</v>
      </c>
      <c r="AU119" s="218" t="s">
        <v>81</v>
      </c>
      <c r="AV119" s="14" t="s">
        <v>81</v>
      </c>
      <c r="AW119" s="14" t="s">
        <v>33</v>
      </c>
      <c r="AX119" s="14" t="s">
        <v>72</v>
      </c>
      <c r="AY119" s="218" t="s">
        <v>138</v>
      </c>
    </row>
    <row r="120" spans="2:51" s="14" customFormat="1" ht="11.25">
      <c r="B120" s="208"/>
      <c r="C120" s="209"/>
      <c r="D120" s="199" t="s">
        <v>149</v>
      </c>
      <c r="E120" s="210" t="s">
        <v>19</v>
      </c>
      <c r="F120" s="211" t="s">
        <v>511</v>
      </c>
      <c r="G120" s="209"/>
      <c r="H120" s="212">
        <v>20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149</v>
      </c>
      <c r="AU120" s="218" t="s">
        <v>81</v>
      </c>
      <c r="AV120" s="14" t="s">
        <v>81</v>
      </c>
      <c r="AW120" s="14" t="s">
        <v>33</v>
      </c>
      <c r="AX120" s="14" t="s">
        <v>72</v>
      </c>
      <c r="AY120" s="218" t="s">
        <v>138</v>
      </c>
    </row>
    <row r="121" spans="2:51" s="15" customFormat="1" ht="11.25">
      <c r="B121" s="219"/>
      <c r="C121" s="220"/>
      <c r="D121" s="199" t="s">
        <v>149</v>
      </c>
      <c r="E121" s="221" t="s">
        <v>19</v>
      </c>
      <c r="F121" s="222" t="s">
        <v>196</v>
      </c>
      <c r="G121" s="220"/>
      <c r="H121" s="223">
        <v>82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149</v>
      </c>
      <c r="AU121" s="229" t="s">
        <v>81</v>
      </c>
      <c r="AV121" s="15" t="s">
        <v>145</v>
      </c>
      <c r="AW121" s="15" t="s">
        <v>33</v>
      </c>
      <c r="AX121" s="15" t="s">
        <v>79</v>
      </c>
      <c r="AY121" s="229" t="s">
        <v>138</v>
      </c>
    </row>
    <row r="122" spans="1:65" s="2" customFormat="1" ht="16.5" customHeight="1">
      <c r="A122" s="35"/>
      <c r="B122" s="36"/>
      <c r="C122" s="179" t="s">
        <v>190</v>
      </c>
      <c r="D122" s="179" t="s">
        <v>140</v>
      </c>
      <c r="E122" s="180" t="s">
        <v>512</v>
      </c>
      <c r="F122" s="181" t="s">
        <v>513</v>
      </c>
      <c r="G122" s="182" t="s">
        <v>143</v>
      </c>
      <c r="H122" s="183">
        <v>1969</v>
      </c>
      <c r="I122" s="184"/>
      <c r="J122" s="185">
        <f>ROUND(I122*H122,2)</f>
        <v>0</v>
      </c>
      <c r="K122" s="181" t="s">
        <v>19</v>
      </c>
      <c r="L122" s="40"/>
      <c r="M122" s="186" t="s">
        <v>19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145</v>
      </c>
      <c r="AT122" s="190" t="s">
        <v>140</v>
      </c>
      <c r="AU122" s="190" t="s">
        <v>81</v>
      </c>
      <c r="AY122" s="18" t="s">
        <v>138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79</v>
      </c>
      <c r="BK122" s="191">
        <f>ROUND(I122*H122,2)</f>
        <v>0</v>
      </c>
      <c r="BL122" s="18" t="s">
        <v>145</v>
      </c>
      <c r="BM122" s="190" t="s">
        <v>514</v>
      </c>
    </row>
    <row r="123" spans="2:51" s="13" customFormat="1" ht="11.25">
      <c r="B123" s="197"/>
      <c r="C123" s="198"/>
      <c r="D123" s="199" t="s">
        <v>149</v>
      </c>
      <c r="E123" s="200" t="s">
        <v>19</v>
      </c>
      <c r="F123" s="201" t="s">
        <v>515</v>
      </c>
      <c r="G123" s="198"/>
      <c r="H123" s="200" t="s">
        <v>19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149</v>
      </c>
      <c r="AU123" s="207" t="s">
        <v>81</v>
      </c>
      <c r="AV123" s="13" t="s">
        <v>79</v>
      </c>
      <c r="AW123" s="13" t="s">
        <v>33</v>
      </c>
      <c r="AX123" s="13" t="s">
        <v>72</v>
      </c>
      <c r="AY123" s="207" t="s">
        <v>138</v>
      </c>
    </row>
    <row r="124" spans="2:51" s="14" customFormat="1" ht="22.5">
      <c r="B124" s="208"/>
      <c r="C124" s="209"/>
      <c r="D124" s="199" t="s">
        <v>149</v>
      </c>
      <c r="E124" s="210" t="s">
        <v>19</v>
      </c>
      <c r="F124" s="211" t="s">
        <v>516</v>
      </c>
      <c r="G124" s="209"/>
      <c r="H124" s="212">
        <v>1969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149</v>
      </c>
      <c r="AU124" s="218" t="s">
        <v>81</v>
      </c>
      <c r="AV124" s="14" t="s">
        <v>81</v>
      </c>
      <c r="AW124" s="14" t="s">
        <v>33</v>
      </c>
      <c r="AX124" s="14" t="s">
        <v>79</v>
      </c>
      <c r="AY124" s="218" t="s">
        <v>138</v>
      </c>
    </row>
    <row r="125" spans="1:65" s="2" customFormat="1" ht="21.75" customHeight="1">
      <c r="A125" s="35"/>
      <c r="B125" s="36"/>
      <c r="C125" s="179" t="s">
        <v>197</v>
      </c>
      <c r="D125" s="179" t="s">
        <v>140</v>
      </c>
      <c r="E125" s="180" t="s">
        <v>517</v>
      </c>
      <c r="F125" s="181" t="s">
        <v>518</v>
      </c>
      <c r="G125" s="182" t="s">
        <v>179</v>
      </c>
      <c r="H125" s="183">
        <v>645.235</v>
      </c>
      <c r="I125" s="184"/>
      <c r="J125" s="185">
        <f>ROUND(I125*H125,2)</f>
        <v>0</v>
      </c>
      <c r="K125" s="181" t="s">
        <v>144</v>
      </c>
      <c r="L125" s="40"/>
      <c r="M125" s="186" t="s">
        <v>19</v>
      </c>
      <c r="N125" s="187" t="s">
        <v>43</v>
      </c>
      <c r="O125" s="65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145</v>
      </c>
      <c r="AT125" s="190" t="s">
        <v>140</v>
      </c>
      <c r="AU125" s="190" t="s">
        <v>81</v>
      </c>
      <c r="AY125" s="18" t="s">
        <v>138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79</v>
      </c>
      <c r="BK125" s="191">
        <f>ROUND(I125*H125,2)</f>
        <v>0</v>
      </c>
      <c r="BL125" s="18" t="s">
        <v>145</v>
      </c>
      <c r="BM125" s="190" t="s">
        <v>519</v>
      </c>
    </row>
    <row r="126" spans="1:47" s="2" customFormat="1" ht="11.25">
      <c r="A126" s="35"/>
      <c r="B126" s="36"/>
      <c r="C126" s="37"/>
      <c r="D126" s="192" t="s">
        <v>147</v>
      </c>
      <c r="E126" s="37"/>
      <c r="F126" s="193" t="s">
        <v>520</v>
      </c>
      <c r="G126" s="37"/>
      <c r="H126" s="37"/>
      <c r="I126" s="194"/>
      <c r="J126" s="37"/>
      <c r="K126" s="37"/>
      <c r="L126" s="40"/>
      <c r="M126" s="195"/>
      <c r="N126" s="19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147</v>
      </c>
      <c r="AU126" s="18" t="s">
        <v>81</v>
      </c>
    </row>
    <row r="127" spans="2:51" s="13" customFormat="1" ht="11.25">
      <c r="B127" s="197"/>
      <c r="C127" s="198"/>
      <c r="D127" s="199" t="s">
        <v>149</v>
      </c>
      <c r="E127" s="200" t="s">
        <v>19</v>
      </c>
      <c r="F127" s="201" t="s">
        <v>521</v>
      </c>
      <c r="G127" s="198"/>
      <c r="H127" s="200" t="s">
        <v>19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149</v>
      </c>
      <c r="AU127" s="207" t="s">
        <v>81</v>
      </c>
      <c r="AV127" s="13" t="s">
        <v>79</v>
      </c>
      <c r="AW127" s="13" t="s">
        <v>33</v>
      </c>
      <c r="AX127" s="13" t="s">
        <v>72</v>
      </c>
      <c r="AY127" s="207" t="s">
        <v>138</v>
      </c>
    </row>
    <row r="128" spans="2:51" s="14" customFormat="1" ht="11.25">
      <c r="B128" s="208"/>
      <c r="C128" s="209"/>
      <c r="D128" s="199" t="s">
        <v>149</v>
      </c>
      <c r="E128" s="210" t="s">
        <v>19</v>
      </c>
      <c r="F128" s="211" t="s">
        <v>522</v>
      </c>
      <c r="G128" s="209"/>
      <c r="H128" s="212">
        <v>275.2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149</v>
      </c>
      <c r="AU128" s="218" t="s">
        <v>81</v>
      </c>
      <c r="AV128" s="14" t="s">
        <v>81</v>
      </c>
      <c r="AW128" s="14" t="s">
        <v>33</v>
      </c>
      <c r="AX128" s="14" t="s">
        <v>72</v>
      </c>
      <c r="AY128" s="218" t="s">
        <v>138</v>
      </c>
    </row>
    <row r="129" spans="2:51" s="14" customFormat="1" ht="11.25">
      <c r="B129" s="208"/>
      <c r="C129" s="209"/>
      <c r="D129" s="199" t="s">
        <v>149</v>
      </c>
      <c r="E129" s="210" t="s">
        <v>19</v>
      </c>
      <c r="F129" s="211" t="s">
        <v>523</v>
      </c>
      <c r="G129" s="209"/>
      <c r="H129" s="212">
        <v>370.035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149</v>
      </c>
      <c r="AU129" s="218" t="s">
        <v>81</v>
      </c>
      <c r="AV129" s="14" t="s">
        <v>81</v>
      </c>
      <c r="AW129" s="14" t="s">
        <v>33</v>
      </c>
      <c r="AX129" s="14" t="s">
        <v>72</v>
      </c>
      <c r="AY129" s="218" t="s">
        <v>138</v>
      </c>
    </row>
    <row r="130" spans="2:51" s="15" customFormat="1" ht="11.25">
      <c r="B130" s="219"/>
      <c r="C130" s="220"/>
      <c r="D130" s="199" t="s">
        <v>149</v>
      </c>
      <c r="E130" s="221" t="s">
        <v>19</v>
      </c>
      <c r="F130" s="222" t="s">
        <v>196</v>
      </c>
      <c r="G130" s="220"/>
      <c r="H130" s="223">
        <v>645.235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149</v>
      </c>
      <c r="AU130" s="229" t="s">
        <v>81</v>
      </c>
      <c r="AV130" s="15" t="s">
        <v>145</v>
      </c>
      <c r="AW130" s="15" t="s">
        <v>33</v>
      </c>
      <c r="AX130" s="15" t="s">
        <v>79</v>
      </c>
      <c r="AY130" s="229" t="s">
        <v>138</v>
      </c>
    </row>
    <row r="131" spans="1:65" s="2" customFormat="1" ht="37.9" customHeight="1">
      <c r="A131" s="35"/>
      <c r="B131" s="36"/>
      <c r="C131" s="179" t="s">
        <v>203</v>
      </c>
      <c r="D131" s="179" t="s">
        <v>140</v>
      </c>
      <c r="E131" s="180" t="s">
        <v>191</v>
      </c>
      <c r="F131" s="181" t="s">
        <v>192</v>
      </c>
      <c r="G131" s="182" t="s">
        <v>179</v>
      </c>
      <c r="H131" s="183">
        <v>952.885</v>
      </c>
      <c r="I131" s="184"/>
      <c r="J131" s="185">
        <f>ROUND(I131*H131,2)</f>
        <v>0</v>
      </c>
      <c r="K131" s="181" t="s">
        <v>144</v>
      </c>
      <c r="L131" s="40"/>
      <c r="M131" s="186" t="s">
        <v>19</v>
      </c>
      <c r="N131" s="187" t="s">
        <v>43</v>
      </c>
      <c r="O131" s="65"/>
      <c r="P131" s="188">
        <f>O131*H131</f>
        <v>0</v>
      </c>
      <c r="Q131" s="188">
        <v>0</v>
      </c>
      <c r="R131" s="188">
        <f>Q131*H131</f>
        <v>0</v>
      </c>
      <c r="S131" s="188">
        <v>0</v>
      </c>
      <c r="T131" s="18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145</v>
      </c>
      <c r="AT131" s="190" t="s">
        <v>140</v>
      </c>
      <c r="AU131" s="190" t="s">
        <v>81</v>
      </c>
      <c r="AY131" s="18" t="s">
        <v>138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79</v>
      </c>
      <c r="BK131" s="191">
        <f>ROUND(I131*H131,2)</f>
        <v>0</v>
      </c>
      <c r="BL131" s="18" t="s">
        <v>145</v>
      </c>
      <c r="BM131" s="190" t="s">
        <v>193</v>
      </c>
    </row>
    <row r="132" spans="1:47" s="2" customFormat="1" ht="11.25">
      <c r="A132" s="35"/>
      <c r="B132" s="36"/>
      <c r="C132" s="37"/>
      <c r="D132" s="192" t="s">
        <v>147</v>
      </c>
      <c r="E132" s="37"/>
      <c r="F132" s="193" t="s">
        <v>194</v>
      </c>
      <c r="G132" s="37"/>
      <c r="H132" s="37"/>
      <c r="I132" s="194"/>
      <c r="J132" s="37"/>
      <c r="K132" s="37"/>
      <c r="L132" s="40"/>
      <c r="M132" s="195"/>
      <c r="N132" s="19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147</v>
      </c>
      <c r="AU132" s="18" t="s">
        <v>81</v>
      </c>
    </row>
    <row r="133" spans="2:51" s="14" customFormat="1" ht="11.25">
      <c r="B133" s="208"/>
      <c r="C133" s="209"/>
      <c r="D133" s="199" t="s">
        <v>149</v>
      </c>
      <c r="E133" s="210" t="s">
        <v>19</v>
      </c>
      <c r="F133" s="211" t="s">
        <v>524</v>
      </c>
      <c r="G133" s="209"/>
      <c r="H133" s="212">
        <v>307.65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149</v>
      </c>
      <c r="AU133" s="218" t="s">
        <v>81</v>
      </c>
      <c r="AV133" s="14" t="s">
        <v>81</v>
      </c>
      <c r="AW133" s="14" t="s">
        <v>33</v>
      </c>
      <c r="AX133" s="14" t="s">
        <v>72</v>
      </c>
      <c r="AY133" s="218" t="s">
        <v>138</v>
      </c>
    </row>
    <row r="134" spans="2:51" s="14" customFormat="1" ht="11.25">
      <c r="B134" s="208"/>
      <c r="C134" s="209"/>
      <c r="D134" s="199" t="s">
        <v>149</v>
      </c>
      <c r="E134" s="210" t="s">
        <v>19</v>
      </c>
      <c r="F134" s="211" t="s">
        <v>525</v>
      </c>
      <c r="G134" s="209"/>
      <c r="H134" s="212">
        <v>645.235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149</v>
      </c>
      <c r="AU134" s="218" t="s">
        <v>81</v>
      </c>
      <c r="AV134" s="14" t="s">
        <v>81</v>
      </c>
      <c r="AW134" s="14" t="s">
        <v>33</v>
      </c>
      <c r="AX134" s="14" t="s">
        <v>72</v>
      </c>
      <c r="AY134" s="218" t="s">
        <v>138</v>
      </c>
    </row>
    <row r="135" spans="2:51" s="15" customFormat="1" ht="11.25">
      <c r="B135" s="219"/>
      <c r="C135" s="220"/>
      <c r="D135" s="199" t="s">
        <v>149</v>
      </c>
      <c r="E135" s="221" t="s">
        <v>19</v>
      </c>
      <c r="F135" s="222" t="s">
        <v>196</v>
      </c>
      <c r="G135" s="220"/>
      <c r="H135" s="223">
        <v>952.885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149</v>
      </c>
      <c r="AU135" s="229" t="s">
        <v>81</v>
      </c>
      <c r="AV135" s="15" t="s">
        <v>145</v>
      </c>
      <c r="AW135" s="15" t="s">
        <v>33</v>
      </c>
      <c r="AX135" s="15" t="s">
        <v>79</v>
      </c>
      <c r="AY135" s="229" t="s">
        <v>138</v>
      </c>
    </row>
    <row r="136" spans="1:65" s="2" customFormat="1" ht="37.9" customHeight="1">
      <c r="A136" s="35"/>
      <c r="B136" s="36"/>
      <c r="C136" s="179" t="s">
        <v>209</v>
      </c>
      <c r="D136" s="179" t="s">
        <v>140</v>
      </c>
      <c r="E136" s="180" t="s">
        <v>198</v>
      </c>
      <c r="F136" s="181" t="s">
        <v>199</v>
      </c>
      <c r="G136" s="182" t="s">
        <v>179</v>
      </c>
      <c r="H136" s="183">
        <v>9528.85</v>
      </c>
      <c r="I136" s="184"/>
      <c r="J136" s="185">
        <f>ROUND(I136*H136,2)</f>
        <v>0</v>
      </c>
      <c r="K136" s="181" t="s">
        <v>144</v>
      </c>
      <c r="L136" s="40"/>
      <c r="M136" s="186" t="s">
        <v>19</v>
      </c>
      <c r="N136" s="187" t="s">
        <v>43</v>
      </c>
      <c r="O136" s="65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145</v>
      </c>
      <c r="AT136" s="190" t="s">
        <v>140</v>
      </c>
      <c r="AU136" s="190" t="s">
        <v>81</v>
      </c>
      <c r="AY136" s="18" t="s">
        <v>138</v>
      </c>
      <c r="BE136" s="191">
        <f>IF(N136="základní",J136,0)</f>
        <v>0</v>
      </c>
      <c r="BF136" s="191">
        <f>IF(N136="snížená",J136,0)</f>
        <v>0</v>
      </c>
      <c r="BG136" s="191">
        <f>IF(N136="zákl. přenesená",J136,0)</f>
        <v>0</v>
      </c>
      <c r="BH136" s="191">
        <f>IF(N136="sníž. přenesená",J136,0)</f>
        <v>0</v>
      </c>
      <c r="BI136" s="191">
        <f>IF(N136="nulová",J136,0)</f>
        <v>0</v>
      </c>
      <c r="BJ136" s="18" t="s">
        <v>79</v>
      </c>
      <c r="BK136" s="191">
        <f>ROUND(I136*H136,2)</f>
        <v>0</v>
      </c>
      <c r="BL136" s="18" t="s">
        <v>145</v>
      </c>
      <c r="BM136" s="190" t="s">
        <v>200</v>
      </c>
    </row>
    <row r="137" spans="1:47" s="2" customFormat="1" ht="11.25">
      <c r="A137" s="35"/>
      <c r="B137" s="36"/>
      <c r="C137" s="37"/>
      <c r="D137" s="192" t="s">
        <v>147</v>
      </c>
      <c r="E137" s="37"/>
      <c r="F137" s="193" t="s">
        <v>201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147</v>
      </c>
      <c r="AU137" s="18" t="s">
        <v>81</v>
      </c>
    </row>
    <row r="138" spans="2:51" s="14" customFormat="1" ht="11.25">
      <c r="B138" s="208"/>
      <c r="C138" s="209"/>
      <c r="D138" s="199" t="s">
        <v>149</v>
      </c>
      <c r="E138" s="210" t="s">
        <v>19</v>
      </c>
      <c r="F138" s="211" t="s">
        <v>526</v>
      </c>
      <c r="G138" s="209"/>
      <c r="H138" s="212">
        <v>307.65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149</v>
      </c>
      <c r="AU138" s="218" t="s">
        <v>81</v>
      </c>
      <c r="AV138" s="14" t="s">
        <v>81</v>
      </c>
      <c r="AW138" s="14" t="s">
        <v>33</v>
      </c>
      <c r="AX138" s="14" t="s">
        <v>72</v>
      </c>
      <c r="AY138" s="218" t="s">
        <v>138</v>
      </c>
    </row>
    <row r="139" spans="2:51" s="14" customFormat="1" ht="11.25">
      <c r="B139" s="208"/>
      <c r="C139" s="209"/>
      <c r="D139" s="199" t="s">
        <v>149</v>
      </c>
      <c r="E139" s="210" t="s">
        <v>19</v>
      </c>
      <c r="F139" s="211" t="s">
        <v>525</v>
      </c>
      <c r="G139" s="209"/>
      <c r="H139" s="212">
        <v>645.235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4" t="s">
        <v>81</v>
      </c>
      <c r="AW139" s="14" t="s">
        <v>33</v>
      </c>
      <c r="AX139" s="14" t="s">
        <v>72</v>
      </c>
      <c r="AY139" s="218" t="s">
        <v>138</v>
      </c>
    </row>
    <row r="140" spans="2:51" s="15" customFormat="1" ht="11.25">
      <c r="B140" s="219"/>
      <c r="C140" s="220"/>
      <c r="D140" s="199" t="s">
        <v>149</v>
      </c>
      <c r="E140" s="221" t="s">
        <v>19</v>
      </c>
      <c r="F140" s="222" t="s">
        <v>196</v>
      </c>
      <c r="G140" s="220"/>
      <c r="H140" s="223">
        <v>952.885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149</v>
      </c>
      <c r="AU140" s="229" t="s">
        <v>81</v>
      </c>
      <c r="AV140" s="15" t="s">
        <v>145</v>
      </c>
      <c r="AW140" s="15" t="s">
        <v>33</v>
      </c>
      <c r="AX140" s="15" t="s">
        <v>79</v>
      </c>
      <c r="AY140" s="229" t="s">
        <v>138</v>
      </c>
    </row>
    <row r="141" spans="2:51" s="14" customFormat="1" ht="11.25">
      <c r="B141" s="208"/>
      <c r="C141" s="209"/>
      <c r="D141" s="199" t="s">
        <v>149</v>
      </c>
      <c r="E141" s="209"/>
      <c r="F141" s="211" t="s">
        <v>527</v>
      </c>
      <c r="G141" s="209"/>
      <c r="H141" s="212">
        <v>9528.85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149</v>
      </c>
      <c r="AU141" s="218" t="s">
        <v>81</v>
      </c>
      <c r="AV141" s="14" t="s">
        <v>81</v>
      </c>
      <c r="AW141" s="14" t="s">
        <v>4</v>
      </c>
      <c r="AX141" s="14" t="s">
        <v>79</v>
      </c>
      <c r="AY141" s="218" t="s">
        <v>138</v>
      </c>
    </row>
    <row r="142" spans="1:65" s="2" customFormat="1" ht="33" customHeight="1">
      <c r="A142" s="35"/>
      <c r="B142" s="36"/>
      <c r="C142" s="179" t="s">
        <v>216</v>
      </c>
      <c r="D142" s="179" t="s">
        <v>140</v>
      </c>
      <c r="E142" s="180" t="s">
        <v>528</v>
      </c>
      <c r="F142" s="181" t="s">
        <v>529</v>
      </c>
      <c r="G142" s="182" t="s">
        <v>179</v>
      </c>
      <c r="H142" s="183">
        <v>645.235</v>
      </c>
      <c r="I142" s="184"/>
      <c r="J142" s="185">
        <f>ROUND(I142*H142,2)</f>
        <v>0</v>
      </c>
      <c r="K142" s="181" t="s">
        <v>144</v>
      </c>
      <c r="L142" s="40"/>
      <c r="M142" s="186" t="s">
        <v>19</v>
      </c>
      <c r="N142" s="187" t="s">
        <v>43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145</v>
      </c>
      <c r="AT142" s="190" t="s">
        <v>140</v>
      </c>
      <c r="AU142" s="190" t="s">
        <v>81</v>
      </c>
      <c r="AY142" s="18" t="s">
        <v>138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79</v>
      </c>
      <c r="BK142" s="191">
        <f>ROUND(I142*H142,2)</f>
        <v>0</v>
      </c>
      <c r="BL142" s="18" t="s">
        <v>145</v>
      </c>
      <c r="BM142" s="190" t="s">
        <v>530</v>
      </c>
    </row>
    <row r="143" spans="1:47" s="2" customFormat="1" ht="11.25">
      <c r="A143" s="35"/>
      <c r="B143" s="36"/>
      <c r="C143" s="37"/>
      <c r="D143" s="192" t="s">
        <v>147</v>
      </c>
      <c r="E143" s="37"/>
      <c r="F143" s="193" t="s">
        <v>531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147</v>
      </c>
      <c r="AU143" s="18" t="s">
        <v>81</v>
      </c>
    </row>
    <row r="144" spans="1:47" s="2" customFormat="1" ht="58.5">
      <c r="A144" s="35"/>
      <c r="B144" s="36"/>
      <c r="C144" s="37"/>
      <c r="D144" s="199" t="s">
        <v>471</v>
      </c>
      <c r="E144" s="37"/>
      <c r="F144" s="240" t="s">
        <v>532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471</v>
      </c>
      <c r="AU144" s="18" t="s">
        <v>81</v>
      </c>
    </row>
    <row r="145" spans="2:51" s="13" customFormat="1" ht="11.25">
      <c r="B145" s="197"/>
      <c r="C145" s="198"/>
      <c r="D145" s="199" t="s">
        <v>149</v>
      </c>
      <c r="E145" s="200" t="s">
        <v>19</v>
      </c>
      <c r="F145" s="201" t="s">
        <v>533</v>
      </c>
      <c r="G145" s="198"/>
      <c r="H145" s="200" t="s">
        <v>19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149</v>
      </c>
      <c r="AU145" s="207" t="s">
        <v>81</v>
      </c>
      <c r="AV145" s="13" t="s">
        <v>79</v>
      </c>
      <c r="AW145" s="13" t="s">
        <v>33</v>
      </c>
      <c r="AX145" s="13" t="s">
        <v>72</v>
      </c>
      <c r="AY145" s="207" t="s">
        <v>138</v>
      </c>
    </row>
    <row r="146" spans="2:51" s="14" customFormat="1" ht="11.25">
      <c r="B146" s="208"/>
      <c r="C146" s="209"/>
      <c r="D146" s="199" t="s">
        <v>149</v>
      </c>
      <c r="E146" s="210" t="s">
        <v>19</v>
      </c>
      <c r="F146" s="211" t="s">
        <v>522</v>
      </c>
      <c r="G146" s="209"/>
      <c r="H146" s="212">
        <v>275.2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4" t="s">
        <v>81</v>
      </c>
      <c r="AW146" s="14" t="s">
        <v>33</v>
      </c>
      <c r="AX146" s="14" t="s">
        <v>72</v>
      </c>
      <c r="AY146" s="218" t="s">
        <v>138</v>
      </c>
    </row>
    <row r="147" spans="2:51" s="14" customFormat="1" ht="11.25">
      <c r="B147" s="208"/>
      <c r="C147" s="209"/>
      <c r="D147" s="199" t="s">
        <v>149</v>
      </c>
      <c r="E147" s="210" t="s">
        <v>19</v>
      </c>
      <c r="F147" s="211" t="s">
        <v>534</v>
      </c>
      <c r="G147" s="209"/>
      <c r="H147" s="212">
        <v>370.035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149</v>
      </c>
      <c r="AU147" s="218" t="s">
        <v>81</v>
      </c>
      <c r="AV147" s="14" t="s">
        <v>81</v>
      </c>
      <c r="AW147" s="14" t="s">
        <v>33</v>
      </c>
      <c r="AX147" s="14" t="s">
        <v>72</v>
      </c>
      <c r="AY147" s="218" t="s">
        <v>138</v>
      </c>
    </row>
    <row r="148" spans="2:51" s="15" customFormat="1" ht="11.25">
      <c r="B148" s="219"/>
      <c r="C148" s="220"/>
      <c r="D148" s="199" t="s">
        <v>149</v>
      </c>
      <c r="E148" s="221" t="s">
        <v>19</v>
      </c>
      <c r="F148" s="222" t="s">
        <v>196</v>
      </c>
      <c r="G148" s="220"/>
      <c r="H148" s="223">
        <v>645.235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149</v>
      </c>
      <c r="AU148" s="229" t="s">
        <v>81</v>
      </c>
      <c r="AV148" s="15" t="s">
        <v>145</v>
      </c>
      <c r="AW148" s="15" t="s">
        <v>33</v>
      </c>
      <c r="AX148" s="15" t="s">
        <v>79</v>
      </c>
      <c r="AY148" s="229" t="s">
        <v>138</v>
      </c>
    </row>
    <row r="149" spans="1:65" s="2" customFormat="1" ht="16.5" customHeight="1">
      <c r="A149" s="35"/>
      <c r="B149" s="36"/>
      <c r="C149" s="230" t="s">
        <v>223</v>
      </c>
      <c r="D149" s="230" t="s">
        <v>264</v>
      </c>
      <c r="E149" s="231" t="s">
        <v>535</v>
      </c>
      <c r="F149" s="232" t="s">
        <v>536</v>
      </c>
      <c r="G149" s="233" t="s">
        <v>206</v>
      </c>
      <c r="H149" s="234">
        <v>1161.423</v>
      </c>
      <c r="I149" s="235"/>
      <c r="J149" s="236">
        <f>ROUND(I149*H149,2)</f>
        <v>0</v>
      </c>
      <c r="K149" s="232" t="s">
        <v>19</v>
      </c>
      <c r="L149" s="237"/>
      <c r="M149" s="238" t="s">
        <v>19</v>
      </c>
      <c r="N149" s="239" t="s">
        <v>43</v>
      </c>
      <c r="O149" s="65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190</v>
      </c>
      <c r="AT149" s="190" t="s">
        <v>264</v>
      </c>
      <c r="AU149" s="190" t="s">
        <v>81</v>
      </c>
      <c r="AY149" s="18" t="s">
        <v>138</v>
      </c>
      <c r="BE149" s="191">
        <f>IF(N149="základní",J149,0)</f>
        <v>0</v>
      </c>
      <c r="BF149" s="191">
        <f>IF(N149="snížená",J149,0)</f>
        <v>0</v>
      </c>
      <c r="BG149" s="191">
        <f>IF(N149="zákl. přenesená",J149,0)</f>
        <v>0</v>
      </c>
      <c r="BH149" s="191">
        <f>IF(N149="sníž. přenesená",J149,0)</f>
        <v>0</v>
      </c>
      <c r="BI149" s="191">
        <f>IF(N149="nulová",J149,0)</f>
        <v>0</v>
      </c>
      <c r="BJ149" s="18" t="s">
        <v>79</v>
      </c>
      <c r="BK149" s="191">
        <f>ROUND(I149*H149,2)</f>
        <v>0</v>
      </c>
      <c r="BL149" s="18" t="s">
        <v>145</v>
      </c>
      <c r="BM149" s="190" t="s">
        <v>537</v>
      </c>
    </row>
    <row r="150" spans="2:51" s="13" customFormat="1" ht="11.25">
      <c r="B150" s="197"/>
      <c r="C150" s="198"/>
      <c r="D150" s="199" t="s">
        <v>149</v>
      </c>
      <c r="E150" s="200" t="s">
        <v>19</v>
      </c>
      <c r="F150" s="201" t="s">
        <v>533</v>
      </c>
      <c r="G150" s="198"/>
      <c r="H150" s="200" t="s">
        <v>19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149</v>
      </c>
      <c r="AU150" s="207" t="s">
        <v>81</v>
      </c>
      <c r="AV150" s="13" t="s">
        <v>79</v>
      </c>
      <c r="AW150" s="13" t="s">
        <v>33</v>
      </c>
      <c r="AX150" s="13" t="s">
        <v>72</v>
      </c>
      <c r="AY150" s="207" t="s">
        <v>138</v>
      </c>
    </row>
    <row r="151" spans="2:51" s="14" customFormat="1" ht="11.25">
      <c r="B151" s="208"/>
      <c r="C151" s="209"/>
      <c r="D151" s="199" t="s">
        <v>149</v>
      </c>
      <c r="E151" s="210" t="s">
        <v>19</v>
      </c>
      <c r="F151" s="211" t="s">
        <v>522</v>
      </c>
      <c r="G151" s="209"/>
      <c r="H151" s="212">
        <v>275.2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149</v>
      </c>
      <c r="AU151" s="218" t="s">
        <v>81</v>
      </c>
      <c r="AV151" s="14" t="s">
        <v>81</v>
      </c>
      <c r="AW151" s="14" t="s">
        <v>33</v>
      </c>
      <c r="AX151" s="14" t="s">
        <v>72</v>
      </c>
      <c r="AY151" s="218" t="s">
        <v>138</v>
      </c>
    </row>
    <row r="152" spans="2:51" s="14" customFormat="1" ht="11.25">
      <c r="B152" s="208"/>
      <c r="C152" s="209"/>
      <c r="D152" s="199" t="s">
        <v>149</v>
      </c>
      <c r="E152" s="210" t="s">
        <v>19</v>
      </c>
      <c r="F152" s="211" t="s">
        <v>534</v>
      </c>
      <c r="G152" s="209"/>
      <c r="H152" s="212">
        <v>370.035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149</v>
      </c>
      <c r="AU152" s="218" t="s">
        <v>81</v>
      </c>
      <c r="AV152" s="14" t="s">
        <v>81</v>
      </c>
      <c r="AW152" s="14" t="s">
        <v>33</v>
      </c>
      <c r="AX152" s="14" t="s">
        <v>72</v>
      </c>
      <c r="AY152" s="218" t="s">
        <v>138</v>
      </c>
    </row>
    <row r="153" spans="2:51" s="15" customFormat="1" ht="11.25">
      <c r="B153" s="219"/>
      <c r="C153" s="220"/>
      <c r="D153" s="199" t="s">
        <v>149</v>
      </c>
      <c r="E153" s="221" t="s">
        <v>19</v>
      </c>
      <c r="F153" s="222" t="s">
        <v>196</v>
      </c>
      <c r="G153" s="220"/>
      <c r="H153" s="223">
        <v>645.235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149</v>
      </c>
      <c r="AU153" s="229" t="s">
        <v>81</v>
      </c>
      <c r="AV153" s="15" t="s">
        <v>145</v>
      </c>
      <c r="AW153" s="15" t="s">
        <v>33</v>
      </c>
      <c r="AX153" s="15" t="s">
        <v>79</v>
      </c>
      <c r="AY153" s="229" t="s">
        <v>138</v>
      </c>
    </row>
    <row r="154" spans="2:51" s="14" customFormat="1" ht="11.25">
      <c r="B154" s="208"/>
      <c r="C154" s="209"/>
      <c r="D154" s="199" t="s">
        <v>149</v>
      </c>
      <c r="E154" s="209"/>
      <c r="F154" s="211" t="s">
        <v>538</v>
      </c>
      <c r="G154" s="209"/>
      <c r="H154" s="212">
        <v>1161.423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149</v>
      </c>
      <c r="AU154" s="218" t="s">
        <v>81</v>
      </c>
      <c r="AV154" s="14" t="s">
        <v>81</v>
      </c>
      <c r="AW154" s="14" t="s">
        <v>4</v>
      </c>
      <c r="AX154" s="14" t="s">
        <v>79</v>
      </c>
      <c r="AY154" s="218" t="s">
        <v>138</v>
      </c>
    </row>
    <row r="155" spans="1:65" s="2" customFormat="1" ht="24.2" customHeight="1">
      <c r="A155" s="35"/>
      <c r="B155" s="36"/>
      <c r="C155" s="179" t="s">
        <v>229</v>
      </c>
      <c r="D155" s="179" t="s">
        <v>140</v>
      </c>
      <c r="E155" s="180" t="s">
        <v>204</v>
      </c>
      <c r="F155" s="181" t="s">
        <v>205</v>
      </c>
      <c r="G155" s="182" t="s">
        <v>206</v>
      </c>
      <c r="H155" s="183">
        <v>1715.193</v>
      </c>
      <c r="I155" s="184"/>
      <c r="J155" s="185">
        <f>ROUND(I155*H155,2)</f>
        <v>0</v>
      </c>
      <c r="K155" s="181" t="s">
        <v>19</v>
      </c>
      <c r="L155" s="40"/>
      <c r="M155" s="186" t="s">
        <v>19</v>
      </c>
      <c r="N155" s="187" t="s">
        <v>43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145</v>
      </c>
      <c r="AT155" s="190" t="s">
        <v>140</v>
      </c>
      <c r="AU155" s="190" t="s">
        <v>81</v>
      </c>
      <c r="AY155" s="18" t="s">
        <v>138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79</v>
      </c>
      <c r="BK155" s="191">
        <f>ROUND(I155*H155,2)</f>
        <v>0</v>
      </c>
      <c r="BL155" s="18" t="s">
        <v>145</v>
      </c>
      <c r="BM155" s="190" t="s">
        <v>207</v>
      </c>
    </row>
    <row r="156" spans="2:51" s="14" customFormat="1" ht="11.25">
      <c r="B156" s="208"/>
      <c r="C156" s="209"/>
      <c r="D156" s="199" t="s">
        <v>149</v>
      </c>
      <c r="E156" s="210" t="s">
        <v>19</v>
      </c>
      <c r="F156" s="211" t="s">
        <v>526</v>
      </c>
      <c r="G156" s="209"/>
      <c r="H156" s="212">
        <v>307.65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149</v>
      </c>
      <c r="AU156" s="218" t="s">
        <v>81</v>
      </c>
      <c r="AV156" s="14" t="s">
        <v>81</v>
      </c>
      <c r="AW156" s="14" t="s">
        <v>33</v>
      </c>
      <c r="AX156" s="14" t="s">
        <v>72</v>
      </c>
      <c r="AY156" s="218" t="s">
        <v>138</v>
      </c>
    </row>
    <row r="157" spans="2:51" s="14" customFormat="1" ht="11.25">
      <c r="B157" s="208"/>
      <c r="C157" s="209"/>
      <c r="D157" s="199" t="s">
        <v>149</v>
      </c>
      <c r="E157" s="210" t="s">
        <v>19</v>
      </c>
      <c r="F157" s="211" t="s">
        <v>525</v>
      </c>
      <c r="G157" s="209"/>
      <c r="H157" s="212">
        <v>645.235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149</v>
      </c>
      <c r="AU157" s="218" t="s">
        <v>81</v>
      </c>
      <c r="AV157" s="14" t="s">
        <v>81</v>
      </c>
      <c r="AW157" s="14" t="s">
        <v>33</v>
      </c>
      <c r="AX157" s="14" t="s">
        <v>72</v>
      </c>
      <c r="AY157" s="218" t="s">
        <v>138</v>
      </c>
    </row>
    <row r="158" spans="2:51" s="15" customFormat="1" ht="11.25">
      <c r="B158" s="219"/>
      <c r="C158" s="220"/>
      <c r="D158" s="199" t="s">
        <v>149</v>
      </c>
      <c r="E158" s="221" t="s">
        <v>19</v>
      </c>
      <c r="F158" s="222" t="s">
        <v>196</v>
      </c>
      <c r="G158" s="220"/>
      <c r="H158" s="223">
        <v>952.885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149</v>
      </c>
      <c r="AU158" s="229" t="s">
        <v>81</v>
      </c>
      <c r="AV158" s="15" t="s">
        <v>145</v>
      </c>
      <c r="AW158" s="15" t="s">
        <v>33</v>
      </c>
      <c r="AX158" s="15" t="s">
        <v>79</v>
      </c>
      <c r="AY158" s="229" t="s">
        <v>138</v>
      </c>
    </row>
    <row r="159" spans="2:51" s="14" customFormat="1" ht="11.25">
      <c r="B159" s="208"/>
      <c r="C159" s="209"/>
      <c r="D159" s="199" t="s">
        <v>149</v>
      </c>
      <c r="E159" s="209"/>
      <c r="F159" s="211" t="s">
        <v>539</v>
      </c>
      <c r="G159" s="209"/>
      <c r="H159" s="212">
        <v>1715.193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149</v>
      </c>
      <c r="AU159" s="218" t="s">
        <v>81</v>
      </c>
      <c r="AV159" s="14" t="s">
        <v>81</v>
      </c>
      <c r="AW159" s="14" t="s">
        <v>4</v>
      </c>
      <c r="AX159" s="14" t="s">
        <v>79</v>
      </c>
      <c r="AY159" s="218" t="s">
        <v>138</v>
      </c>
    </row>
    <row r="160" spans="1:65" s="2" customFormat="1" ht="24.2" customHeight="1">
      <c r="A160" s="35"/>
      <c r="B160" s="36"/>
      <c r="C160" s="179" t="s">
        <v>8</v>
      </c>
      <c r="D160" s="179" t="s">
        <v>140</v>
      </c>
      <c r="E160" s="180" t="s">
        <v>540</v>
      </c>
      <c r="F160" s="181" t="s">
        <v>541</v>
      </c>
      <c r="G160" s="182" t="s">
        <v>143</v>
      </c>
      <c r="H160" s="183">
        <v>1275</v>
      </c>
      <c r="I160" s="184"/>
      <c r="J160" s="185">
        <f>ROUND(I160*H160,2)</f>
        <v>0</v>
      </c>
      <c r="K160" s="181" t="s">
        <v>19</v>
      </c>
      <c r="L160" s="40"/>
      <c r="M160" s="186" t="s">
        <v>19</v>
      </c>
      <c r="N160" s="187" t="s">
        <v>43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145</v>
      </c>
      <c r="AT160" s="190" t="s">
        <v>140</v>
      </c>
      <c r="AU160" s="190" t="s">
        <v>81</v>
      </c>
      <c r="AY160" s="18" t="s">
        <v>138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79</v>
      </c>
      <c r="BK160" s="191">
        <f>ROUND(I160*H160,2)</f>
        <v>0</v>
      </c>
      <c r="BL160" s="18" t="s">
        <v>145</v>
      </c>
      <c r="BM160" s="190" t="s">
        <v>542</v>
      </c>
    </row>
    <row r="161" spans="2:51" s="14" customFormat="1" ht="11.25">
      <c r="B161" s="208"/>
      <c r="C161" s="209"/>
      <c r="D161" s="199" t="s">
        <v>149</v>
      </c>
      <c r="E161" s="210" t="s">
        <v>19</v>
      </c>
      <c r="F161" s="211" t="s">
        <v>543</v>
      </c>
      <c r="G161" s="209"/>
      <c r="H161" s="212">
        <v>1275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149</v>
      </c>
      <c r="AU161" s="218" t="s">
        <v>81</v>
      </c>
      <c r="AV161" s="14" t="s">
        <v>81</v>
      </c>
      <c r="AW161" s="14" t="s">
        <v>33</v>
      </c>
      <c r="AX161" s="14" t="s">
        <v>79</v>
      </c>
      <c r="AY161" s="218" t="s">
        <v>138</v>
      </c>
    </row>
    <row r="162" spans="1:65" s="2" customFormat="1" ht="16.5" customHeight="1">
      <c r="A162" s="35"/>
      <c r="B162" s="36"/>
      <c r="C162" s="230" t="s">
        <v>242</v>
      </c>
      <c r="D162" s="230" t="s">
        <v>264</v>
      </c>
      <c r="E162" s="231" t="s">
        <v>544</v>
      </c>
      <c r="F162" s="232" t="s">
        <v>545</v>
      </c>
      <c r="G162" s="233" t="s">
        <v>206</v>
      </c>
      <c r="H162" s="234">
        <v>344.25</v>
      </c>
      <c r="I162" s="235"/>
      <c r="J162" s="236">
        <f>ROUND(I162*H162,2)</f>
        <v>0</v>
      </c>
      <c r="K162" s="232" t="s">
        <v>19</v>
      </c>
      <c r="L162" s="237"/>
      <c r="M162" s="238" t="s">
        <v>19</v>
      </c>
      <c r="N162" s="239" t="s">
        <v>43</v>
      </c>
      <c r="O162" s="65"/>
      <c r="P162" s="188">
        <f>O162*H162</f>
        <v>0</v>
      </c>
      <c r="Q162" s="188">
        <v>1</v>
      </c>
      <c r="R162" s="188">
        <f>Q162*H162</f>
        <v>344.25</v>
      </c>
      <c r="S162" s="188">
        <v>0</v>
      </c>
      <c r="T162" s="18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0" t="s">
        <v>190</v>
      </c>
      <c r="AT162" s="190" t="s">
        <v>264</v>
      </c>
      <c r="AU162" s="190" t="s">
        <v>81</v>
      </c>
      <c r="AY162" s="18" t="s">
        <v>138</v>
      </c>
      <c r="BE162" s="191">
        <f>IF(N162="základní",J162,0)</f>
        <v>0</v>
      </c>
      <c r="BF162" s="191">
        <f>IF(N162="snížená",J162,0)</f>
        <v>0</v>
      </c>
      <c r="BG162" s="191">
        <f>IF(N162="zákl. přenesená",J162,0)</f>
        <v>0</v>
      </c>
      <c r="BH162" s="191">
        <f>IF(N162="sníž. přenesená",J162,0)</f>
        <v>0</v>
      </c>
      <c r="BI162" s="191">
        <f>IF(N162="nulová",J162,0)</f>
        <v>0</v>
      </c>
      <c r="BJ162" s="18" t="s">
        <v>79</v>
      </c>
      <c r="BK162" s="191">
        <f>ROUND(I162*H162,2)</f>
        <v>0</v>
      </c>
      <c r="BL162" s="18" t="s">
        <v>145</v>
      </c>
      <c r="BM162" s="190" t="s">
        <v>546</v>
      </c>
    </row>
    <row r="163" spans="2:51" s="14" customFormat="1" ht="11.25">
      <c r="B163" s="208"/>
      <c r="C163" s="209"/>
      <c r="D163" s="199" t="s">
        <v>149</v>
      </c>
      <c r="E163" s="210" t="s">
        <v>19</v>
      </c>
      <c r="F163" s="211" t="s">
        <v>547</v>
      </c>
      <c r="G163" s="209"/>
      <c r="H163" s="212">
        <v>191.25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149</v>
      </c>
      <c r="AU163" s="218" t="s">
        <v>81</v>
      </c>
      <c r="AV163" s="14" t="s">
        <v>81</v>
      </c>
      <c r="AW163" s="14" t="s">
        <v>33</v>
      </c>
      <c r="AX163" s="14" t="s">
        <v>79</v>
      </c>
      <c r="AY163" s="218" t="s">
        <v>138</v>
      </c>
    </row>
    <row r="164" spans="2:51" s="14" customFormat="1" ht="11.25">
      <c r="B164" s="208"/>
      <c r="C164" s="209"/>
      <c r="D164" s="199" t="s">
        <v>149</v>
      </c>
      <c r="E164" s="209"/>
      <c r="F164" s="211" t="s">
        <v>548</v>
      </c>
      <c r="G164" s="209"/>
      <c r="H164" s="212">
        <v>344.25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149</v>
      </c>
      <c r="AU164" s="218" t="s">
        <v>81</v>
      </c>
      <c r="AV164" s="14" t="s">
        <v>81</v>
      </c>
      <c r="AW164" s="14" t="s">
        <v>4</v>
      </c>
      <c r="AX164" s="14" t="s">
        <v>79</v>
      </c>
      <c r="AY164" s="218" t="s">
        <v>138</v>
      </c>
    </row>
    <row r="165" spans="1:65" s="2" customFormat="1" ht="24.2" customHeight="1">
      <c r="A165" s="35"/>
      <c r="B165" s="36"/>
      <c r="C165" s="179" t="s">
        <v>248</v>
      </c>
      <c r="D165" s="179" t="s">
        <v>140</v>
      </c>
      <c r="E165" s="180" t="s">
        <v>549</v>
      </c>
      <c r="F165" s="181" t="s">
        <v>550</v>
      </c>
      <c r="G165" s="182" t="s">
        <v>143</v>
      </c>
      <c r="H165" s="183">
        <v>1275</v>
      </c>
      <c r="I165" s="184"/>
      <c r="J165" s="185">
        <f>ROUND(I165*H165,2)</f>
        <v>0</v>
      </c>
      <c r="K165" s="181" t="s">
        <v>144</v>
      </c>
      <c r="L165" s="40"/>
      <c r="M165" s="186" t="s">
        <v>19</v>
      </c>
      <c r="N165" s="187" t="s">
        <v>43</v>
      </c>
      <c r="O165" s="6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145</v>
      </c>
      <c r="AT165" s="190" t="s">
        <v>140</v>
      </c>
      <c r="AU165" s="190" t="s">
        <v>81</v>
      </c>
      <c r="AY165" s="18" t="s">
        <v>138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79</v>
      </c>
      <c r="BK165" s="191">
        <f>ROUND(I165*H165,2)</f>
        <v>0</v>
      </c>
      <c r="BL165" s="18" t="s">
        <v>145</v>
      </c>
      <c r="BM165" s="190" t="s">
        <v>551</v>
      </c>
    </row>
    <row r="166" spans="1:47" s="2" customFormat="1" ht="11.25">
      <c r="A166" s="35"/>
      <c r="B166" s="36"/>
      <c r="C166" s="37"/>
      <c r="D166" s="192" t="s">
        <v>147</v>
      </c>
      <c r="E166" s="37"/>
      <c r="F166" s="193" t="s">
        <v>552</v>
      </c>
      <c r="G166" s="37"/>
      <c r="H166" s="37"/>
      <c r="I166" s="194"/>
      <c r="J166" s="37"/>
      <c r="K166" s="37"/>
      <c r="L166" s="40"/>
      <c r="M166" s="195"/>
      <c r="N166" s="196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147</v>
      </c>
      <c r="AU166" s="18" t="s">
        <v>81</v>
      </c>
    </row>
    <row r="167" spans="2:51" s="14" customFormat="1" ht="11.25">
      <c r="B167" s="208"/>
      <c r="C167" s="209"/>
      <c r="D167" s="199" t="s">
        <v>149</v>
      </c>
      <c r="E167" s="210" t="s">
        <v>19</v>
      </c>
      <c r="F167" s="211" t="s">
        <v>553</v>
      </c>
      <c r="G167" s="209"/>
      <c r="H167" s="212">
        <v>1275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149</v>
      </c>
      <c r="AU167" s="218" t="s">
        <v>81</v>
      </c>
      <c r="AV167" s="14" t="s">
        <v>81</v>
      </c>
      <c r="AW167" s="14" t="s">
        <v>33</v>
      </c>
      <c r="AX167" s="14" t="s">
        <v>79</v>
      </c>
      <c r="AY167" s="218" t="s">
        <v>138</v>
      </c>
    </row>
    <row r="168" spans="1:65" s="2" customFormat="1" ht="16.5" customHeight="1">
      <c r="A168" s="35"/>
      <c r="B168" s="36"/>
      <c r="C168" s="230" t="s">
        <v>263</v>
      </c>
      <c r="D168" s="230" t="s">
        <v>264</v>
      </c>
      <c r="E168" s="231" t="s">
        <v>554</v>
      </c>
      <c r="F168" s="232" t="s">
        <v>555</v>
      </c>
      <c r="G168" s="233" t="s">
        <v>556</v>
      </c>
      <c r="H168" s="234">
        <v>19.125</v>
      </c>
      <c r="I168" s="235"/>
      <c r="J168" s="236">
        <f>ROUND(I168*H168,2)</f>
        <v>0</v>
      </c>
      <c r="K168" s="232" t="s">
        <v>144</v>
      </c>
      <c r="L168" s="237"/>
      <c r="M168" s="238" t="s">
        <v>19</v>
      </c>
      <c r="N168" s="239" t="s">
        <v>43</v>
      </c>
      <c r="O168" s="65"/>
      <c r="P168" s="188">
        <f>O168*H168</f>
        <v>0</v>
      </c>
      <c r="Q168" s="188">
        <v>0.001</v>
      </c>
      <c r="R168" s="188">
        <f>Q168*H168</f>
        <v>0.019125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190</v>
      </c>
      <c r="AT168" s="190" t="s">
        <v>264</v>
      </c>
      <c r="AU168" s="190" t="s">
        <v>81</v>
      </c>
      <c r="AY168" s="18" t="s">
        <v>138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79</v>
      </c>
      <c r="BK168" s="191">
        <f>ROUND(I168*H168,2)</f>
        <v>0</v>
      </c>
      <c r="BL168" s="18" t="s">
        <v>145</v>
      </c>
      <c r="BM168" s="190" t="s">
        <v>557</v>
      </c>
    </row>
    <row r="169" spans="2:51" s="14" customFormat="1" ht="11.25">
      <c r="B169" s="208"/>
      <c r="C169" s="209"/>
      <c r="D169" s="199" t="s">
        <v>149</v>
      </c>
      <c r="E169" s="210" t="s">
        <v>19</v>
      </c>
      <c r="F169" s="211" t="s">
        <v>553</v>
      </c>
      <c r="G169" s="209"/>
      <c r="H169" s="212">
        <v>1275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149</v>
      </c>
      <c r="AU169" s="218" t="s">
        <v>81</v>
      </c>
      <c r="AV169" s="14" t="s">
        <v>81</v>
      </c>
      <c r="AW169" s="14" t="s">
        <v>33</v>
      </c>
      <c r="AX169" s="14" t="s">
        <v>79</v>
      </c>
      <c r="AY169" s="218" t="s">
        <v>138</v>
      </c>
    </row>
    <row r="170" spans="2:51" s="14" customFormat="1" ht="11.25">
      <c r="B170" s="208"/>
      <c r="C170" s="209"/>
      <c r="D170" s="199" t="s">
        <v>149</v>
      </c>
      <c r="E170" s="209"/>
      <c r="F170" s="211" t="s">
        <v>558</v>
      </c>
      <c r="G170" s="209"/>
      <c r="H170" s="212">
        <v>19.125</v>
      </c>
      <c r="I170" s="213"/>
      <c r="J170" s="209"/>
      <c r="K170" s="209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149</v>
      </c>
      <c r="AU170" s="218" t="s">
        <v>81</v>
      </c>
      <c r="AV170" s="14" t="s">
        <v>81</v>
      </c>
      <c r="AW170" s="14" t="s">
        <v>4</v>
      </c>
      <c r="AX170" s="14" t="s">
        <v>79</v>
      </c>
      <c r="AY170" s="218" t="s">
        <v>138</v>
      </c>
    </row>
    <row r="171" spans="1:65" s="2" customFormat="1" ht="21.75" customHeight="1">
      <c r="A171" s="35"/>
      <c r="B171" s="36"/>
      <c r="C171" s="179" t="s">
        <v>268</v>
      </c>
      <c r="D171" s="179" t="s">
        <v>140</v>
      </c>
      <c r="E171" s="180" t="s">
        <v>210</v>
      </c>
      <c r="F171" s="181" t="s">
        <v>211</v>
      </c>
      <c r="G171" s="182" t="s">
        <v>143</v>
      </c>
      <c r="H171" s="183">
        <v>3934.5</v>
      </c>
      <c r="I171" s="184"/>
      <c r="J171" s="185">
        <f>ROUND(I171*H171,2)</f>
        <v>0</v>
      </c>
      <c r="K171" s="181" t="s">
        <v>144</v>
      </c>
      <c r="L171" s="40"/>
      <c r="M171" s="186" t="s">
        <v>19</v>
      </c>
      <c r="N171" s="187" t="s">
        <v>43</v>
      </c>
      <c r="O171" s="65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145</v>
      </c>
      <c r="AT171" s="190" t="s">
        <v>140</v>
      </c>
      <c r="AU171" s="190" t="s">
        <v>81</v>
      </c>
      <c r="AY171" s="18" t="s">
        <v>138</v>
      </c>
      <c r="BE171" s="191">
        <f>IF(N171="základní",J171,0)</f>
        <v>0</v>
      </c>
      <c r="BF171" s="191">
        <f>IF(N171="snížená",J171,0)</f>
        <v>0</v>
      </c>
      <c r="BG171" s="191">
        <f>IF(N171="zákl. přenesená",J171,0)</f>
        <v>0</v>
      </c>
      <c r="BH171" s="191">
        <f>IF(N171="sníž. přenesená",J171,0)</f>
        <v>0</v>
      </c>
      <c r="BI171" s="191">
        <f>IF(N171="nulová",J171,0)</f>
        <v>0</v>
      </c>
      <c r="BJ171" s="18" t="s">
        <v>79</v>
      </c>
      <c r="BK171" s="191">
        <f>ROUND(I171*H171,2)</f>
        <v>0</v>
      </c>
      <c r="BL171" s="18" t="s">
        <v>145</v>
      </c>
      <c r="BM171" s="190" t="s">
        <v>212</v>
      </c>
    </row>
    <row r="172" spans="1:47" s="2" customFormat="1" ht="11.25">
      <c r="A172" s="35"/>
      <c r="B172" s="36"/>
      <c r="C172" s="37"/>
      <c r="D172" s="192" t="s">
        <v>147</v>
      </c>
      <c r="E172" s="37"/>
      <c r="F172" s="193" t="s">
        <v>213</v>
      </c>
      <c r="G172" s="37"/>
      <c r="H172" s="37"/>
      <c r="I172" s="194"/>
      <c r="J172" s="37"/>
      <c r="K172" s="37"/>
      <c r="L172" s="40"/>
      <c r="M172" s="195"/>
      <c r="N172" s="196"/>
      <c r="O172" s="65"/>
      <c r="P172" s="65"/>
      <c r="Q172" s="65"/>
      <c r="R172" s="65"/>
      <c r="S172" s="65"/>
      <c r="T172" s="66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147</v>
      </c>
      <c r="AU172" s="18" t="s">
        <v>81</v>
      </c>
    </row>
    <row r="173" spans="2:51" s="14" customFormat="1" ht="11.25">
      <c r="B173" s="208"/>
      <c r="C173" s="209"/>
      <c r="D173" s="199" t="s">
        <v>149</v>
      </c>
      <c r="E173" s="210" t="s">
        <v>19</v>
      </c>
      <c r="F173" s="211" t="s">
        <v>559</v>
      </c>
      <c r="G173" s="209"/>
      <c r="H173" s="212">
        <v>3934.5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149</v>
      </c>
      <c r="AU173" s="218" t="s">
        <v>81</v>
      </c>
      <c r="AV173" s="14" t="s">
        <v>81</v>
      </c>
      <c r="AW173" s="14" t="s">
        <v>33</v>
      </c>
      <c r="AX173" s="14" t="s">
        <v>79</v>
      </c>
      <c r="AY173" s="218" t="s">
        <v>138</v>
      </c>
    </row>
    <row r="174" spans="2:63" s="12" customFormat="1" ht="22.9" customHeight="1">
      <c r="B174" s="163"/>
      <c r="C174" s="164"/>
      <c r="D174" s="165" t="s">
        <v>71</v>
      </c>
      <c r="E174" s="177" t="s">
        <v>168</v>
      </c>
      <c r="F174" s="177" t="s">
        <v>215</v>
      </c>
      <c r="G174" s="164"/>
      <c r="H174" s="164"/>
      <c r="I174" s="167"/>
      <c r="J174" s="178">
        <f>BK174</f>
        <v>0</v>
      </c>
      <c r="K174" s="164"/>
      <c r="L174" s="169"/>
      <c r="M174" s="170"/>
      <c r="N174" s="171"/>
      <c r="O174" s="171"/>
      <c r="P174" s="172">
        <f>SUM(P175:P229)</f>
        <v>0</v>
      </c>
      <c r="Q174" s="171"/>
      <c r="R174" s="172">
        <f>SUM(R175:R229)</f>
        <v>902.365696</v>
      </c>
      <c r="S174" s="171"/>
      <c r="T174" s="173">
        <f>SUM(T175:T229)</f>
        <v>0</v>
      </c>
      <c r="AR174" s="174" t="s">
        <v>79</v>
      </c>
      <c r="AT174" s="175" t="s">
        <v>71</v>
      </c>
      <c r="AU174" s="175" t="s">
        <v>79</v>
      </c>
      <c r="AY174" s="174" t="s">
        <v>138</v>
      </c>
      <c r="BK174" s="176">
        <f>SUM(BK175:BK229)</f>
        <v>0</v>
      </c>
    </row>
    <row r="175" spans="1:65" s="2" customFormat="1" ht="16.5" customHeight="1">
      <c r="A175" s="35"/>
      <c r="B175" s="36"/>
      <c r="C175" s="179" t="s">
        <v>272</v>
      </c>
      <c r="D175" s="179" t="s">
        <v>140</v>
      </c>
      <c r="E175" s="180" t="s">
        <v>217</v>
      </c>
      <c r="F175" s="181" t="s">
        <v>218</v>
      </c>
      <c r="G175" s="182" t="s">
        <v>143</v>
      </c>
      <c r="H175" s="183">
        <v>3243.1</v>
      </c>
      <c r="I175" s="184"/>
      <c r="J175" s="185">
        <f>ROUND(I175*H175,2)</f>
        <v>0</v>
      </c>
      <c r="K175" s="181" t="s">
        <v>144</v>
      </c>
      <c r="L175" s="40"/>
      <c r="M175" s="186" t="s">
        <v>19</v>
      </c>
      <c r="N175" s="187" t="s">
        <v>43</v>
      </c>
      <c r="O175" s="65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145</v>
      </c>
      <c r="AT175" s="190" t="s">
        <v>140</v>
      </c>
      <c r="AU175" s="190" t="s">
        <v>81</v>
      </c>
      <c r="AY175" s="18" t="s">
        <v>138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79</v>
      </c>
      <c r="BK175" s="191">
        <f>ROUND(I175*H175,2)</f>
        <v>0</v>
      </c>
      <c r="BL175" s="18" t="s">
        <v>145</v>
      </c>
      <c r="BM175" s="190" t="s">
        <v>219</v>
      </c>
    </row>
    <row r="176" spans="1:47" s="2" customFormat="1" ht="11.25">
      <c r="A176" s="35"/>
      <c r="B176" s="36"/>
      <c r="C176" s="37"/>
      <c r="D176" s="192" t="s">
        <v>147</v>
      </c>
      <c r="E176" s="37"/>
      <c r="F176" s="193" t="s">
        <v>220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147</v>
      </c>
      <c r="AU176" s="18" t="s">
        <v>81</v>
      </c>
    </row>
    <row r="177" spans="2:51" s="13" customFormat="1" ht="11.25">
      <c r="B177" s="197"/>
      <c r="C177" s="198"/>
      <c r="D177" s="199" t="s">
        <v>149</v>
      </c>
      <c r="E177" s="200" t="s">
        <v>19</v>
      </c>
      <c r="F177" s="201" t="s">
        <v>560</v>
      </c>
      <c r="G177" s="198"/>
      <c r="H177" s="200" t="s">
        <v>19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149</v>
      </c>
      <c r="AU177" s="207" t="s">
        <v>81</v>
      </c>
      <c r="AV177" s="13" t="s">
        <v>79</v>
      </c>
      <c r="AW177" s="13" t="s">
        <v>33</v>
      </c>
      <c r="AX177" s="13" t="s">
        <v>72</v>
      </c>
      <c r="AY177" s="207" t="s">
        <v>138</v>
      </c>
    </row>
    <row r="178" spans="2:51" s="14" customFormat="1" ht="11.25">
      <c r="B178" s="208"/>
      <c r="C178" s="209"/>
      <c r="D178" s="199" t="s">
        <v>149</v>
      </c>
      <c r="E178" s="210" t="s">
        <v>19</v>
      </c>
      <c r="F178" s="211" t="s">
        <v>561</v>
      </c>
      <c r="G178" s="209"/>
      <c r="H178" s="212">
        <v>3223.1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149</v>
      </c>
      <c r="AU178" s="218" t="s">
        <v>81</v>
      </c>
      <c r="AV178" s="14" t="s">
        <v>81</v>
      </c>
      <c r="AW178" s="14" t="s">
        <v>33</v>
      </c>
      <c r="AX178" s="14" t="s">
        <v>72</v>
      </c>
      <c r="AY178" s="218" t="s">
        <v>138</v>
      </c>
    </row>
    <row r="179" spans="2:51" s="13" customFormat="1" ht="11.25">
      <c r="B179" s="197"/>
      <c r="C179" s="198"/>
      <c r="D179" s="199" t="s">
        <v>149</v>
      </c>
      <c r="E179" s="200" t="s">
        <v>19</v>
      </c>
      <c r="F179" s="201" t="s">
        <v>562</v>
      </c>
      <c r="G179" s="198"/>
      <c r="H179" s="200" t="s">
        <v>19</v>
      </c>
      <c r="I179" s="202"/>
      <c r="J179" s="198"/>
      <c r="K179" s="198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149</v>
      </c>
      <c r="AU179" s="207" t="s">
        <v>81</v>
      </c>
      <c r="AV179" s="13" t="s">
        <v>79</v>
      </c>
      <c r="AW179" s="13" t="s">
        <v>33</v>
      </c>
      <c r="AX179" s="13" t="s">
        <v>72</v>
      </c>
      <c r="AY179" s="207" t="s">
        <v>138</v>
      </c>
    </row>
    <row r="180" spans="2:51" s="14" customFormat="1" ht="11.25">
      <c r="B180" s="208"/>
      <c r="C180" s="209"/>
      <c r="D180" s="199" t="s">
        <v>149</v>
      </c>
      <c r="E180" s="210" t="s">
        <v>19</v>
      </c>
      <c r="F180" s="211" t="s">
        <v>563</v>
      </c>
      <c r="G180" s="209"/>
      <c r="H180" s="212">
        <v>20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149</v>
      </c>
      <c r="AU180" s="218" t="s">
        <v>81</v>
      </c>
      <c r="AV180" s="14" t="s">
        <v>81</v>
      </c>
      <c r="AW180" s="14" t="s">
        <v>33</v>
      </c>
      <c r="AX180" s="14" t="s">
        <v>72</v>
      </c>
      <c r="AY180" s="218" t="s">
        <v>138</v>
      </c>
    </row>
    <row r="181" spans="2:51" s="15" customFormat="1" ht="11.25">
      <c r="B181" s="219"/>
      <c r="C181" s="220"/>
      <c r="D181" s="199" t="s">
        <v>149</v>
      </c>
      <c r="E181" s="221" t="s">
        <v>19</v>
      </c>
      <c r="F181" s="222" t="s">
        <v>196</v>
      </c>
      <c r="G181" s="220"/>
      <c r="H181" s="223">
        <v>3243.1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149</v>
      </c>
      <c r="AU181" s="229" t="s">
        <v>81</v>
      </c>
      <c r="AV181" s="15" t="s">
        <v>145</v>
      </c>
      <c r="AW181" s="15" t="s">
        <v>33</v>
      </c>
      <c r="AX181" s="15" t="s">
        <v>79</v>
      </c>
      <c r="AY181" s="229" t="s">
        <v>138</v>
      </c>
    </row>
    <row r="182" spans="1:65" s="2" customFormat="1" ht="16.5" customHeight="1">
      <c r="A182" s="35"/>
      <c r="B182" s="36"/>
      <c r="C182" s="179" t="s">
        <v>7</v>
      </c>
      <c r="D182" s="179" t="s">
        <v>140</v>
      </c>
      <c r="E182" s="180" t="s">
        <v>564</v>
      </c>
      <c r="F182" s="181" t="s">
        <v>565</v>
      </c>
      <c r="G182" s="182" t="s">
        <v>143</v>
      </c>
      <c r="H182" s="183">
        <v>711.4</v>
      </c>
      <c r="I182" s="184"/>
      <c r="J182" s="185">
        <f>ROUND(I182*H182,2)</f>
        <v>0</v>
      </c>
      <c r="K182" s="181" t="s">
        <v>144</v>
      </c>
      <c r="L182" s="40"/>
      <c r="M182" s="186" t="s">
        <v>19</v>
      </c>
      <c r="N182" s="187" t="s">
        <v>43</v>
      </c>
      <c r="O182" s="65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145</v>
      </c>
      <c r="AT182" s="190" t="s">
        <v>140</v>
      </c>
      <c r="AU182" s="190" t="s">
        <v>81</v>
      </c>
      <c r="AY182" s="18" t="s">
        <v>138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79</v>
      </c>
      <c r="BK182" s="191">
        <f>ROUND(I182*H182,2)</f>
        <v>0</v>
      </c>
      <c r="BL182" s="18" t="s">
        <v>145</v>
      </c>
      <c r="BM182" s="190" t="s">
        <v>566</v>
      </c>
    </row>
    <row r="183" spans="1:47" s="2" customFormat="1" ht="11.25">
      <c r="A183" s="35"/>
      <c r="B183" s="36"/>
      <c r="C183" s="37"/>
      <c r="D183" s="192" t="s">
        <v>147</v>
      </c>
      <c r="E183" s="37"/>
      <c r="F183" s="193" t="s">
        <v>567</v>
      </c>
      <c r="G183" s="37"/>
      <c r="H183" s="37"/>
      <c r="I183" s="194"/>
      <c r="J183" s="37"/>
      <c r="K183" s="37"/>
      <c r="L183" s="40"/>
      <c r="M183" s="195"/>
      <c r="N183" s="19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147</v>
      </c>
      <c r="AU183" s="18" t="s">
        <v>81</v>
      </c>
    </row>
    <row r="184" spans="2:51" s="13" customFormat="1" ht="11.25">
      <c r="B184" s="197"/>
      <c r="C184" s="198"/>
      <c r="D184" s="199" t="s">
        <v>149</v>
      </c>
      <c r="E184" s="200" t="s">
        <v>19</v>
      </c>
      <c r="F184" s="201" t="s">
        <v>568</v>
      </c>
      <c r="G184" s="198"/>
      <c r="H184" s="200" t="s">
        <v>19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149</v>
      </c>
      <c r="AU184" s="207" t="s">
        <v>81</v>
      </c>
      <c r="AV184" s="13" t="s">
        <v>79</v>
      </c>
      <c r="AW184" s="13" t="s">
        <v>33</v>
      </c>
      <c r="AX184" s="13" t="s">
        <v>72</v>
      </c>
      <c r="AY184" s="207" t="s">
        <v>138</v>
      </c>
    </row>
    <row r="185" spans="2:51" s="14" customFormat="1" ht="11.25">
      <c r="B185" s="208"/>
      <c r="C185" s="209"/>
      <c r="D185" s="199" t="s">
        <v>149</v>
      </c>
      <c r="E185" s="210" t="s">
        <v>19</v>
      </c>
      <c r="F185" s="211" t="s">
        <v>569</v>
      </c>
      <c r="G185" s="209"/>
      <c r="H185" s="212">
        <v>711.4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149</v>
      </c>
      <c r="AU185" s="218" t="s">
        <v>81</v>
      </c>
      <c r="AV185" s="14" t="s">
        <v>81</v>
      </c>
      <c r="AW185" s="14" t="s">
        <v>33</v>
      </c>
      <c r="AX185" s="14" t="s">
        <v>79</v>
      </c>
      <c r="AY185" s="218" t="s">
        <v>138</v>
      </c>
    </row>
    <row r="186" spans="1:65" s="2" customFormat="1" ht="37.9" customHeight="1">
      <c r="A186" s="35"/>
      <c r="B186" s="36"/>
      <c r="C186" s="179" t="s">
        <v>279</v>
      </c>
      <c r="D186" s="179" t="s">
        <v>140</v>
      </c>
      <c r="E186" s="180" t="s">
        <v>570</v>
      </c>
      <c r="F186" s="181" t="s">
        <v>571</v>
      </c>
      <c r="G186" s="182" t="s">
        <v>143</v>
      </c>
      <c r="H186" s="183">
        <v>3243.1</v>
      </c>
      <c r="I186" s="184"/>
      <c r="J186" s="185">
        <f>ROUND(I186*H186,2)</f>
        <v>0</v>
      </c>
      <c r="K186" s="181" t="s">
        <v>144</v>
      </c>
      <c r="L186" s="40"/>
      <c r="M186" s="186" t="s">
        <v>19</v>
      </c>
      <c r="N186" s="187" t="s">
        <v>43</v>
      </c>
      <c r="O186" s="65"/>
      <c r="P186" s="188">
        <f>O186*H186</f>
        <v>0</v>
      </c>
      <c r="Q186" s="188">
        <v>0.08425</v>
      </c>
      <c r="R186" s="188">
        <f>Q186*H186</f>
        <v>273.231175</v>
      </c>
      <c r="S186" s="188">
        <v>0</v>
      </c>
      <c r="T186" s="18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145</v>
      </c>
      <c r="AT186" s="190" t="s">
        <v>140</v>
      </c>
      <c r="AU186" s="190" t="s">
        <v>81</v>
      </c>
      <c r="AY186" s="18" t="s">
        <v>138</v>
      </c>
      <c r="BE186" s="191">
        <f>IF(N186="základní",J186,0)</f>
        <v>0</v>
      </c>
      <c r="BF186" s="191">
        <f>IF(N186="snížená",J186,0)</f>
        <v>0</v>
      </c>
      <c r="BG186" s="191">
        <f>IF(N186="zákl. přenesená",J186,0)</f>
        <v>0</v>
      </c>
      <c r="BH186" s="191">
        <f>IF(N186="sníž. přenesená",J186,0)</f>
        <v>0</v>
      </c>
      <c r="BI186" s="191">
        <f>IF(N186="nulová",J186,0)</f>
        <v>0</v>
      </c>
      <c r="BJ186" s="18" t="s">
        <v>79</v>
      </c>
      <c r="BK186" s="191">
        <f>ROUND(I186*H186,2)</f>
        <v>0</v>
      </c>
      <c r="BL186" s="18" t="s">
        <v>145</v>
      </c>
      <c r="BM186" s="190" t="s">
        <v>572</v>
      </c>
    </row>
    <row r="187" spans="1:47" s="2" customFormat="1" ht="11.25">
      <c r="A187" s="35"/>
      <c r="B187" s="36"/>
      <c r="C187" s="37"/>
      <c r="D187" s="192" t="s">
        <v>147</v>
      </c>
      <c r="E187" s="37"/>
      <c r="F187" s="193" t="s">
        <v>573</v>
      </c>
      <c r="G187" s="37"/>
      <c r="H187" s="37"/>
      <c r="I187" s="194"/>
      <c r="J187" s="37"/>
      <c r="K187" s="37"/>
      <c r="L187" s="40"/>
      <c r="M187" s="195"/>
      <c r="N187" s="19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147</v>
      </c>
      <c r="AU187" s="18" t="s">
        <v>81</v>
      </c>
    </row>
    <row r="188" spans="2:51" s="13" customFormat="1" ht="11.25">
      <c r="B188" s="197"/>
      <c r="C188" s="198"/>
      <c r="D188" s="199" t="s">
        <v>149</v>
      </c>
      <c r="E188" s="200" t="s">
        <v>19</v>
      </c>
      <c r="F188" s="201" t="s">
        <v>574</v>
      </c>
      <c r="G188" s="198"/>
      <c r="H188" s="200" t="s">
        <v>19</v>
      </c>
      <c r="I188" s="202"/>
      <c r="J188" s="198"/>
      <c r="K188" s="198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149</v>
      </c>
      <c r="AU188" s="207" t="s">
        <v>81</v>
      </c>
      <c r="AV188" s="13" t="s">
        <v>79</v>
      </c>
      <c r="AW188" s="13" t="s">
        <v>33</v>
      </c>
      <c r="AX188" s="13" t="s">
        <v>72</v>
      </c>
      <c r="AY188" s="207" t="s">
        <v>138</v>
      </c>
    </row>
    <row r="189" spans="2:51" s="13" customFormat="1" ht="11.25">
      <c r="B189" s="197"/>
      <c r="C189" s="198"/>
      <c r="D189" s="199" t="s">
        <v>149</v>
      </c>
      <c r="E189" s="200" t="s">
        <v>19</v>
      </c>
      <c r="F189" s="201" t="s">
        <v>560</v>
      </c>
      <c r="G189" s="198"/>
      <c r="H189" s="200" t="s">
        <v>19</v>
      </c>
      <c r="I189" s="202"/>
      <c r="J189" s="198"/>
      <c r="K189" s="198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149</v>
      </c>
      <c r="AU189" s="207" t="s">
        <v>81</v>
      </c>
      <c r="AV189" s="13" t="s">
        <v>79</v>
      </c>
      <c r="AW189" s="13" t="s">
        <v>33</v>
      </c>
      <c r="AX189" s="13" t="s">
        <v>72</v>
      </c>
      <c r="AY189" s="207" t="s">
        <v>138</v>
      </c>
    </row>
    <row r="190" spans="2:51" s="14" customFormat="1" ht="11.25">
      <c r="B190" s="208"/>
      <c r="C190" s="209"/>
      <c r="D190" s="199" t="s">
        <v>149</v>
      </c>
      <c r="E190" s="210" t="s">
        <v>19</v>
      </c>
      <c r="F190" s="211" t="s">
        <v>575</v>
      </c>
      <c r="G190" s="209"/>
      <c r="H190" s="212">
        <v>2575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149</v>
      </c>
      <c r="AU190" s="218" t="s">
        <v>81</v>
      </c>
      <c r="AV190" s="14" t="s">
        <v>81</v>
      </c>
      <c r="AW190" s="14" t="s">
        <v>33</v>
      </c>
      <c r="AX190" s="14" t="s">
        <v>72</v>
      </c>
      <c r="AY190" s="218" t="s">
        <v>138</v>
      </c>
    </row>
    <row r="191" spans="2:51" s="14" customFormat="1" ht="11.25">
      <c r="B191" s="208"/>
      <c r="C191" s="209"/>
      <c r="D191" s="199" t="s">
        <v>149</v>
      </c>
      <c r="E191" s="210" t="s">
        <v>19</v>
      </c>
      <c r="F191" s="211" t="s">
        <v>576</v>
      </c>
      <c r="G191" s="209"/>
      <c r="H191" s="212">
        <v>381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149</v>
      </c>
      <c r="AU191" s="218" t="s">
        <v>81</v>
      </c>
      <c r="AV191" s="14" t="s">
        <v>81</v>
      </c>
      <c r="AW191" s="14" t="s">
        <v>33</v>
      </c>
      <c r="AX191" s="14" t="s">
        <v>72</v>
      </c>
      <c r="AY191" s="218" t="s">
        <v>138</v>
      </c>
    </row>
    <row r="192" spans="2:51" s="14" customFormat="1" ht="11.25">
      <c r="B192" s="208"/>
      <c r="C192" s="209"/>
      <c r="D192" s="199" t="s">
        <v>149</v>
      </c>
      <c r="E192" s="210" t="s">
        <v>19</v>
      </c>
      <c r="F192" s="211" t="s">
        <v>577</v>
      </c>
      <c r="G192" s="209"/>
      <c r="H192" s="212">
        <v>261.6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149</v>
      </c>
      <c r="AU192" s="218" t="s">
        <v>81</v>
      </c>
      <c r="AV192" s="14" t="s">
        <v>81</v>
      </c>
      <c r="AW192" s="14" t="s">
        <v>33</v>
      </c>
      <c r="AX192" s="14" t="s">
        <v>72</v>
      </c>
      <c r="AY192" s="218" t="s">
        <v>138</v>
      </c>
    </row>
    <row r="193" spans="2:51" s="14" customFormat="1" ht="11.25">
      <c r="B193" s="208"/>
      <c r="C193" s="209"/>
      <c r="D193" s="199" t="s">
        <v>149</v>
      </c>
      <c r="E193" s="210" t="s">
        <v>19</v>
      </c>
      <c r="F193" s="211" t="s">
        <v>578</v>
      </c>
      <c r="G193" s="209"/>
      <c r="H193" s="212">
        <v>5.5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149</v>
      </c>
      <c r="AU193" s="218" t="s">
        <v>81</v>
      </c>
      <c r="AV193" s="14" t="s">
        <v>81</v>
      </c>
      <c r="AW193" s="14" t="s">
        <v>33</v>
      </c>
      <c r="AX193" s="14" t="s">
        <v>72</v>
      </c>
      <c r="AY193" s="218" t="s">
        <v>138</v>
      </c>
    </row>
    <row r="194" spans="2:51" s="13" customFormat="1" ht="11.25">
      <c r="B194" s="197"/>
      <c r="C194" s="198"/>
      <c r="D194" s="199" t="s">
        <v>149</v>
      </c>
      <c r="E194" s="200" t="s">
        <v>19</v>
      </c>
      <c r="F194" s="201" t="s">
        <v>562</v>
      </c>
      <c r="G194" s="198"/>
      <c r="H194" s="200" t="s">
        <v>19</v>
      </c>
      <c r="I194" s="202"/>
      <c r="J194" s="198"/>
      <c r="K194" s="198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149</v>
      </c>
      <c r="AU194" s="207" t="s">
        <v>81</v>
      </c>
      <c r="AV194" s="13" t="s">
        <v>79</v>
      </c>
      <c r="AW194" s="13" t="s">
        <v>33</v>
      </c>
      <c r="AX194" s="13" t="s">
        <v>72</v>
      </c>
      <c r="AY194" s="207" t="s">
        <v>138</v>
      </c>
    </row>
    <row r="195" spans="2:51" s="14" customFormat="1" ht="11.25">
      <c r="B195" s="208"/>
      <c r="C195" s="209"/>
      <c r="D195" s="199" t="s">
        <v>149</v>
      </c>
      <c r="E195" s="210" t="s">
        <v>19</v>
      </c>
      <c r="F195" s="211" t="s">
        <v>563</v>
      </c>
      <c r="G195" s="209"/>
      <c r="H195" s="212">
        <v>20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149</v>
      </c>
      <c r="AU195" s="218" t="s">
        <v>81</v>
      </c>
      <c r="AV195" s="14" t="s">
        <v>81</v>
      </c>
      <c r="AW195" s="14" t="s">
        <v>33</v>
      </c>
      <c r="AX195" s="14" t="s">
        <v>72</v>
      </c>
      <c r="AY195" s="218" t="s">
        <v>138</v>
      </c>
    </row>
    <row r="196" spans="2:51" s="15" customFormat="1" ht="11.25">
      <c r="B196" s="219"/>
      <c r="C196" s="220"/>
      <c r="D196" s="199" t="s">
        <v>149</v>
      </c>
      <c r="E196" s="221" t="s">
        <v>19</v>
      </c>
      <c r="F196" s="222" t="s">
        <v>196</v>
      </c>
      <c r="G196" s="220"/>
      <c r="H196" s="223">
        <v>3243.1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149</v>
      </c>
      <c r="AU196" s="229" t="s">
        <v>81</v>
      </c>
      <c r="AV196" s="15" t="s">
        <v>145</v>
      </c>
      <c r="AW196" s="15" t="s">
        <v>33</v>
      </c>
      <c r="AX196" s="15" t="s">
        <v>79</v>
      </c>
      <c r="AY196" s="229" t="s">
        <v>138</v>
      </c>
    </row>
    <row r="197" spans="1:65" s="2" customFormat="1" ht="16.5" customHeight="1">
      <c r="A197" s="35"/>
      <c r="B197" s="36"/>
      <c r="C197" s="230" t="s">
        <v>283</v>
      </c>
      <c r="D197" s="230" t="s">
        <v>264</v>
      </c>
      <c r="E197" s="231" t="s">
        <v>579</v>
      </c>
      <c r="F197" s="232" t="s">
        <v>580</v>
      </c>
      <c r="G197" s="233" t="s">
        <v>143</v>
      </c>
      <c r="H197" s="234">
        <v>384.81</v>
      </c>
      <c r="I197" s="235"/>
      <c r="J197" s="236">
        <f>ROUND(I197*H197,2)</f>
        <v>0</v>
      </c>
      <c r="K197" s="232" t="s">
        <v>144</v>
      </c>
      <c r="L197" s="237"/>
      <c r="M197" s="238" t="s">
        <v>19</v>
      </c>
      <c r="N197" s="239" t="s">
        <v>43</v>
      </c>
      <c r="O197" s="65"/>
      <c r="P197" s="188">
        <f>O197*H197</f>
        <v>0</v>
      </c>
      <c r="Q197" s="188">
        <v>0.131</v>
      </c>
      <c r="R197" s="188">
        <f>Q197*H197</f>
        <v>50.41011</v>
      </c>
      <c r="S197" s="188">
        <v>0</v>
      </c>
      <c r="T197" s="189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190</v>
      </c>
      <c r="AT197" s="190" t="s">
        <v>264</v>
      </c>
      <c r="AU197" s="190" t="s">
        <v>81</v>
      </c>
      <c r="AY197" s="18" t="s">
        <v>138</v>
      </c>
      <c r="BE197" s="191">
        <f>IF(N197="základní",J197,0)</f>
        <v>0</v>
      </c>
      <c r="BF197" s="191">
        <f>IF(N197="snížená",J197,0)</f>
        <v>0</v>
      </c>
      <c r="BG197" s="191">
        <f>IF(N197="zákl. přenesená",J197,0)</f>
        <v>0</v>
      </c>
      <c r="BH197" s="191">
        <f>IF(N197="sníž. přenesená",J197,0)</f>
        <v>0</v>
      </c>
      <c r="BI197" s="191">
        <f>IF(N197="nulová",J197,0)</f>
        <v>0</v>
      </c>
      <c r="BJ197" s="18" t="s">
        <v>79</v>
      </c>
      <c r="BK197" s="191">
        <f>ROUND(I197*H197,2)</f>
        <v>0</v>
      </c>
      <c r="BL197" s="18" t="s">
        <v>145</v>
      </c>
      <c r="BM197" s="190" t="s">
        <v>581</v>
      </c>
    </row>
    <row r="198" spans="2:51" s="13" customFormat="1" ht="11.25">
      <c r="B198" s="197"/>
      <c r="C198" s="198"/>
      <c r="D198" s="199" t="s">
        <v>149</v>
      </c>
      <c r="E198" s="200" t="s">
        <v>19</v>
      </c>
      <c r="F198" s="201" t="s">
        <v>582</v>
      </c>
      <c r="G198" s="198"/>
      <c r="H198" s="200" t="s">
        <v>19</v>
      </c>
      <c r="I198" s="202"/>
      <c r="J198" s="198"/>
      <c r="K198" s="198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149</v>
      </c>
      <c r="AU198" s="207" t="s">
        <v>81</v>
      </c>
      <c r="AV198" s="13" t="s">
        <v>79</v>
      </c>
      <c r="AW198" s="13" t="s">
        <v>33</v>
      </c>
      <c r="AX198" s="13" t="s">
        <v>72</v>
      </c>
      <c r="AY198" s="207" t="s">
        <v>138</v>
      </c>
    </row>
    <row r="199" spans="2:51" s="14" customFormat="1" ht="11.25">
      <c r="B199" s="208"/>
      <c r="C199" s="209"/>
      <c r="D199" s="199" t="s">
        <v>149</v>
      </c>
      <c r="E199" s="210" t="s">
        <v>19</v>
      </c>
      <c r="F199" s="211" t="s">
        <v>583</v>
      </c>
      <c r="G199" s="209"/>
      <c r="H199" s="212">
        <v>381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149</v>
      </c>
      <c r="AU199" s="218" t="s">
        <v>81</v>
      </c>
      <c r="AV199" s="14" t="s">
        <v>81</v>
      </c>
      <c r="AW199" s="14" t="s">
        <v>33</v>
      </c>
      <c r="AX199" s="14" t="s">
        <v>79</v>
      </c>
      <c r="AY199" s="218" t="s">
        <v>138</v>
      </c>
    </row>
    <row r="200" spans="2:51" s="14" customFormat="1" ht="11.25">
      <c r="B200" s="208"/>
      <c r="C200" s="209"/>
      <c r="D200" s="199" t="s">
        <v>149</v>
      </c>
      <c r="E200" s="209"/>
      <c r="F200" s="211" t="s">
        <v>584</v>
      </c>
      <c r="G200" s="209"/>
      <c r="H200" s="212">
        <v>384.81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149</v>
      </c>
      <c r="AU200" s="218" t="s">
        <v>81</v>
      </c>
      <c r="AV200" s="14" t="s">
        <v>81</v>
      </c>
      <c r="AW200" s="14" t="s">
        <v>4</v>
      </c>
      <c r="AX200" s="14" t="s">
        <v>79</v>
      </c>
      <c r="AY200" s="218" t="s">
        <v>138</v>
      </c>
    </row>
    <row r="201" spans="1:65" s="2" customFormat="1" ht="16.5" customHeight="1">
      <c r="A201" s="35"/>
      <c r="B201" s="36"/>
      <c r="C201" s="230" t="s">
        <v>287</v>
      </c>
      <c r="D201" s="230" t="s">
        <v>264</v>
      </c>
      <c r="E201" s="231" t="s">
        <v>585</v>
      </c>
      <c r="F201" s="232" t="s">
        <v>586</v>
      </c>
      <c r="G201" s="233" t="s">
        <v>143</v>
      </c>
      <c r="H201" s="234">
        <v>5.555</v>
      </c>
      <c r="I201" s="235"/>
      <c r="J201" s="236">
        <f>ROUND(I201*H201,2)</f>
        <v>0</v>
      </c>
      <c r="K201" s="232" t="s">
        <v>144</v>
      </c>
      <c r="L201" s="237"/>
      <c r="M201" s="238" t="s">
        <v>19</v>
      </c>
      <c r="N201" s="239" t="s">
        <v>43</v>
      </c>
      <c r="O201" s="65"/>
      <c r="P201" s="188">
        <f>O201*H201</f>
        <v>0</v>
      </c>
      <c r="Q201" s="188">
        <v>0.131</v>
      </c>
      <c r="R201" s="188">
        <f>Q201*H201</f>
        <v>0.727705</v>
      </c>
      <c r="S201" s="188">
        <v>0</v>
      </c>
      <c r="T201" s="18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0" t="s">
        <v>190</v>
      </c>
      <c r="AT201" s="190" t="s">
        <v>264</v>
      </c>
      <c r="AU201" s="190" t="s">
        <v>81</v>
      </c>
      <c r="AY201" s="18" t="s">
        <v>138</v>
      </c>
      <c r="BE201" s="191">
        <f>IF(N201="základní",J201,0)</f>
        <v>0</v>
      </c>
      <c r="BF201" s="191">
        <f>IF(N201="snížená",J201,0)</f>
        <v>0</v>
      </c>
      <c r="BG201" s="191">
        <f>IF(N201="zákl. přenesená",J201,0)</f>
        <v>0</v>
      </c>
      <c r="BH201" s="191">
        <f>IF(N201="sníž. přenesená",J201,0)</f>
        <v>0</v>
      </c>
      <c r="BI201" s="191">
        <f>IF(N201="nulová",J201,0)</f>
        <v>0</v>
      </c>
      <c r="BJ201" s="18" t="s">
        <v>79</v>
      </c>
      <c r="BK201" s="191">
        <f>ROUND(I201*H201,2)</f>
        <v>0</v>
      </c>
      <c r="BL201" s="18" t="s">
        <v>145</v>
      </c>
      <c r="BM201" s="190" t="s">
        <v>587</v>
      </c>
    </row>
    <row r="202" spans="2:51" s="13" customFormat="1" ht="11.25">
      <c r="B202" s="197"/>
      <c r="C202" s="198"/>
      <c r="D202" s="199" t="s">
        <v>149</v>
      </c>
      <c r="E202" s="200" t="s">
        <v>19</v>
      </c>
      <c r="F202" s="201" t="s">
        <v>588</v>
      </c>
      <c r="G202" s="198"/>
      <c r="H202" s="200" t="s">
        <v>19</v>
      </c>
      <c r="I202" s="202"/>
      <c r="J202" s="198"/>
      <c r="K202" s="198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149</v>
      </c>
      <c r="AU202" s="207" t="s">
        <v>81</v>
      </c>
      <c r="AV202" s="13" t="s">
        <v>79</v>
      </c>
      <c r="AW202" s="13" t="s">
        <v>33</v>
      </c>
      <c r="AX202" s="13" t="s">
        <v>72</v>
      </c>
      <c r="AY202" s="207" t="s">
        <v>138</v>
      </c>
    </row>
    <row r="203" spans="2:51" s="14" customFormat="1" ht="11.25">
      <c r="B203" s="208"/>
      <c r="C203" s="209"/>
      <c r="D203" s="199" t="s">
        <v>149</v>
      </c>
      <c r="E203" s="210" t="s">
        <v>19</v>
      </c>
      <c r="F203" s="211" t="s">
        <v>589</v>
      </c>
      <c r="G203" s="209"/>
      <c r="H203" s="212">
        <v>5.5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149</v>
      </c>
      <c r="AU203" s="218" t="s">
        <v>81</v>
      </c>
      <c r="AV203" s="14" t="s">
        <v>81</v>
      </c>
      <c r="AW203" s="14" t="s">
        <v>33</v>
      </c>
      <c r="AX203" s="14" t="s">
        <v>72</v>
      </c>
      <c r="AY203" s="218" t="s">
        <v>138</v>
      </c>
    </row>
    <row r="204" spans="2:51" s="15" customFormat="1" ht="11.25">
      <c r="B204" s="219"/>
      <c r="C204" s="220"/>
      <c r="D204" s="199" t="s">
        <v>149</v>
      </c>
      <c r="E204" s="221" t="s">
        <v>19</v>
      </c>
      <c r="F204" s="222" t="s">
        <v>196</v>
      </c>
      <c r="G204" s="220"/>
      <c r="H204" s="223">
        <v>5.5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149</v>
      </c>
      <c r="AU204" s="229" t="s">
        <v>81</v>
      </c>
      <c r="AV204" s="15" t="s">
        <v>145</v>
      </c>
      <c r="AW204" s="15" t="s">
        <v>33</v>
      </c>
      <c r="AX204" s="15" t="s">
        <v>79</v>
      </c>
      <c r="AY204" s="229" t="s">
        <v>138</v>
      </c>
    </row>
    <row r="205" spans="2:51" s="14" customFormat="1" ht="11.25">
      <c r="B205" s="208"/>
      <c r="C205" s="209"/>
      <c r="D205" s="199" t="s">
        <v>149</v>
      </c>
      <c r="E205" s="209"/>
      <c r="F205" s="211" t="s">
        <v>590</v>
      </c>
      <c r="G205" s="209"/>
      <c r="H205" s="212">
        <v>5.555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149</v>
      </c>
      <c r="AU205" s="218" t="s">
        <v>81</v>
      </c>
      <c r="AV205" s="14" t="s">
        <v>81</v>
      </c>
      <c r="AW205" s="14" t="s">
        <v>4</v>
      </c>
      <c r="AX205" s="14" t="s">
        <v>79</v>
      </c>
      <c r="AY205" s="218" t="s">
        <v>138</v>
      </c>
    </row>
    <row r="206" spans="1:65" s="2" customFormat="1" ht="16.5" customHeight="1">
      <c r="A206" s="35"/>
      <c r="B206" s="36"/>
      <c r="C206" s="230" t="s">
        <v>292</v>
      </c>
      <c r="D206" s="230" t="s">
        <v>264</v>
      </c>
      <c r="E206" s="231" t="s">
        <v>591</v>
      </c>
      <c r="F206" s="232" t="s">
        <v>592</v>
      </c>
      <c r="G206" s="233" t="s">
        <v>143</v>
      </c>
      <c r="H206" s="234">
        <v>2620.95</v>
      </c>
      <c r="I206" s="235"/>
      <c r="J206" s="236">
        <f>ROUND(I206*H206,2)</f>
        <v>0</v>
      </c>
      <c r="K206" s="232" t="s">
        <v>144</v>
      </c>
      <c r="L206" s="237"/>
      <c r="M206" s="238" t="s">
        <v>19</v>
      </c>
      <c r="N206" s="239" t="s">
        <v>43</v>
      </c>
      <c r="O206" s="65"/>
      <c r="P206" s="188">
        <f>O206*H206</f>
        <v>0</v>
      </c>
      <c r="Q206" s="188">
        <v>0.131</v>
      </c>
      <c r="R206" s="188">
        <f>Q206*H206</f>
        <v>343.34445</v>
      </c>
      <c r="S206" s="188">
        <v>0</v>
      </c>
      <c r="T206" s="18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190</v>
      </c>
      <c r="AT206" s="190" t="s">
        <v>264</v>
      </c>
      <c r="AU206" s="190" t="s">
        <v>81</v>
      </c>
      <c r="AY206" s="18" t="s">
        <v>138</v>
      </c>
      <c r="BE206" s="191">
        <f>IF(N206="základní",J206,0)</f>
        <v>0</v>
      </c>
      <c r="BF206" s="191">
        <f>IF(N206="snížená",J206,0)</f>
        <v>0</v>
      </c>
      <c r="BG206" s="191">
        <f>IF(N206="zákl. přenesená",J206,0)</f>
        <v>0</v>
      </c>
      <c r="BH206" s="191">
        <f>IF(N206="sníž. přenesená",J206,0)</f>
        <v>0</v>
      </c>
      <c r="BI206" s="191">
        <f>IF(N206="nulová",J206,0)</f>
        <v>0</v>
      </c>
      <c r="BJ206" s="18" t="s">
        <v>79</v>
      </c>
      <c r="BK206" s="191">
        <f>ROUND(I206*H206,2)</f>
        <v>0</v>
      </c>
      <c r="BL206" s="18" t="s">
        <v>145</v>
      </c>
      <c r="BM206" s="190" t="s">
        <v>593</v>
      </c>
    </row>
    <row r="207" spans="2:51" s="14" customFormat="1" ht="11.25">
      <c r="B207" s="208"/>
      <c r="C207" s="209"/>
      <c r="D207" s="199" t="s">
        <v>149</v>
      </c>
      <c r="E207" s="210" t="s">
        <v>19</v>
      </c>
      <c r="F207" s="211" t="s">
        <v>594</v>
      </c>
      <c r="G207" s="209"/>
      <c r="H207" s="212">
        <v>2575</v>
      </c>
      <c r="I207" s="213"/>
      <c r="J207" s="209"/>
      <c r="K207" s="209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149</v>
      </c>
      <c r="AU207" s="218" t="s">
        <v>81</v>
      </c>
      <c r="AV207" s="14" t="s">
        <v>81</v>
      </c>
      <c r="AW207" s="14" t="s">
        <v>33</v>
      </c>
      <c r="AX207" s="14" t="s">
        <v>72</v>
      </c>
      <c r="AY207" s="218" t="s">
        <v>138</v>
      </c>
    </row>
    <row r="208" spans="2:51" s="14" customFormat="1" ht="11.25">
      <c r="B208" s="208"/>
      <c r="C208" s="209"/>
      <c r="D208" s="199" t="s">
        <v>149</v>
      </c>
      <c r="E208" s="210" t="s">
        <v>19</v>
      </c>
      <c r="F208" s="211" t="s">
        <v>511</v>
      </c>
      <c r="G208" s="209"/>
      <c r="H208" s="212">
        <v>20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149</v>
      </c>
      <c r="AU208" s="218" t="s">
        <v>81</v>
      </c>
      <c r="AV208" s="14" t="s">
        <v>81</v>
      </c>
      <c r="AW208" s="14" t="s">
        <v>33</v>
      </c>
      <c r="AX208" s="14" t="s">
        <v>72</v>
      </c>
      <c r="AY208" s="218" t="s">
        <v>138</v>
      </c>
    </row>
    <row r="209" spans="2:51" s="15" customFormat="1" ht="11.25">
      <c r="B209" s="219"/>
      <c r="C209" s="220"/>
      <c r="D209" s="199" t="s">
        <v>149</v>
      </c>
      <c r="E209" s="221" t="s">
        <v>19</v>
      </c>
      <c r="F209" s="222" t="s">
        <v>196</v>
      </c>
      <c r="G209" s="220"/>
      <c r="H209" s="223">
        <v>2595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149</v>
      </c>
      <c r="AU209" s="229" t="s">
        <v>81</v>
      </c>
      <c r="AV209" s="15" t="s">
        <v>145</v>
      </c>
      <c r="AW209" s="15" t="s">
        <v>33</v>
      </c>
      <c r="AX209" s="15" t="s">
        <v>79</v>
      </c>
      <c r="AY209" s="229" t="s">
        <v>138</v>
      </c>
    </row>
    <row r="210" spans="2:51" s="14" customFormat="1" ht="11.25">
      <c r="B210" s="208"/>
      <c r="C210" s="209"/>
      <c r="D210" s="199" t="s">
        <v>149</v>
      </c>
      <c r="E210" s="209"/>
      <c r="F210" s="211" t="s">
        <v>595</v>
      </c>
      <c r="G210" s="209"/>
      <c r="H210" s="212">
        <v>2620.95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149</v>
      </c>
      <c r="AU210" s="218" t="s">
        <v>81</v>
      </c>
      <c r="AV210" s="14" t="s">
        <v>81</v>
      </c>
      <c r="AW210" s="14" t="s">
        <v>4</v>
      </c>
      <c r="AX210" s="14" t="s">
        <v>79</v>
      </c>
      <c r="AY210" s="218" t="s">
        <v>138</v>
      </c>
    </row>
    <row r="211" spans="1:65" s="2" customFormat="1" ht="16.5" customHeight="1">
      <c r="A211" s="35"/>
      <c r="B211" s="36"/>
      <c r="C211" s="230" t="s">
        <v>296</v>
      </c>
      <c r="D211" s="230" t="s">
        <v>264</v>
      </c>
      <c r="E211" s="231" t="s">
        <v>596</v>
      </c>
      <c r="F211" s="232" t="s">
        <v>597</v>
      </c>
      <c r="G211" s="233" t="s">
        <v>143</v>
      </c>
      <c r="H211" s="234">
        <v>266.832</v>
      </c>
      <c r="I211" s="235"/>
      <c r="J211" s="236">
        <f>ROUND(I211*H211,2)</f>
        <v>0</v>
      </c>
      <c r="K211" s="232" t="s">
        <v>19</v>
      </c>
      <c r="L211" s="237"/>
      <c r="M211" s="238" t="s">
        <v>19</v>
      </c>
      <c r="N211" s="239" t="s">
        <v>43</v>
      </c>
      <c r="O211" s="65"/>
      <c r="P211" s="188">
        <f>O211*H211</f>
        <v>0</v>
      </c>
      <c r="Q211" s="188">
        <v>0.131</v>
      </c>
      <c r="R211" s="188">
        <f>Q211*H211</f>
        <v>34.954992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190</v>
      </c>
      <c r="AT211" s="190" t="s">
        <v>264</v>
      </c>
      <c r="AU211" s="190" t="s">
        <v>81</v>
      </c>
      <c r="AY211" s="18" t="s">
        <v>138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79</v>
      </c>
      <c r="BK211" s="191">
        <f>ROUND(I211*H211,2)</f>
        <v>0</v>
      </c>
      <c r="BL211" s="18" t="s">
        <v>145</v>
      </c>
      <c r="BM211" s="190" t="s">
        <v>598</v>
      </c>
    </row>
    <row r="212" spans="2:51" s="14" customFormat="1" ht="11.25">
      <c r="B212" s="208"/>
      <c r="C212" s="209"/>
      <c r="D212" s="199" t="s">
        <v>149</v>
      </c>
      <c r="E212" s="210" t="s">
        <v>19</v>
      </c>
      <c r="F212" s="211" t="s">
        <v>599</v>
      </c>
      <c r="G212" s="209"/>
      <c r="H212" s="212">
        <v>261.6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149</v>
      </c>
      <c r="AU212" s="218" t="s">
        <v>81</v>
      </c>
      <c r="AV212" s="14" t="s">
        <v>81</v>
      </c>
      <c r="AW212" s="14" t="s">
        <v>33</v>
      </c>
      <c r="AX212" s="14" t="s">
        <v>79</v>
      </c>
      <c r="AY212" s="218" t="s">
        <v>138</v>
      </c>
    </row>
    <row r="213" spans="2:51" s="14" customFormat="1" ht="11.25">
      <c r="B213" s="208"/>
      <c r="C213" s="209"/>
      <c r="D213" s="199" t="s">
        <v>149</v>
      </c>
      <c r="E213" s="209"/>
      <c r="F213" s="211" t="s">
        <v>600</v>
      </c>
      <c r="G213" s="209"/>
      <c r="H213" s="212">
        <v>266.832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149</v>
      </c>
      <c r="AU213" s="218" t="s">
        <v>81</v>
      </c>
      <c r="AV213" s="14" t="s">
        <v>81</v>
      </c>
      <c r="AW213" s="14" t="s">
        <v>4</v>
      </c>
      <c r="AX213" s="14" t="s">
        <v>79</v>
      </c>
      <c r="AY213" s="218" t="s">
        <v>138</v>
      </c>
    </row>
    <row r="214" spans="1:65" s="2" customFormat="1" ht="37.9" customHeight="1">
      <c r="A214" s="35"/>
      <c r="B214" s="36"/>
      <c r="C214" s="179" t="s">
        <v>302</v>
      </c>
      <c r="D214" s="179" t="s">
        <v>140</v>
      </c>
      <c r="E214" s="180" t="s">
        <v>601</v>
      </c>
      <c r="F214" s="181" t="s">
        <v>602</v>
      </c>
      <c r="G214" s="182" t="s">
        <v>143</v>
      </c>
      <c r="H214" s="183">
        <v>711.4</v>
      </c>
      <c r="I214" s="184"/>
      <c r="J214" s="185">
        <f>ROUND(I214*H214,2)</f>
        <v>0</v>
      </c>
      <c r="K214" s="181" t="s">
        <v>144</v>
      </c>
      <c r="L214" s="40"/>
      <c r="M214" s="186" t="s">
        <v>19</v>
      </c>
      <c r="N214" s="187" t="s">
        <v>43</v>
      </c>
      <c r="O214" s="65"/>
      <c r="P214" s="188">
        <f>O214*H214</f>
        <v>0</v>
      </c>
      <c r="Q214" s="188">
        <v>0.10362</v>
      </c>
      <c r="R214" s="188">
        <f>Q214*H214</f>
        <v>73.715268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145</v>
      </c>
      <c r="AT214" s="190" t="s">
        <v>140</v>
      </c>
      <c r="AU214" s="190" t="s">
        <v>81</v>
      </c>
      <c r="AY214" s="18" t="s">
        <v>138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79</v>
      </c>
      <c r="BK214" s="191">
        <f>ROUND(I214*H214,2)</f>
        <v>0</v>
      </c>
      <c r="BL214" s="18" t="s">
        <v>145</v>
      </c>
      <c r="BM214" s="190" t="s">
        <v>603</v>
      </c>
    </row>
    <row r="215" spans="1:47" s="2" customFormat="1" ht="11.25">
      <c r="A215" s="35"/>
      <c r="B215" s="36"/>
      <c r="C215" s="37"/>
      <c r="D215" s="192" t="s">
        <v>147</v>
      </c>
      <c r="E215" s="37"/>
      <c r="F215" s="193" t="s">
        <v>604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147</v>
      </c>
      <c r="AU215" s="18" t="s">
        <v>81</v>
      </c>
    </row>
    <row r="216" spans="2:51" s="13" customFormat="1" ht="11.25">
      <c r="B216" s="197"/>
      <c r="C216" s="198"/>
      <c r="D216" s="199" t="s">
        <v>149</v>
      </c>
      <c r="E216" s="200" t="s">
        <v>19</v>
      </c>
      <c r="F216" s="201" t="s">
        <v>568</v>
      </c>
      <c r="G216" s="198"/>
      <c r="H216" s="200" t="s">
        <v>19</v>
      </c>
      <c r="I216" s="202"/>
      <c r="J216" s="198"/>
      <c r="K216" s="198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149</v>
      </c>
      <c r="AU216" s="207" t="s">
        <v>81</v>
      </c>
      <c r="AV216" s="13" t="s">
        <v>79</v>
      </c>
      <c r="AW216" s="13" t="s">
        <v>33</v>
      </c>
      <c r="AX216" s="13" t="s">
        <v>72</v>
      </c>
      <c r="AY216" s="207" t="s">
        <v>138</v>
      </c>
    </row>
    <row r="217" spans="2:51" s="14" customFormat="1" ht="11.25">
      <c r="B217" s="208"/>
      <c r="C217" s="209"/>
      <c r="D217" s="199" t="s">
        <v>149</v>
      </c>
      <c r="E217" s="210" t="s">
        <v>19</v>
      </c>
      <c r="F217" s="211" t="s">
        <v>605</v>
      </c>
      <c r="G217" s="209"/>
      <c r="H217" s="212">
        <v>410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149</v>
      </c>
      <c r="AU217" s="218" t="s">
        <v>81</v>
      </c>
      <c r="AV217" s="14" t="s">
        <v>81</v>
      </c>
      <c r="AW217" s="14" t="s">
        <v>33</v>
      </c>
      <c r="AX217" s="14" t="s">
        <v>72</v>
      </c>
      <c r="AY217" s="218" t="s">
        <v>138</v>
      </c>
    </row>
    <row r="218" spans="2:51" s="14" customFormat="1" ht="11.25">
      <c r="B218" s="208"/>
      <c r="C218" s="209"/>
      <c r="D218" s="199" t="s">
        <v>149</v>
      </c>
      <c r="E218" s="210" t="s">
        <v>19</v>
      </c>
      <c r="F218" s="211" t="s">
        <v>606</v>
      </c>
      <c r="G218" s="209"/>
      <c r="H218" s="212">
        <v>291</v>
      </c>
      <c r="I218" s="213"/>
      <c r="J218" s="209"/>
      <c r="K218" s="209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149</v>
      </c>
      <c r="AU218" s="218" t="s">
        <v>81</v>
      </c>
      <c r="AV218" s="14" t="s">
        <v>81</v>
      </c>
      <c r="AW218" s="14" t="s">
        <v>33</v>
      </c>
      <c r="AX218" s="14" t="s">
        <v>72</v>
      </c>
      <c r="AY218" s="218" t="s">
        <v>138</v>
      </c>
    </row>
    <row r="219" spans="2:51" s="14" customFormat="1" ht="11.25">
      <c r="B219" s="208"/>
      <c r="C219" s="209"/>
      <c r="D219" s="199" t="s">
        <v>149</v>
      </c>
      <c r="E219" s="210" t="s">
        <v>19</v>
      </c>
      <c r="F219" s="211" t="s">
        <v>607</v>
      </c>
      <c r="G219" s="209"/>
      <c r="H219" s="212">
        <v>10.4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149</v>
      </c>
      <c r="AU219" s="218" t="s">
        <v>81</v>
      </c>
      <c r="AV219" s="14" t="s">
        <v>81</v>
      </c>
      <c r="AW219" s="14" t="s">
        <v>33</v>
      </c>
      <c r="AX219" s="14" t="s">
        <v>72</v>
      </c>
      <c r="AY219" s="218" t="s">
        <v>138</v>
      </c>
    </row>
    <row r="220" spans="2:51" s="15" customFormat="1" ht="11.25">
      <c r="B220" s="219"/>
      <c r="C220" s="220"/>
      <c r="D220" s="199" t="s">
        <v>149</v>
      </c>
      <c r="E220" s="221" t="s">
        <v>19</v>
      </c>
      <c r="F220" s="222" t="s">
        <v>196</v>
      </c>
      <c r="G220" s="220"/>
      <c r="H220" s="223">
        <v>711.4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149</v>
      </c>
      <c r="AU220" s="229" t="s">
        <v>81</v>
      </c>
      <c r="AV220" s="15" t="s">
        <v>145</v>
      </c>
      <c r="AW220" s="15" t="s">
        <v>33</v>
      </c>
      <c r="AX220" s="15" t="s">
        <v>79</v>
      </c>
      <c r="AY220" s="229" t="s">
        <v>138</v>
      </c>
    </row>
    <row r="221" spans="1:65" s="2" customFormat="1" ht="16.5" customHeight="1">
      <c r="A221" s="35"/>
      <c r="B221" s="36"/>
      <c r="C221" s="230" t="s">
        <v>306</v>
      </c>
      <c r="D221" s="230" t="s">
        <v>264</v>
      </c>
      <c r="E221" s="231" t="s">
        <v>608</v>
      </c>
      <c r="F221" s="232" t="s">
        <v>609</v>
      </c>
      <c r="G221" s="233" t="s">
        <v>143</v>
      </c>
      <c r="H221" s="234">
        <v>414.1</v>
      </c>
      <c r="I221" s="235"/>
      <c r="J221" s="236">
        <f>ROUND(I221*H221,2)</f>
        <v>0</v>
      </c>
      <c r="K221" s="232" t="s">
        <v>144</v>
      </c>
      <c r="L221" s="237"/>
      <c r="M221" s="238" t="s">
        <v>19</v>
      </c>
      <c r="N221" s="239" t="s">
        <v>43</v>
      </c>
      <c r="O221" s="65"/>
      <c r="P221" s="188">
        <f>O221*H221</f>
        <v>0</v>
      </c>
      <c r="Q221" s="188">
        <v>0.176</v>
      </c>
      <c r="R221" s="188">
        <f>Q221*H221</f>
        <v>72.8816</v>
      </c>
      <c r="S221" s="188">
        <v>0</v>
      </c>
      <c r="T221" s="18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190</v>
      </c>
      <c r="AT221" s="190" t="s">
        <v>264</v>
      </c>
      <c r="AU221" s="190" t="s">
        <v>81</v>
      </c>
      <c r="AY221" s="18" t="s">
        <v>138</v>
      </c>
      <c r="BE221" s="191">
        <f>IF(N221="základní",J221,0)</f>
        <v>0</v>
      </c>
      <c r="BF221" s="191">
        <f>IF(N221="snížená",J221,0)</f>
        <v>0</v>
      </c>
      <c r="BG221" s="191">
        <f>IF(N221="zákl. přenesená",J221,0)</f>
        <v>0</v>
      </c>
      <c r="BH221" s="191">
        <f>IF(N221="sníž. přenesená",J221,0)</f>
        <v>0</v>
      </c>
      <c r="BI221" s="191">
        <f>IF(N221="nulová",J221,0)</f>
        <v>0</v>
      </c>
      <c r="BJ221" s="18" t="s">
        <v>79</v>
      </c>
      <c r="BK221" s="191">
        <f>ROUND(I221*H221,2)</f>
        <v>0</v>
      </c>
      <c r="BL221" s="18" t="s">
        <v>145</v>
      </c>
      <c r="BM221" s="190" t="s">
        <v>610</v>
      </c>
    </row>
    <row r="222" spans="2:51" s="14" customFormat="1" ht="11.25">
      <c r="B222" s="208"/>
      <c r="C222" s="209"/>
      <c r="D222" s="199" t="s">
        <v>149</v>
      </c>
      <c r="E222" s="210" t="s">
        <v>19</v>
      </c>
      <c r="F222" s="211" t="s">
        <v>611</v>
      </c>
      <c r="G222" s="209"/>
      <c r="H222" s="212">
        <v>410</v>
      </c>
      <c r="I222" s="213"/>
      <c r="J222" s="209"/>
      <c r="K222" s="209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149</v>
      </c>
      <c r="AU222" s="218" t="s">
        <v>81</v>
      </c>
      <c r="AV222" s="14" t="s">
        <v>81</v>
      </c>
      <c r="AW222" s="14" t="s">
        <v>33</v>
      </c>
      <c r="AX222" s="14" t="s">
        <v>79</v>
      </c>
      <c r="AY222" s="218" t="s">
        <v>138</v>
      </c>
    </row>
    <row r="223" spans="2:51" s="14" customFormat="1" ht="11.25">
      <c r="B223" s="208"/>
      <c r="C223" s="209"/>
      <c r="D223" s="199" t="s">
        <v>149</v>
      </c>
      <c r="E223" s="209"/>
      <c r="F223" s="211" t="s">
        <v>612</v>
      </c>
      <c r="G223" s="209"/>
      <c r="H223" s="212">
        <v>414.1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149</v>
      </c>
      <c r="AU223" s="218" t="s">
        <v>81</v>
      </c>
      <c r="AV223" s="14" t="s">
        <v>81</v>
      </c>
      <c r="AW223" s="14" t="s">
        <v>4</v>
      </c>
      <c r="AX223" s="14" t="s">
        <v>79</v>
      </c>
      <c r="AY223" s="218" t="s">
        <v>138</v>
      </c>
    </row>
    <row r="224" spans="1:65" s="2" customFormat="1" ht="16.5" customHeight="1">
      <c r="A224" s="35"/>
      <c r="B224" s="36"/>
      <c r="C224" s="230" t="s">
        <v>313</v>
      </c>
      <c r="D224" s="230" t="s">
        <v>264</v>
      </c>
      <c r="E224" s="231" t="s">
        <v>613</v>
      </c>
      <c r="F224" s="232" t="s">
        <v>614</v>
      </c>
      <c r="G224" s="233" t="s">
        <v>143</v>
      </c>
      <c r="H224" s="234">
        <v>296.82</v>
      </c>
      <c r="I224" s="235"/>
      <c r="J224" s="236">
        <f>ROUND(I224*H224,2)</f>
        <v>0</v>
      </c>
      <c r="K224" s="232" t="s">
        <v>144</v>
      </c>
      <c r="L224" s="237"/>
      <c r="M224" s="238" t="s">
        <v>19</v>
      </c>
      <c r="N224" s="239" t="s">
        <v>43</v>
      </c>
      <c r="O224" s="65"/>
      <c r="P224" s="188">
        <f>O224*H224</f>
        <v>0</v>
      </c>
      <c r="Q224" s="188">
        <v>0.175</v>
      </c>
      <c r="R224" s="188">
        <f>Q224*H224</f>
        <v>51.94349999999999</v>
      </c>
      <c r="S224" s="188">
        <v>0</v>
      </c>
      <c r="T224" s="18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190</v>
      </c>
      <c r="AT224" s="190" t="s">
        <v>264</v>
      </c>
      <c r="AU224" s="190" t="s">
        <v>81</v>
      </c>
      <c r="AY224" s="18" t="s">
        <v>138</v>
      </c>
      <c r="BE224" s="191">
        <f>IF(N224="základní",J224,0)</f>
        <v>0</v>
      </c>
      <c r="BF224" s="191">
        <f>IF(N224="snížená",J224,0)</f>
        <v>0</v>
      </c>
      <c r="BG224" s="191">
        <f>IF(N224="zákl. přenesená",J224,0)</f>
        <v>0</v>
      </c>
      <c r="BH224" s="191">
        <f>IF(N224="sníž. přenesená",J224,0)</f>
        <v>0</v>
      </c>
      <c r="BI224" s="191">
        <f>IF(N224="nulová",J224,0)</f>
        <v>0</v>
      </c>
      <c r="BJ224" s="18" t="s">
        <v>79</v>
      </c>
      <c r="BK224" s="191">
        <f>ROUND(I224*H224,2)</f>
        <v>0</v>
      </c>
      <c r="BL224" s="18" t="s">
        <v>145</v>
      </c>
      <c r="BM224" s="190" t="s">
        <v>615</v>
      </c>
    </row>
    <row r="225" spans="2:51" s="13" customFormat="1" ht="11.25">
      <c r="B225" s="197"/>
      <c r="C225" s="198"/>
      <c r="D225" s="199" t="s">
        <v>149</v>
      </c>
      <c r="E225" s="200" t="s">
        <v>19</v>
      </c>
      <c r="F225" s="201" t="s">
        <v>616</v>
      </c>
      <c r="G225" s="198"/>
      <c r="H225" s="200" t="s">
        <v>19</v>
      </c>
      <c r="I225" s="202"/>
      <c r="J225" s="198"/>
      <c r="K225" s="198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149</v>
      </c>
      <c r="AU225" s="207" t="s">
        <v>81</v>
      </c>
      <c r="AV225" s="13" t="s">
        <v>79</v>
      </c>
      <c r="AW225" s="13" t="s">
        <v>33</v>
      </c>
      <c r="AX225" s="13" t="s">
        <v>72</v>
      </c>
      <c r="AY225" s="207" t="s">
        <v>138</v>
      </c>
    </row>
    <row r="226" spans="2:51" s="14" customFormat="1" ht="11.25">
      <c r="B226" s="208"/>
      <c r="C226" s="209"/>
      <c r="D226" s="199" t="s">
        <v>149</v>
      </c>
      <c r="E226" s="210" t="s">
        <v>19</v>
      </c>
      <c r="F226" s="211" t="s">
        <v>617</v>
      </c>
      <c r="G226" s="209"/>
      <c r="H226" s="212">
        <v>291</v>
      </c>
      <c r="I226" s="213"/>
      <c r="J226" s="209"/>
      <c r="K226" s="209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149</v>
      </c>
      <c r="AU226" s="218" t="s">
        <v>81</v>
      </c>
      <c r="AV226" s="14" t="s">
        <v>81</v>
      </c>
      <c r="AW226" s="14" t="s">
        <v>33</v>
      </c>
      <c r="AX226" s="14" t="s">
        <v>79</v>
      </c>
      <c r="AY226" s="218" t="s">
        <v>138</v>
      </c>
    </row>
    <row r="227" spans="2:51" s="14" customFormat="1" ht="11.25">
      <c r="B227" s="208"/>
      <c r="C227" s="209"/>
      <c r="D227" s="199" t="s">
        <v>149</v>
      </c>
      <c r="E227" s="209"/>
      <c r="F227" s="211" t="s">
        <v>618</v>
      </c>
      <c r="G227" s="209"/>
      <c r="H227" s="212">
        <v>296.82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149</v>
      </c>
      <c r="AU227" s="218" t="s">
        <v>81</v>
      </c>
      <c r="AV227" s="14" t="s">
        <v>81</v>
      </c>
      <c r="AW227" s="14" t="s">
        <v>4</v>
      </c>
      <c r="AX227" s="14" t="s">
        <v>79</v>
      </c>
      <c r="AY227" s="218" t="s">
        <v>138</v>
      </c>
    </row>
    <row r="228" spans="1:65" s="2" customFormat="1" ht="16.5" customHeight="1">
      <c r="A228" s="35"/>
      <c r="B228" s="36"/>
      <c r="C228" s="230" t="s">
        <v>320</v>
      </c>
      <c r="D228" s="230" t="s">
        <v>264</v>
      </c>
      <c r="E228" s="231" t="s">
        <v>619</v>
      </c>
      <c r="F228" s="232" t="s">
        <v>620</v>
      </c>
      <c r="G228" s="233" t="s">
        <v>143</v>
      </c>
      <c r="H228" s="234">
        <v>10.712</v>
      </c>
      <c r="I228" s="235"/>
      <c r="J228" s="236">
        <f>ROUND(I228*H228,2)</f>
        <v>0</v>
      </c>
      <c r="K228" s="232" t="s">
        <v>19</v>
      </c>
      <c r="L228" s="237"/>
      <c r="M228" s="238" t="s">
        <v>19</v>
      </c>
      <c r="N228" s="239" t="s">
        <v>43</v>
      </c>
      <c r="O228" s="65"/>
      <c r="P228" s="188">
        <f>O228*H228</f>
        <v>0</v>
      </c>
      <c r="Q228" s="188">
        <v>0.108</v>
      </c>
      <c r="R228" s="188">
        <f>Q228*H228</f>
        <v>1.156896</v>
      </c>
      <c r="S228" s="188">
        <v>0</v>
      </c>
      <c r="T228" s="18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190</v>
      </c>
      <c r="AT228" s="190" t="s">
        <v>264</v>
      </c>
      <c r="AU228" s="190" t="s">
        <v>81</v>
      </c>
      <c r="AY228" s="18" t="s">
        <v>138</v>
      </c>
      <c r="BE228" s="191">
        <f>IF(N228="základní",J228,0)</f>
        <v>0</v>
      </c>
      <c r="BF228" s="191">
        <f>IF(N228="snížená",J228,0)</f>
        <v>0</v>
      </c>
      <c r="BG228" s="191">
        <f>IF(N228="zákl. přenesená",J228,0)</f>
        <v>0</v>
      </c>
      <c r="BH228" s="191">
        <f>IF(N228="sníž. přenesená",J228,0)</f>
        <v>0</v>
      </c>
      <c r="BI228" s="191">
        <f>IF(N228="nulová",J228,0)</f>
        <v>0</v>
      </c>
      <c r="BJ228" s="18" t="s">
        <v>79</v>
      </c>
      <c r="BK228" s="191">
        <f>ROUND(I228*H228,2)</f>
        <v>0</v>
      </c>
      <c r="BL228" s="18" t="s">
        <v>145</v>
      </c>
      <c r="BM228" s="190" t="s">
        <v>621</v>
      </c>
    </row>
    <row r="229" spans="2:51" s="14" customFormat="1" ht="11.25">
      <c r="B229" s="208"/>
      <c r="C229" s="209"/>
      <c r="D229" s="199" t="s">
        <v>149</v>
      </c>
      <c r="E229" s="209"/>
      <c r="F229" s="211" t="s">
        <v>622</v>
      </c>
      <c r="G229" s="209"/>
      <c r="H229" s="212">
        <v>10.712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149</v>
      </c>
      <c r="AU229" s="218" t="s">
        <v>81</v>
      </c>
      <c r="AV229" s="14" t="s">
        <v>81</v>
      </c>
      <c r="AW229" s="14" t="s">
        <v>4</v>
      </c>
      <c r="AX229" s="14" t="s">
        <v>79</v>
      </c>
      <c r="AY229" s="218" t="s">
        <v>138</v>
      </c>
    </row>
    <row r="230" spans="2:63" s="12" customFormat="1" ht="22.9" customHeight="1">
      <c r="B230" s="163"/>
      <c r="C230" s="164"/>
      <c r="D230" s="165" t="s">
        <v>71</v>
      </c>
      <c r="E230" s="177" t="s">
        <v>190</v>
      </c>
      <c r="F230" s="177" t="s">
        <v>623</v>
      </c>
      <c r="G230" s="164"/>
      <c r="H230" s="164"/>
      <c r="I230" s="167"/>
      <c r="J230" s="178">
        <f>BK230</f>
        <v>0</v>
      </c>
      <c r="K230" s="164"/>
      <c r="L230" s="169"/>
      <c r="M230" s="170"/>
      <c r="N230" s="171"/>
      <c r="O230" s="171"/>
      <c r="P230" s="172">
        <f>SUM(P231:P238)</f>
        <v>0</v>
      </c>
      <c r="Q230" s="171"/>
      <c r="R230" s="172">
        <f>SUM(R231:R238)</f>
        <v>13.910740000000002</v>
      </c>
      <c r="S230" s="171"/>
      <c r="T230" s="173">
        <f>SUM(T231:T238)</f>
        <v>0</v>
      </c>
      <c r="AR230" s="174" t="s">
        <v>79</v>
      </c>
      <c r="AT230" s="175" t="s">
        <v>71</v>
      </c>
      <c r="AU230" s="175" t="s">
        <v>79</v>
      </c>
      <c r="AY230" s="174" t="s">
        <v>138</v>
      </c>
      <c r="BK230" s="176">
        <f>SUM(BK231:BK238)</f>
        <v>0</v>
      </c>
    </row>
    <row r="231" spans="1:65" s="2" customFormat="1" ht="16.5" customHeight="1">
      <c r="A231" s="35"/>
      <c r="B231" s="36"/>
      <c r="C231" s="179" t="s">
        <v>326</v>
      </c>
      <c r="D231" s="179" t="s">
        <v>140</v>
      </c>
      <c r="E231" s="180" t="s">
        <v>624</v>
      </c>
      <c r="F231" s="181" t="s">
        <v>625</v>
      </c>
      <c r="G231" s="182" t="s">
        <v>251</v>
      </c>
      <c r="H231" s="183">
        <v>17</v>
      </c>
      <c r="I231" s="184"/>
      <c r="J231" s="185">
        <f>ROUND(I231*H231,2)</f>
        <v>0</v>
      </c>
      <c r="K231" s="181" t="s">
        <v>144</v>
      </c>
      <c r="L231" s="40"/>
      <c r="M231" s="186" t="s">
        <v>19</v>
      </c>
      <c r="N231" s="187" t="s">
        <v>43</v>
      </c>
      <c r="O231" s="65"/>
      <c r="P231" s="188">
        <f>O231*H231</f>
        <v>0</v>
      </c>
      <c r="Q231" s="188">
        <v>0.4208</v>
      </c>
      <c r="R231" s="188">
        <f>Q231*H231</f>
        <v>7.1536</v>
      </c>
      <c r="S231" s="188">
        <v>0</v>
      </c>
      <c r="T231" s="18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145</v>
      </c>
      <c r="AT231" s="190" t="s">
        <v>140</v>
      </c>
      <c r="AU231" s="190" t="s">
        <v>81</v>
      </c>
      <c r="AY231" s="18" t="s">
        <v>138</v>
      </c>
      <c r="BE231" s="191">
        <f>IF(N231="základní",J231,0)</f>
        <v>0</v>
      </c>
      <c r="BF231" s="191">
        <f>IF(N231="snížená",J231,0)</f>
        <v>0</v>
      </c>
      <c r="BG231" s="191">
        <f>IF(N231="zákl. přenesená",J231,0)</f>
        <v>0</v>
      </c>
      <c r="BH231" s="191">
        <f>IF(N231="sníž. přenesená",J231,0)</f>
        <v>0</v>
      </c>
      <c r="BI231" s="191">
        <f>IF(N231="nulová",J231,0)</f>
        <v>0</v>
      </c>
      <c r="BJ231" s="18" t="s">
        <v>79</v>
      </c>
      <c r="BK231" s="191">
        <f>ROUND(I231*H231,2)</f>
        <v>0</v>
      </c>
      <c r="BL231" s="18" t="s">
        <v>145</v>
      </c>
      <c r="BM231" s="190" t="s">
        <v>626</v>
      </c>
    </row>
    <row r="232" spans="1:47" s="2" customFormat="1" ht="11.25">
      <c r="A232" s="35"/>
      <c r="B232" s="36"/>
      <c r="C232" s="37"/>
      <c r="D232" s="192" t="s">
        <v>147</v>
      </c>
      <c r="E232" s="37"/>
      <c r="F232" s="193" t="s">
        <v>627</v>
      </c>
      <c r="G232" s="37"/>
      <c r="H232" s="37"/>
      <c r="I232" s="194"/>
      <c r="J232" s="37"/>
      <c r="K232" s="37"/>
      <c r="L232" s="40"/>
      <c r="M232" s="195"/>
      <c r="N232" s="19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147</v>
      </c>
      <c r="AU232" s="18" t="s">
        <v>81</v>
      </c>
    </row>
    <row r="233" spans="1:65" s="2" customFormat="1" ht="16.5" customHeight="1">
      <c r="A233" s="35"/>
      <c r="B233" s="36"/>
      <c r="C233" s="179" t="s">
        <v>332</v>
      </c>
      <c r="D233" s="179" t="s">
        <v>140</v>
      </c>
      <c r="E233" s="180" t="s">
        <v>628</v>
      </c>
      <c r="F233" s="181" t="s">
        <v>629</v>
      </c>
      <c r="G233" s="182" t="s">
        <v>251</v>
      </c>
      <c r="H233" s="183">
        <v>17</v>
      </c>
      <c r="I233" s="184"/>
      <c r="J233" s="185">
        <f>ROUND(I233*H233,2)</f>
        <v>0</v>
      </c>
      <c r="K233" s="181" t="s">
        <v>144</v>
      </c>
      <c r="L233" s="40"/>
      <c r="M233" s="186" t="s">
        <v>19</v>
      </c>
      <c r="N233" s="187" t="s">
        <v>43</v>
      </c>
      <c r="O233" s="65"/>
      <c r="P233" s="188">
        <f>O233*H233</f>
        <v>0</v>
      </c>
      <c r="Q233" s="188">
        <v>0.32974</v>
      </c>
      <c r="R233" s="188">
        <f>Q233*H233</f>
        <v>5.60558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145</v>
      </c>
      <c r="AT233" s="190" t="s">
        <v>140</v>
      </c>
      <c r="AU233" s="190" t="s">
        <v>81</v>
      </c>
      <c r="AY233" s="18" t="s">
        <v>138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8" t="s">
        <v>79</v>
      </c>
      <c r="BK233" s="191">
        <f>ROUND(I233*H233,2)</f>
        <v>0</v>
      </c>
      <c r="BL233" s="18" t="s">
        <v>145</v>
      </c>
      <c r="BM233" s="190" t="s">
        <v>630</v>
      </c>
    </row>
    <row r="234" spans="1:47" s="2" customFormat="1" ht="11.25">
      <c r="A234" s="35"/>
      <c r="B234" s="36"/>
      <c r="C234" s="37"/>
      <c r="D234" s="192" t="s">
        <v>147</v>
      </c>
      <c r="E234" s="37"/>
      <c r="F234" s="193" t="s">
        <v>631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147</v>
      </c>
      <c r="AU234" s="18" t="s">
        <v>81</v>
      </c>
    </row>
    <row r="235" spans="1:65" s="2" customFormat="1" ht="24.2" customHeight="1">
      <c r="A235" s="35"/>
      <c r="B235" s="36"/>
      <c r="C235" s="179" t="s">
        <v>340</v>
      </c>
      <c r="D235" s="179" t="s">
        <v>140</v>
      </c>
      <c r="E235" s="180" t="s">
        <v>632</v>
      </c>
      <c r="F235" s="181" t="s">
        <v>633</v>
      </c>
      <c r="G235" s="182" t="s">
        <v>251</v>
      </c>
      <c r="H235" s="183">
        <v>2</v>
      </c>
      <c r="I235" s="184"/>
      <c r="J235" s="185">
        <f>ROUND(I235*H235,2)</f>
        <v>0</v>
      </c>
      <c r="K235" s="181" t="s">
        <v>144</v>
      </c>
      <c r="L235" s="40"/>
      <c r="M235" s="186" t="s">
        <v>19</v>
      </c>
      <c r="N235" s="187" t="s">
        <v>43</v>
      </c>
      <c r="O235" s="65"/>
      <c r="P235" s="188">
        <f>O235*H235</f>
        <v>0</v>
      </c>
      <c r="Q235" s="188">
        <v>0.31108</v>
      </c>
      <c r="R235" s="188">
        <f>Q235*H235</f>
        <v>0.62216</v>
      </c>
      <c r="S235" s="188">
        <v>0</v>
      </c>
      <c r="T235" s="18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145</v>
      </c>
      <c r="AT235" s="190" t="s">
        <v>140</v>
      </c>
      <c r="AU235" s="190" t="s">
        <v>81</v>
      </c>
      <c r="AY235" s="18" t="s">
        <v>138</v>
      </c>
      <c r="BE235" s="191">
        <f>IF(N235="základní",J235,0)</f>
        <v>0</v>
      </c>
      <c r="BF235" s="191">
        <f>IF(N235="snížená",J235,0)</f>
        <v>0</v>
      </c>
      <c r="BG235" s="191">
        <f>IF(N235="zákl. přenesená",J235,0)</f>
        <v>0</v>
      </c>
      <c r="BH235" s="191">
        <f>IF(N235="sníž. přenesená",J235,0)</f>
        <v>0</v>
      </c>
      <c r="BI235" s="191">
        <f>IF(N235="nulová",J235,0)</f>
        <v>0</v>
      </c>
      <c r="BJ235" s="18" t="s">
        <v>79</v>
      </c>
      <c r="BK235" s="191">
        <f>ROUND(I235*H235,2)</f>
        <v>0</v>
      </c>
      <c r="BL235" s="18" t="s">
        <v>145</v>
      </c>
      <c r="BM235" s="190" t="s">
        <v>634</v>
      </c>
    </row>
    <row r="236" spans="1:47" s="2" customFormat="1" ht="11.25">
      <c r="A236" s="35"/>
      <c r="B236" s="36"/>
      <c r="C236" s="37"/>
      <c r="D236" s="192" t="s">
        <v>147</v>
      </c>
      <c r="E236" s="37"/>
      <c r="F236" s="193" t="s">
        <v>635</v>
      </c>
      <c r="G236" s="37"/>
      <c r="H236" s="37"/>
      <c r="I236" s="194"/>
      <c r="J236" s="37"/>
      <c r="K236" s="37"/>
      <c r="L236" s="40"/>
      <c r="M236" s="195"/>
      <c r="N236" s="196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147</v>
      </c>
      <c r="AU236" s="18" t="s">
        <v>81</v>
      </c>
    </row>
    <row r="237" spans="1:65" s="2" customFormat="1" ht="24.2" customHeight="1">
      <c r="A237" s="35"/>
      <c r="B237" s="36"/>
      <c r="C237" s="179" t="s">
        <v>348</v>
      </c>
      <c r="D237" s="179" t="s">
        <v>140</v>
      </c>
      <c r="E237" s="180" t="s">
        <v>636</v>
      </c>
      <c r="F237" s="181" t="s">
        <v>637</v>
      </c>
      <c r="G237" s="182" t="s">
        <v>251</v>
      </c>
      <c r="H237" s="183">
        <v>2</v>
      </c>
      <c r="I237" s="184"/>
      <c r="J237" s="185">
        <f>ROUND(I237*H237,2)</f>
        <v>0</v>
      </c>
      <c r="K237" s="181" t="s">
        <v>144</v>
      </c>
      <c r="L237" s="40"/>
      <c r="M237" s="186" t="s">
        <v>19</v>
      </c>
      <c r="N237" s="187" t="s">
        <v>43</v>
      </c>
      <c r="O237" s="65"/>
      <c r="P237" s="188">
        <f>O237*H237</f>
        <v>0</v>
      </c>
      <c r="Q237" s="188">
        <v>0.2647</v>
      </c>
      <c r="R237" s="188">
        <f>Q237*H237</f>
        <v>0.5294</v>
      </c>
      <c r="S237" s="188">
        <v>0</v>
      </c>
      <c r="T237" s="18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145</v>
      </c>
      <c r="AT237" s="190" t="s">
        <v>140</v>
      </c>
      <c r="AU237" s="190" t="s">
        <v>81</v>
      </c>
      <c r="AY237" s="18" t="s">
        <v>138</v>
      </c>
      <c r="BE237" s="191">
        <f>IF(N237="základní",J237,0)</f>
        <v>0</v>
      </c>
      <c r="BF237" s="191">
        <f>IF(N237="snížená",J237,0)</f>
        <v>0</v>
      </c>
      <c r="BG237" s="191">
        <f>IF(N237="zákl. přenesená",J237,0)</f>
        <v>0</v>
      </c>
      <c r="BH237" s="191">
        <f>IF(N237="sníž. přenesená",J237,0)</f>
        <v>0</v>
      </c>
      <c r="BI237" s="191">
        <f>IF(N237="nulová",J237,0)</f>
        <v>0</v>
      </c>
      <c r="BJ237" s="18" t="s">
        <v>79</v>
      </c>
      <c r="BK237" s="191">
        <f>ROUND(I237*H237,2)</f>
        <v>0</v>
      </c>
      <c r="BL237" s="18" t="s">
        <v>145</v>
      </c>
      <c r="BM237" s="190" t="s">
        <v>638</v>
      </c>
    </row>
    <row r="238" spans="1:47" s="2" customFormat="1" ht="11.25">
      <c r="A238" s="35"/>
      <c r="B238" s="36"/>
      <c r="C238" s="37"/>
      <c r="D238" s="192" t="s">
        <v>147</v>
      </c>
      <c r="E238" s="37"/>
      <c r="F238" s="193" t="s">
        <v>639</v>
      </c>
      <c r="G238" s="37"/>
      <c r="H238" s="37"/>
      <c r="I238" s="194"/>
      <c r="J238" s="37"/>
      <c r="K238" s="37"/>
      <c r="L238" s="40"/>
      <c r="M238" s="195"/>
      <c r="N238" s="196"/>
      <c r="O238" s="65"/>
      <c r="P238" s="65"/>
      <c r="Q238" s="65"/>
      <c r="R238" s="65"/>
      <c r="S238" s="65"/>
      <c r="T238" s="66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147</v>
      </c>
      <c r="AU238" s="18" t="s">
        <v>81</v>
      </c>
    </row>
    <row r="239" spans="2:63" s="12" customFormat="1" ht="22.9" customHeight="1">
      <c r="B239" s="163"/>
      <c r="C239" s="164"/>
      <c r="D239" s="165" t="s">
        <v>71</v>
      </c>
      <c r="E239" s="177" t="s">
        <v>197</v>
      </c>
      <c r="F239" s="177" t="s">
        <v>247</v>
      </c>
      <c r="G239" s="164"/>
      <c r="H239" s="164"/>
      <c r="I239" s="167"/>
      <c r="J239" s="178">
        <f>BK239</f>
        <v>0</v>
      </c>
      <c r="K239" s="164"/>
      <c r="L239" s="169"/>
      <c r="M239" s="170"/>
      <c r="N239" s="171"/>
      <c r="O239" s="171"/>
      <c r="P239" s="172">
        <f>SUM(P240:P254)</f>
        <v>0</v>
      </c>
      <c r="Q239" s="171"/>
      <c r="R239" s="172">
        <f>SUM(R240:R254)</f>
        <v>38.602439999999994</v>
      </c>
      <c r="S239" s="171"/>
      <c r="T239" s="173">
        <f>SUM(T240:T254)</f>
        <v>0</v>
      </c>
      <c r="AR239" s="174" t="s">
        <v>79</v>
      </c>
      <c r="AT239" s="175" t="s">
        <v>71</v>
      </c>
      <c r="AU239" s="175" t="s">
        <v>79</v>
      </c>
      <c r="AY239" s="174" t="s">
        <v>138</v>
      </c>
      <c r="BK239" s="176">
        <f>SUM(BK240:BK254)</f>
        <v>0</v>
      </c>
    </row>
    <row r="240" spans="1:65" s="2" customFormat="1" ht="24.2" customHeight="1">
      <c r="A240" s="35"/>
      <c r="B240" s="36"/>
      <c r="C240" s="179" t="s">
        <v>354</v>
      </c>
      <c r="D240" s="179" t="s">
        <v>140</v>
      </c>
      <c r="E240" s="180" t="s">
        <v>640</v>
      </c>
      <c r="F240" s="181" t="s">
        <v>641</v>
      </c>
      <c r="G240" s="182" t="s">
        <v>171</v>
      </c>
      <c r="H240" s="183">
        <v>330</v>
      </c>
      <c r="I240" s="184"/>
      <c r="J240" s="185">
        <f>ROUND(I240*H240,2)</f>
        <v>0</v>
      </c>
      <c r="K240" s="181" t="s">
        <v>19</v>
      </c>
      <c r="L240" s="40"/>
      <c r="M240" s="186" t="s">
        <v>19</v>
      </c>
      <c r="N240" s="187" t="s">
        <v>43</v>
      </c>
      <c r="O240" s="65"/>
      <c r="P240" s="188">
        <f>O240*H240</f>
        <v>0</v>
      </c>
      <c r="Q240" s="188">
        <v>0.092328</v>
      </c>
      <c r="R240" s="188">
        <f>Q240*H240</f>
        <v>30.468239999999998</v>
      </c>
      <c r="S240" s="188">
        <v>0</v>
      </c>
      <c r="T240" s="18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0" t="s">
        <v>145</v>
      </c>
      <c r="AT240" s="190" t="s">
        <v>140</v>
      </c>
      <c r="AU240" s="190" t="s">
        <v>81</v>
      </c>
      <c r="AY240" s="18" t="s">
        <v>138</v>
      </c>
      <c r="BE240" s="191">
        <f>IF(N240="základní",J240,0)</f>
        <v>0</v>
      </c>
      <c r="BF240" s="191">
        <f>IF(N240="snížená",J240,0)</f>
        <v>0</v>
      </c>
      <c r="BG240" s="191">
        <f>IF(N240="zákl. přenesená",J240,0)</f>
        <v>0</v>
      </c>
      <c r="BH240" s="191">
        <f>IF(N240="sníž. přenesená",J240,0)</f>
        <v>0</v>
      </c>
      <c r="BI240" s="191">
        <f>IF(N240="nulová",J240,0)</f>
        <v>0</v>
      </c>
      <c r="BJ240" s="18" t="s">
        <v>79</v>
      </c>
      <c r="BK240" s="191">
        <f>ROUND(I240*H240,2)</f>
        <v>0</v>
      </c>
      <c r="BL240" s="18" t="s">
        <v>145</v>
      </c>
      <c r="BM240" s="190" t="s">
        <v>642</v>
      </c>
    </row>
    <row r="241" spans="2:51" s="14" customFormat="1" ht="11.25">
      <c r="B241" s="208"/>
      <c r="C241" s="209"/>
      <c r="D241" s="199" t="s">
        <v>149</v>
      </c>
      <c r="E241" s="210" t="s">
        <v>19</v>
      </c>
      <c r="F241" s="211" t="s">
        <v>643</v>
      </c>
      <c r="G241" s="209"/>
      <c r="H241" s="212">
        <v>300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149</v>
      </c>
      <c r="AU241" s="218" t="s">
        <v>81</v>
      </c>
      <c r="AV241" s="14" t="s">
        <v>81</v>
      </c>
      <c r="AW241" s="14" t="s">
        <v>33</v>
      </c>
      <c r="AX241" s="14" t="s">
        <v>72</v>
      </c>
      <c r="AY241" s="218" t="s">
        <v>138</v>
      </c>
    </row>
    <row r="242" spans="2:51" s="14" customFormat="1" ht="11.25">
      <c r="B242" s="208"/>
      <c r="C242" s="209"/>
      <c r="D242" s="199" t="s">
        <v>149</v>
      </c>
      <c r="E242" s="210" t="s">
        <v>19</v>
      </c>
      <c r="F242" s="211" t="s">
        <v>644</v>
      </c>
      <c r="G242" s="209"/>
      <c r="H242" s="212">
        <v>30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149</v>
      </c>
      <c r="AU242" s="218" t="s">
        <v>81</v>
      </c>
      <c r="AV242" s="14" t="s">
        <v>81</v>
      </c>
      <c r="AW242" s="14" t="s">
        <v>33</v>
      </c>
      <c r="AX242" s="14" t="s">
        <v>72</v>
      </c>
      <c r="AY242" s="218" t="s">
        <v>138</v>
      </c>
    </row>
    <row r="243" spans="2:51" s="15" customFormat="1" ht="11.25">
      <c r="B243" s="219"/>
      <c r="C243" s="220"/>
      <c r="D243" s="199" t="s">
        <v>149</v>
      </c>
      <c r="E243" s="221" t="s">
        <v>19</v>
      </c>
      <c r="F243" s="222" t="s">
        <v>196</v>
      </c>
      <c r="G243" s="220"/>
      <c r="H243" s="223">
        <v>330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149</v>
      </c>
      <c r="AU243" s="229" t="s">
        <v>81</v>
      </c>
      <c r="AV243" s="15" t="s">
        <v>145</v>
      </c>
      <c r="AW243" s="15" t="s">
        <v>33</v>
      </c>
      <c r="AX243" s="15" t="s">
        <v>79</v>
      </c>
      <c r="AY243" s="229" t="s">
        <v>138</v>
      </c>
    </row>
    <row r="244" spans="1:65" s="2" customFormat="1" ht="16.5" customHeight="1">
      <c r="A244" s="35"/>
      <c r="B244" s="36"/>
      <c r="C244" s="230" t="s">
        <v>359</v>
      </c>
      <c r="D244" s="230" t="s">
        <v>264</v>
      </c>
      <c r="E244" s="231" t="s">
        <v>645</v>
      </c>
      <c r="F244" s="232" t="s">
        <v>646</v>
      </c>
      <c r="G244" s="233" t="s">
        <v>171</v>
      </c>
      <c r="H244" s="234">
        <v>333.3</v>
      </c>
      <c r="I244" s="235"/>
      <c r="J244" s="236">
        <f>ROUND(I244*H244,2)</f>
        <v>0</v>
      </c>
      <c r="K244" s="232" t="s">
        <v>144</v>
      </c>
      <c r="L244" s="237"/>
      <c r="M244" s="238" t="s">
        <v>19</v>
      </c>
      <c r="N244" s="239" t="s">
        <v>43</v>
      </c>
      <c r="O244" s="65"/>
      <c r="P244" s="188">
        <f>O244*H244</f>
        <v>0</v>
      </c>
      <c r="Q244" s="188">
        <v>0.024</v>
      </c>
      <c r="R244" s="188">
        <f>Q244*H244</f>
        <v>7.9992</v>
      </c>
      <c r="S244" s="188">
        <v>0</v>
      </c>
      <c r="T244" s="189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0" t="s">
        <v>190</v>
      </c>
      <c r="AT244" s="190" t="s">
        <v>264</v>
      </c>
      <c r="AU244" s="190" t="s">
        <v>81</v>
      </c>
      <c r="AY244" s="18" t="s">
        <v>138</v>
      </c>
      <c r="BE244" s="191">
        <f>IF(N244="základní",J244,0)</f>
        <v>0</v>
      </c>
      <c r="BF244" s="191">
        <f>IF(N244="snížená",J244,0)</f>
        <v>0</v>
      </c>
      <c r="BG244" s="191">
        <f>IF(N244="zákl. přenesená",J244,0)</f>
        <v>0</v>
      </c>
      <c r="BH244" s="191">
        <f>IF(N244="sníž. přenesená",J244,0)</f>
        <v>0</v>
      </c>
      <c r="BI244" s="191">
        <f>IF(N244="nulová",J244,0)</f>
        <v>0</v>
      </c>
      <c r="BJ244" s="18" t="s">
        <v>79</v>
      </c>
      <c r="BK244" s="191">
        <f>ROUND(I244*H244,2)</f>
        <v>0</v>
      </c>
      <c r="BL244" s="18" t="s">
        <v>145</v>
      </c>
      <c r="BM244" s="190" t="s">
        <v>647</v>
      </c>
    </row>
    <row r="245" spans="2:51" s="14" customFormat="1" ht="11.25">
      <c r="B245" s="208"/>
      <c r="C245" s="209"/>
      <c r="D245" s="199" t="s">
        <v>149</v>
      </c>
      <c r="E245" s="210" t="s">
        <v>19</v>
      </c>
      <c r="F245" s="211" t="s">
        <v>643</v>
      </c>
      <c r="G245" s="209"/>
      <c r="H245" s="212">
        <v>300</v>
      </c>
      <c r="I245" s="213"/>
      <c r="J245" s="209"/>
      <c r="K245" s="209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149</v>
      </c>
      <c r="AU245" s="218" t="s">
        <v>81</v>
      </c>
      <c r="AV245" s="14" t="s">
        <v>81</v>
      </c>
      <c r="AW245" s="14" t="s">
        <v>33</v>
      </c>
      <c r="AX245" s="14" t="s">
        <v>72</v>
      </c>
      <c r="AY245" s="218" t="s">
        <v>138</v>
      </c>
    </row>
    <row r="246" spans="2:51" s="14" customFormat="1" ht="11.25">
      <c r="B246" s="208"/>
      <c r="C246" s="209"/>
      <c r="D246" s="199" t="s">
        <v>149</v>
      </c>
      <c r="E246" s="210" t="s">
        <v>19</v>
      </c>
      <c r="F246" s="211" t="s">
        <v>644</v>
      </c>
      <c r="G246" s="209"/>
      <c r="H246" s="212">
        <v>30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149</v>
      </c>
      <c r="AU246" s="218" t="s">
        <v>81</v>
      </c>
      <c r="AV246" s="14" t="s">
        <v>81</v>
      </c>
      <c r="AW246" s="14" t="s">
        <v>33</v>
      </c>
      <c r="AX246" s="14" t="s">
        <v>72</v>
      </c>
      <c r="AY246" s="218" t="s">
        <v>138</v>
      </c>
    </row>
    <row r="247" spans="2:51" s="15" customFormat="1" ht="11.25">
      <c r="B247" s="219"/>
      <c r="C247" s="220"/>
      <c r="D247" s="199" t="s">
        <v>149</v>
      </c>
      <c r="E247" s="221" t="s">
        <v>19</v>
      </c>
      <c r="F247" s="222" t="s">
        <v>196</v>
      </c>
      <c r="G247" s="220"/>
      <c r="H247" s="223">
        <v>330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149</v>
      </c>
      <c r="AU247" s="229" t="s">
        <v>81</v>
      </c>
      <c r="AV247" s="15" t="s">
        <v>145</v>
      </c>
      <c r="AW247" s="15" t="s">
        <v>33</v>
      </c>
      <c r="AX247" s="15" t="s">
        <v>79</v>
      </c>
      <c r="AY247" s="229" t="s">
        <v>138</v>
      </c>
    </row>
    <row r="248" spans="2:51" s="14" customFormat="1" ht="11.25">
      <c r="B248" s="208"/>
      <c r="C248" s="209"/>
      <c r="D248" s="199" t="s">
        <v>149</v>
      </c>
      <c r="E248" s="209"/>
      <c r="F248" s="211" t="s">
        <v>648</v>
      </c>
      <c r="G248" s="209"/>
      <c r="H248" s="212">
        <v>333.3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149</v>
      </c>
      <c r="AU248" s="218" t="s">
        <v>81</v>
      </c>
      <c r="AV248" s="14" t="s">
        <v>81</v>
      </c>
      <c r="AW248" s="14" t="s">
        <v>4</v>
      </c>
      <c r="AX248" s="14" t="s">
        <v>79</v>
      </c>
      <c r="AY248" s="218" t="s">
        <v>138</v>
      </c>
    </row>
    <row r="249" spans="1:65" s="2" customFormat="1" ht="24.2" customHeight="1">
      <c r="A249" s="35"/>
      <c r="B249" s="36"/>
      <c r="C249" s="179" t="s">
        <v>365</v>
      </c>
      <c r="D249" s="179" t="s">
        <v>140</v>
      </c>
      <c r="E249" s="180" t="s">
        <v>649</v>
      </c>
      <c r="F249" s="181" t="s">
        <v>650</v>
      </c>
      <c r="G249" s="182" t="s">
        <v>171</v>
      </c>
      <c r="H249" s="183">
        <v>1500</v>
      </c>
      <c r="I249" s="184"/>
      <c r="J249" s="185">
        <f>ROUND(I249*H249,2)</f>
        <v>0</v>
      </c>
      <c r="K249" s="181" t="s">
        <v>144</v>
      </c>
      <c r="L249" s="40"/>
      <c r="M249" s="186" t="s">
        <v>19</v>
      </c>
      <c r="N249" s="187" t="s">
        <v>43</v>
      </c>
      <c r="O249" s="65"/>
      <c r="P249" s="188">
        <f>O249*H249</f>
        <v>0</v>
      </c>
      <c r="Q249" s="188">
        <v>9E-05</v>
      </c>
      <c r="R249" s="188">
        <f>Q249*H249</f>
        <v>0.135</v>
      </c>
      <c r="S249" s="188">
        <v>0</v>
      </c>
      <c r="T249" s="18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0" t="s">
        <v>145</v>
      </c>
      <c r="AT249" s="190" t="s">
        <v>140</v>
      </c>
      <c r="AU249" s="190" t="s">
        <v>81</v>
      </c>
      <c r="AY249" s="18" t="s">
        <v>138</v>
      </c>
      <c r="BE249" s="191">
        <f>IF(N249="základní",J249,0)</f>
        <v>0</v>
      </c>
      <c r="BF249" s="191">
        <f>IF(N249="snížená",J249,0)</f>
        <v>0</v>
      </c>
      <c r="BG249" s="191">
        <f>IF(N249="zákl. přenesená",J249,0)</f>
        <v>0</v>
      </c>
      <c r="BH249" s="191">
        <f>IF(N249="sníž. přenesená",J249,0)</f>
        <v>0</v>
      </c>
      <c r="BI249" s="191">
        <f>IF(N249="nulová",J249,0)</f>
        <v>0</v>
      </c>
      <c r="BJ249" s="18" t="s">
        <v>79</v>
      </c>
      <c r="BK249" s="191">
        <f>ROUND(I249*H249,2)</f>
        <v>0</v>
      </c>
      <c r="BL249" s="18" t="s">
        <v>145</v>
      </c>
      <c r="BM249" s="190" t="s">
        <v>651</v>
      </c>
    </row>
    <row r="250" spans="1:47" s="2" customFormat="1" ht="11.25">
      <c r="A250" s="35"/>
      <c r="B250" s="36"/>
      <c r="C250" s="37"/>
      <c r="D250" s="192" t="s">
        <v>147</v>
      </c>
      <c r="E250" s="37"/>
      <c r="F250" s="193" t="s">
        <v>652</v>
      </c>
      <c r="G250" s="37"/>
      <c r="H250" s="37"/>
      <c r="I250" s="194"/>
      <c r="J250" s="37"/>
      <c r="K250" s="37"/>
      <c r="L250" s="40"/>
      <c r="M250" s="195"/>
      <c r="N250" s="196"/>
      <c r="O250" s="65"/>
      <c r="P250" s="65"/>
      <c r="Q250" s="65"/>
      <c r="R250" s="65"/>
      <c r="S250" s="65"/>
      <c r="T250" s="66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147</v>
      </c>
      <c r="AU250" s="18" t="s">
        <v>81</v>
      </c>
    </row>
    <row r="251" spans="2:51" s="14" customFormat="1" ht="11.25">
      <c r="B251" s="208"/>
      <c r="C251" s="209"/>
      <c r="D251" s="199" t="s">
        <v>149</v>
      </c>
      <c r="E251" s="210" t="s">
        <v>19</v>
      </c>
      <c r="F251" s="211" t="s">
        <v>653</v>
      </c>
      <c r="G251" s="209"/>
      <c r="H251" s="212">
        <v>1500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149</v>
      </c>
      <c r="AU251" s="218" t="s">
        <v>81</v>
      </c>
      <c r="AV251" s="14" t="s">
        <v>81</v>
      </c>
      <c r="AW251" s="14" t="s">
        <v>33</v>
      </c>
      <c r="AX251" s="14" t="s">
        <v>79</v>
      </c>
      <c r="AY251" s="218" t="s">
        <v>138</v>
      </c>
    </row>
    <row r="252" spans="1:65" s="2" customFormat="1" ht="16.5" customHeight="1">
      <c r="A252" s="35"/>
      <c r="B252" s="36"/>
      <c r="C252" s="179" t="s">
        <v>379</v>
      </c>
      <c r="D252" s="179" t="s">
        <v>140</v>
      </c>
      <c r="E252" s="180" t="s">
        <v>654</v>
      </c>
      <c r="F252" s="181" t="s">
        <v>655</v>
      </c>
      <c r="G252" s="182" t="s">
        <v>171</v>
      </c>
      <c r="H252" s="183">
        <v>1500</v>
      </c>
      <c r="I252" s="184"/>
      <c r="J252" s="185">
        <f>ROUND(I252*H252,2)</f>
        <v>0</v>
      </c>
      <c r="K252" s="181" t="s">
        <v>144</v>
      </c>
      <c r="L252" s="40"/>
      <c r="M252" s="186" t="s">
        <v>19</v>
      </c>
      <c r="N252" s="187" t="s">
        <v>43</v>
      </c>
      <c r="O252" s="65"/>
      <c r="P252" s="188">
        <f>O252*H252</f>
        <v>0</v>
      </c>
      <c r="Q252" s="188">
        <v>0</v>
      </c>
      <c r="R252" s="188">
        <f>Q252*H252</f>
        <v>0</v>
      </c>
      <c r="S252" s="188">
        <v>0</v>
      </c>
      <c r="T252" s="18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145</v>
      </c>
      <c r="AT252" s="190" t="s">
        <v>140</v>
      </c>
      <c r="AU252" s="190" t="s">
        <v>81</v>
      </c>
      <c r="AY252" s="18" t="s">
        <v>138</v>
      </c>
      <c r="BE252" s="191">
        <f>IF(N252="základní",J252,0)</f>
        <v>0</v>
      </c>
      <c r="BF252" s="191">
        <f>IF(N252="snížená",J252,0)</f>
        <v>0</v>
      </c>
      <c r="BG252" s="191">
        <f>IF(N252="zákl. přenesená",J252,0)</f>
        <v>0</v>
      </c>
      <c r="BH252" s="191">
        <f>IF(N252="sníž. přenesená",J252,0)</f>
        <v>0</v>
      </c>
      <c r="BI252" s="191">
        <f>IF(N252="nulová",J252,0)</f>
        <v>0</v>
      </c>
      <c r="BJ252" s="18" t="s">
        <v>79</v>
      </c>
      <c r="BK252" s="191">
        <f>ROUND(I252*H252,2)</f>
        <v>0</v>
      </c>
      <c r="BL252" s="18" t="s">
        <v>145</v>
      </c>
      <c r="BM252" s="190" t="s">
        <v>656</v>
      </c>
    </row>
    <row r="253" spans="1:47" s="2" customFormat="1" ht="11.25">
      <c r="A253" s="35"/>
      <c r="B253" s="36"/>
      <c r="C253" s="37"/>
      <c r="D253" s="192" t="s">
        <v>147</v>
      </c>
      <c r="E253" s="37"/>
      <c r="F253" s="193" t="s">
        <v>657</v>
      </c>
      <c r="G253" s="37"/>
      <c r="H253" s="37"/>
      <c r="I253" s="194"/>
      <c r="J253" s="37"/>
      <c r="K253" s="37"/>
      <c r="L253" s="40"/>
      <c r="M253" s="195"/>
      <c r="N253" s="196"/>
      <c r="O253" s="65"/>
      <c r="P253" s="65"/>
      <c r="Q253" s="65"/>
      <c r="R253" s="65"/>
      <c r="S253" s="65"/>
      <c r="T253" s="66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8" t="s">
        <v>147</v>
      </c>
      <c r="AU253" s="18" t="s">
        <v>81</v>
      </c>
    </row>
    <row r="254" spans="2:51" s="14" customFormat="1" ht="11.25">
      <c r="B254" s="208"/>
      <c r="C254" s="209"/>
      <c r="D254" s="199" t="s">
        <v>149</v>
      </c>
      <c r="E254" s="210" t="s">
        <v>19</v>
      </c>
      <c r="F254" s="211" t="s">
        <v>653</v>
      </c>
      <c r="G254" s="209"/>
      <c r="H254" s="212">
        <v>1500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149</v>
      </c>
      <c r="AU254" s="218" t="s">
        <v>81</v>
      </c>
      <c r="AV254" s="14" t="s">
        <v>81</v>
      </c>
      <c r="AW254" s="14" t="s">
        <v>33</v>
      </c>
      <c r="AX254" s="14" t="s">
        <v>79</v>
      </c>
      <c r="AY254" s="218" t="s">
        <v>138</v>
      </c>
    </row>
    <row r="255" spans="2:63" s="12" customFormat="1" ht="22.9" customHeight="1">
      <c r="B255" s="163"/>
      <c r="C255" s="164"/>
      <c r="D255" s="165" t="s">
        <v>71</v>
      </c>
      <c r="E255" s="177" t="s">
        <v>425</v>
      </c>
      <c r="F255" s="177" t="s">
        <v>426</v>
      </c>
      <c r="G255" s="164"/>
      <c r="H255" s="164"/>
      <c r="I255" s="167"/>
      <c r="J255" s="178">
        <f>BK255</f>
        <v>0</v>
      </c>
      <c r="K255" s="164"/>
      <c r="L255" s="169"/>
      <c r="M255" s="170"/>
      <c r="N255" s="171"/>
      <c r="O255" s="171"/>
      <c r="P255" s="172">
        <f>SUM(P256:P288)</f>
        <v>0</v>
      </c>
      <c r="Q255" s="171"/>
      <c r="R255" s="172">
        <f>SUM(R256:R288)</f>
        <v>0</v>
      </c>
      <c r="S255" s="171"/>
      <c r="T255" s="173">
        <f>SUM(T256:T288)</f>
        <v>0</v>
      </c>
      <c r="AR255" s="174" t="s">
        <v>79</v>
      </c>
      <c r="AT255" s="175" t="s">
        <v>71</v>
      </c>
      <c r="AU255" s="175" t="s">
        <v>79</v>
      </c>
      <c r="AY255" s="174" t="s">
        <v>138</v>
      </c>
      <c r="BK255" s="176">
        <f>SUM(BK256:BK288)</f>
        <v>0</v>
      </c>
    </row>
    <row r="256" spans="1:65" s="2" customFormat="1" ht="24.2" customHeight="1">
      <c r="A256" s="35"/>
      <c r="B256" s="36"/>
      <c r="C256" s="179" t="s">
        <v>384</v>
      </c>
      <c r="D256" s="179" t="s">
        <v>140</v>
      </c>
      <c r="E256" s="180" t="s">
        <v>428</v>
      </c>
      <c r="F256" s="181" t="s">
        <v>429</v>
      </c>
      <c r="G256" s="182" t="s">
        <v>206</v>
      </c>
      <c r="H256" s="183">
        <v>732.49</v>
      </c>
      <c r="I256" s="184"/>
      <c r="J256" s="185">
        <f>ROUND(I256*H256,2)</f>
        <v>0</v>
      </c>
      <c r="K256" s="181" t="s">
        <v>144</v>
      </c>
      <c r="L256" s="40"/>
      <c r="M256" s="186" t="s">
        <v>19</v>
      </c>
      <c r="N256" s="187" t="s">
        <v>43</v>
      </c>
      <c r="O256" s="65"/>
      <c r="P256" s="188">
        <f>O256*H256</f>
        <v>0</v>
      </c>
      <c r="Q256" s="188">
        <v>0</v>
      </c>
      <c r="R256" s="188">
        <f>Q256*H256</f>
        <v>0</v>
      </c>
      <c r="S256" s="188">
        <v>0</v>
      </c>
      <c r="T256" s="18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145</v>
      </c>
      <c r="AT256" s="190" t="s">
        <v>140</v>
      </c>
      <c r="AU256" s="190" t="s">
        <v>81</v>
      </c>
      <c r="AY256" s="18" t="s">
        <v>138</v>
      </c>
      <c r="BE256" s="191">
        <f>IF(N256="základní",J256,0)</f>
        <v>0</v>
      </c>
      <c r="BF256" s="191">
        <f>IF(N256="snížená",J256,0)</f>
        <v>0</v>
      </c>
      <c r="BG256" s="191">
        <f>IF(N256="zákl. přenesená",J256,0)</f>
        <v>0</v>
      </c>
      <c r="BH256" s="191">
        <f>IF(N256="sníž. přenesená",J256,0)</f>
        <v>0</v>
      </c>
      <c r="BI256" s="191">
        <f>IF(N256="nulová",J256,0)</f>
        <v>0</v>
      </c>
      <c r="BJ256" s="18" t="s">
        <v>79</v>
      </c>
      <c r="BK256" s="191">
        <f>ROUND(I256*H256,2)</f>
        <v>0</v>
      </c>
      <c r="BL256" s="18" t="s">
        <v>145</v>
      </c>
      <c r="BM256" s="190" t="s">
        <v>430</v>
      </c>
    </row>
    <row r="257" spans="1:47" s="2" customFormat="1" ht="11.25">
      <c r="A257" s="35"/>
      <c r="B257" s="36"/>
      <c r="C257" s="37"/>
      <c r="D257" s="192" t="s">
        <v>147</v>
      </c>
      <c r="E257" s="37"/>
      <c r="F257" s="193" t="s">
        <v>431</v>
      </c>
      <c r="G257" s="37"/>
      <c r="H257" s="37"/>
      <c r="I257" s="194"/>
      <c r="J257" s="37"/>
      <c r="K257" s="37"/>
      <c r="L257" s="40"/>
      <c r="M257" s="195"/>
      <c r="N257" s="19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147</v>
      </c>
      <c r="AU257" s="18" t="s">
        <v>81</v>
      </c>
    </row>
    <row r="258" spans="2:51" s="14" customFormat="1" ht="11.25">
      <c r="B258" s="208"/>
      <c r="C258" s="209"/>
      <c r="D258" s="199" t="s">
        <v>149</v>
      </c>
      <c r="E258" s="210" t="s">
        <v>19</v>
      </c>
      <c r="F258" s="211" t="s">
        <v>658</v>
      </c>
      <c r="G258" s="209"/>
      <c r="H258" s="212">
        <v>732.49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149</v>
      </c>
      <c r="AU258" s="218" t="s">
        <v>81</v>
      </c>
      <c r="AV258" s="14" t="s">
        <v>81</v>
      </c>
      <c r="AW258" s="14" t="s">
        <v>33</v>
      </c>
      <c r="AX258" s="14" t="s">
        <v>72</v>
      </c>
      <c r="AY258" s="218" t="s">
        <v>138</v>
      </c>
    </row>
    <row r="259" spans="2:51" s="15" customFormat="1" ht="11.25">
      <c r="B259" s="219"/>
      <c r="C259" s="220"/>
      <c r="D259" s="199" t="s">
        <v>149</v>
      </c>
      <c r="E259" s="221" t="s">
        <v>19</v>
      </c>
      <c r="F259" s="222" t="s">
        <v>196</v>
      </c>
      <c r="G259" s="220"/>
      <c r="H259" s="223">
        <v>732.49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149</v>
      </c>
      <c r="AU259" s="229" t="s">
        <v>81</v>
      </c>
      <c r="AV259" s="15" t="s">
        <v>145</v>
      </c>
      <c r="AW259" s="15" t="s">
        <v>33</v>
      </c>
      <c r="AX259" s="15" t="s">
        <v>79</v>
      </c>
      <c r="AY259" s="229" t="s">
        <v>138</v>
      </c>
    </row>
    <row r="260" spans="1:65" s="2" customFormat="1" ht="24.2" customHeight="1">
      <c r="A260" s="35"/>
      <c r="B260" s="36"/>
      <c r="C260" s="179" t="s">
        <v>388</v>
      </c>
      <c r="D260" s="179" t="s">
        <v>140</v>
      </c>
      <c r="E260" s="180" t="s">
        <v>435</v>
      </c>
      <c r="F260" s="181" t="s">
        <v>436</v>
      </c>
      <c r="G260" s="182" t="s">
        <v>206</v>
      </c>
      <c r="H260" s="183">
        <v>13917.31</v>
      </c>
      <c r="I260" s="184"/>
      <c r="J260" s="185">
        <f>ROUND(I260*H260,2)</f>
        <v>0</v>
      </c>
      <c r="K260" s="181" t="s">
        <v>144</v>
      </c>
      <c r="L260" s="40"/>
      <c r="M260" s="186" t="s">
        <v>19</v>
      </c>
      <c r="N260" s="187" t="s">
        <v>43</v>
      </c>
      <c r="O260" s="65"/>
      <c r="P260" s="188">
        <f>O260*H260</f>
        <v>0</v>
      </c>
      <c r="Q260" s="188">
        <v>0</v>
      </c>
      <c r="R260" s="188">
        <f>Q260*H260</f>
        <v>0</v>
      </c>
      <c r="S260" s="188">
        <v>0</v>
      </c>
      <c r="T260" s="18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0" t="s">
        <v>145</v>
      </c>
      <c r="AT260" s="190" t="s">
        <v>140</v>
      </c>
      <c r="AU260" s="190" t="s">
        <v>81</v>
      </c>
      <c r="AY260" s="18" t="s">
        <v>138</v>
      </c>
      <c r="BE260" s="191">
        <f>IF(N260="základní",J260,0)</f>
        <v>0</v>
      </c>
      <c r="BF260" s="191">
        <f>IF(N260="snížená",J260,0)</f>
        <v>0</v>
      </c>
      <c r="BG260" s="191">
        <f>IF(N260="zákl. přenesená",J260,0)</f>
        <v>0</v>
      </c>
      <c r="BH260" s="191">
        <f>IF(N260="sníž. přenesená",J260,0)</f>
        <v>0</v>
      </c>
      <c r="BI260" s="191">
        <f>IF(N260="nulová",J260,0)</f>
        <v>0</v>
      </c>
      <c r="BJ260" s="18" t="s">
        <v>79</v>
      </c>
      <c r="BK260" s="191">
        <f>ROUND(I260*H260,2)</f>
        <v>0</v>
      </c>
      <c r="BL260" s="18" t="s">
        <v>145</v>
      </c>
      <c r="BM260" s="190" t="s">
        <v>437</v>
      </c>
    </row>
    <row r="261" spans="1:47" s="2" customFormat="1" ht="11.25">
      <c r="A261" s="35"/>
      <c r="B261" s="36"/>
      <c r="C261" s="37"/>
      <c r="D261" s="192" t="s">
        <v>147</v>
      </c>
      <c r="E261" s="37"/>
      <c r="F261" s="193" t="s">
        <v>438</v>
      </c>
      <c r="G261" s="37"/>
      <c r="H261" s="37"/>
      <c r="I261" s="194"/>
      <c r="J261" s="37"/>
      <c r="K261" s="37"/>
      <c r="L261" s="40"/>
      <c r="M261" s="195"/>
      <c r="N261" s="19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147</v>
      </c>
      <c r="AU261" s="18" t="s">
        <v>81</v>
      </c>
    </row>
    <row r="262" spans="2:51" s="14" customFormat="1" ht="11.25">
      <c r="B262" s="208"/>
      <c r="C262" s="209"/>
      <c r="D262" s="199" t="s">
        <v>149</v>
      </c>
      <c r="E262" s="210" t="s">
        <v>19</v>
      </c>
      <c r="F262" s="211" t="s">
        <v>658</v>
      </c>
      <c r="G262" s="209"/>
      <c r="H262" s="212">
        <v>732.49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149</v>
      </c>
      <c r="AU262" s="218" t="s">
        <v>81</v>
      </c>
      <c r="AV262" s="14" t="s">
        <v>81</v>
      </c>
      <c r="AW262" s="14" t="s">
        <v>33</v>
      </c>
      <c r="AX262" s="14" t="s">
        <v>72</v>
      </c>
      <c r="AY262" s="218" t="s">
        <v>138</v>
      </c>
    </row>
    <row r="263" spans="2:51" s="15" customFormat="1" ht="11.25">
      <c r="B263" s="219"/>
      <c r="C263" s="220"/>
      <c r="D263" s="199" t="s">
        <v>149</v>
      </c>
      <c r="E263" s="221" t="s">
        <v>19</v>
      </c>
      <c r="F263" s="222" t="s">
        <v>196</v>
      </c>
      <c r="G263" s="220"/>
      <c r="H263" s="223">
        <v>732.49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149</v>
      </c>
      <c r="AU263" s="229" t="s">
        <v>81</v>
      </c>
      <c r="AV263" s="15" t="s">
        <v>145</v>
      </c>
      <c r="AW263" s="15" t="s">
        <v>33</v>
      </c>
      <c r="AX263" s="15" t="s">
        <v>79</v>
      </c>
      <c r="AY263" s="229" t="s">
        <v>138</v>
      </c>
    </row>
    <row r="264" spans="2:51" s="14" customFormat="1" ht="11.25">
      <c r="B264" s="208"/>
      <c r="C264" s="209"/>
      <c r="D264" s="199" t="s">
        <v>149</v>
      </c>
      <c r="E264" s="209"/>
      <c r="F264" s="211" t="s">
        <v>659</v>
      </c>
      <c r="G264" s="209"/>
      <c r="H264" s="212">
        <v>13917.31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149</v>
      </c>
      <c r="AU264" s="218" t="s">
        <v>81</v>
      </c>
      <c r="AV264" s="14" t="s">
        <v>81</v>
      </c>
      <c r="AW264" s="14" t="s">
        <v>4</v>
      </c>
      <c r="AX264" s="14" t="s">
        <v>79</v>
      </c>
      <c r="AY264" s="218" t="s">
        <v>138</v>
      </c>
    </row>
    <row r="265" spans="1:65" s="2" customFormat="1" ht="24.2" customHeight="1">
      <c r="A265" s="35"/>
      <c r="B265" s="36"/>
      <c r="C265" s="179" t="s">
        <v>393</v>
      </c>
      <c r="D265" s="179" t="s">
        <v>140</v>
      </c>
      <c r="E265" s="180" t="s">
        <v>441</v>
      </c>
      <c r="F265" s="181" t="s">
        <v>442</v>
      </c>
      <c r="G265" s="182" t="s">
        <v>206</v>
      </c>
      <c r="H265" s="183">
        <v>1217.511</v>
      </c>
      <c r="I265" s="184"/>
      <c r="J265" s="185">
        <f>ROUND(I265*H265,2)</f>
        <v>0</v>
      </c>
      <c r="K265" s="181" t="s">
        <v>144</v>
      </c>
      <c r="L265" s="40"/>
      <c r="M265" s="186" t="s">
        <v>19</v>
      </c>
      <c r="N265" s="187" t="s">
        <v>43</v>
      </c>
      <c r="O265" s="65"/>
      <c r="P265" s="188">
        <f>O265*H265</f>
        <v>0</v>
      </c>
      <c r="Q265" s="188">
        <v>0</v>
      </c>
      <c r="R265" s="188">
        <f>Q265*H265</f>
        <v>0</v>
      </c>
      <c r="S265" s="188">
        <v>0</v>
      </c>
      <c r="T265" s="18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0" t="s">
        <v>145</v>
      </c>
      <c r="AT265" s="190" t="s">
        <v>140</v>
      </c>
      <c r="AU265" s="190" t="s">
        <v>81</v>
      </c>
      <c r="AY265" s="18" t="s">
        <v>138</v>
      </c>
      <c r="BE265" s="191">
        <f>IF(N265="základní",J265,0)</f>
        <v>0</v>
      </c>
      <c r="BF265" s="191">
        <f>IF(N265="snížená",J265,0)</f>
        <v>0</v>
      </c>
      <c r="BG265" s="191">
        <f>IF(N265="zákl. přenesená",J265,0)</f>
        <v>0</v>
      </c>
      <c r="BH265" s="191">
        <f>IF(N265="sníž. přenesená",J265,0)</f>
        <v>0</v>
      </c>
      <c r="BI265" s="191">
        <f>IF(N265="nulová",J265,0)</f>
        <v>0</v>
      </c>
      <c r="BJ265" s="18" t="s">
        <v>79</v>
      </c>
      <c r="BK265" s="191">
        <f>ROUND(I265*H265,2)</f>
        <v>0</v>
      </c>
      <c r="BL265" s="18" t="s">
        <v>145</v>
      </c>
      <c r="BM265" s="190" t="s">
        <v>443</v>
      </c>
    </row>
    <row r="266" spans="1:47" s="2" customFormat="1" ht="11.25">
      <c r="A266" s="35"/>
      <c r="B266" s="36"/>
      <c r="C266" s="37"/>
      <c r="D266" s="192" t="s">
        <v>147</v>
      </c>
      <c r="E266" s="37"/>
      <c r="F266" s="193" t="s">
        <v>444</v>
      </c>
      <c r="G266" s="37"/>
      <c r="H266" s="37"/>
      <c r="I266" s="194"/>
      <c r="J266" s="37"/>
      <c r="K266" s="37"/>
      <c r="L266" s="40"/>
      <c r="M266" s="195"/>
      <c r="N266" s="19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147</v>
      </c>
      <c r="AU266" s="18" t="s">
        <v>81</v>
      </c>
    </row>
    <row r="267" spans="2:51" s="14" customFormat="1" ht="11.25">
      <c r="B267" s="208"/>
      <c r="C267" s="209"/>
      <c r="D267" s="199" t="s">
        <v>149</v>
      </c>
      <c r="E267" s="210" t="s">
        <v>19</v>
      </c>
      <c r="F267" s="211" t="s">
        <v>660</v>
      </c>
      <c r="G267" s="209"/>
      <c r="H267" s="212">
        <v>343.2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149</v>
      </c>
      <c r="AU267" s="218" t="s">
        <v>81</v>
      </c>
      <c r="AV267" s="14" t="s">
        <v>81</v>
      </c>
      <c r="AW267" s="14" t="s">
        <v>33</v>
      </c>
      <c r="AX267" s="14" t="s">
        <v>72</v>
      </c>
      <c r="AY267" s="218" t="s">
        <v>138</v>
      </c>
    </row>
    <row r="268" spans="2:51" s="14" customFormat="1" ht="11.25">
      <c r="B268" s="208"/>
      <c r="C268" s="209"/>
      <c r="D268" s="199" t="s">
        <v>149</v>
      </c>
      <c r="E268" s="210" t="s">
        <v>19</v>
      </c>
      <c r="F268" s="211" t="s">
        <v>661</v>
      </c>
      <c r="G268" s="209"/>
      <c r="H268" s="212">
        <v>668.525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149</v>
      </c>
      <c r="AU268" s="218" t="s">
        <v>81</v>
      </c>
      <c r="AV268" s="14" t="s">
        <v>81</v>
      </c>
      <c r="AW268" s="14" t="s">
        <v>33</v>
      </c>
      <c r="AX268" s="14" t="s">
        <v>72</v>
      </c>
      <c r="AY268" s="218" t="s">
        <v>138</v>
      </c>
    </row>
    <row r="269" spans="2:51" s="14" customFormat="1" ht="11.25">
      <c r="B269" s="208"/>
      <c r="C269" s="209"/>
      <c r="D269" s="199" t="s">
        <v>149</v>
      </c>
      <c r="E269" s="210" t="s">
        <v>19</v>
      </c>
      <c r="F269" s="211" t="s">
        <v>662</v>
      </c>
      <c r="G269" s="209"/>
      <c r="H269" s="212">
        <v>201.586</v>
      </c>
      <c r="I269" s="213"/>
      <c r="J269" s="209"/>
      <c r="K269" s="209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149</v>
      </c>
      <c r="AU269" s="218" t="s">
        <v>81</v>
      </c>
      <c r="AV269" s="14" t="s">
        <v>81</v>
      </c>
      <c r="AW269" s="14" t="s">
        <v>33</v>
      </c>
      <c r="AX269" s="14" t="s">
        <v>72</v>
      </c>
      <c r="AY269" s="218" t="s">
        <v>138</v>
      </c>
    </row>
    <row r="270" spans="2:51" s="14" customFormat="1" ht="11.25">
      <c r="B270" s="208"/>
      <c r="C270" s="209"/>
      <c r="D270" s="199" t="s">
        <v>149</v>
      </c>
      <c r="E270" s="210" t="s">
        <v>19</v>
      </c>
      <c r="F270" s="211" t="s">
        <v>663</v>
      </c>
      <c r="G270" s="209"/>
      <c r="H270" s="212">
        <v>4.2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149</v>
      </c>
      <c r="AU270" s="218" t="s">
        <v>81</v>
      </c>
      <c r="AV270" s="14" t="s">
        <v>81</v>
      </c>
      <c r="AW270" s="14" t="s">
        <v>33</v>
      </c>
      <c r="AX270" s="14" t="s">
        <v>72</v>
      </c>
      <c r="AY270" s="218" t="s">
        <v>138</v>
      </c>
    </row>
    <row r="271" spans="2:51" s="15" customFormat="1" ht="11.25">
      <c r="B271" s="219"/>
      <c r="C271" s="220"/>
      <c r="D271" s="199" t="s">
        <v>149</v>
      </c>
      <c r="E271" s="221" t="s">
        <v>19</v>
      </c>
      <c r="F271" s="222" t="s">
        <v>196</v>
      </c>
      <c r="G271" s="220"/>
      <c r="H271" s="223">
        <v>1217.511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149</v>
      </c>
      <c r="AU271" s="229" t="s">
        <v>81</v>
      </c>
      <c r="AV271" s="15" t="s">
        <v>145</v>
      </c>
      <c r="AW271" s="15" t="s">
        <v>33</v>
      </c>
      <c r="AX271" s="15" t="s">
        <v>79</v>
      </c>
      <c r="AY271" s="229" t="s">
        <v>138</v>
      </c>
    </row>
    <row r="272" spans="1:65" s="2" customFormat="1" ht="24.2" customHeight="1">
      <c r="A272" s="35"/>
      <c r="B272" s="36"/>
      <c r="C272" s="179" t="s">
        <v>397</v>
      </c>
      <c r="D272" s="179" t="s">
        <v>140</v>
      </c>
      <c r="E272" s="180" t="s">
        <v>449</v>
      </c>
      <c r="F272" s="181" t="s">
        <v>436</v>
      </c>
      <c r="G272" s="182" t="s">
        <v>206</v>
      </c>
      <c r="H272" s="183">
        <v>23132.709</v>
      </c>
      <c r="I272" s="184"/>
      <c r="J272" s="185">
        <f>ROUND(I272*H272,2)</f>
        <v>0</v>
      </c>
      <c r="K272" s="181" t="s">
        <v>144</v>
      </c>
      <c r="L272" s="40"/>
      <c r="M272" s="186" t="s">
        <v>19</v>
      </c>
      <c r="N272" s="187" t="s">
        <v>43</v>
      </c>
      <c r="O272" s="65"/>
      <c r="P272" s="188">
        <f>O272*H272</f>
        <v>0</v>
      </c>
      <c r="Q272" s="188">
        <v>0</v>
      </c>
      <c r="R272" s="188">
        <f>Q272*H272</f>
        <v>0</v>
      </c>
      <c r="S272" s="188">
        <v>0</v>
      </c>
      <c r="T272" s="18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0" t="s">
        <v>145</v>
      </c>
      <c r="AT272" s="190" t="s">
        <v>140</v>
      </c>
      <c r="AU272" s="190" t="s">
        <v>81</v>
      </c>
      <c r="AY272" s="18" t="s">
        <v>138</v>
      </c>
      <c r="BE272" s="191">
        <f>IF(N272="základní",J272,0)</f>
        <v>0</v>
      </c>
      <c r="BF272" s="191">
        <f>IF(N272="snížená",J272,0)</f>
        <v>0</v>
      </c>
      <c r="BG272" s="191">
        <f>IF(N272="zákl. přenesená",J272,0)</f>
        <v>0</v>
      </c>
      <c r="BH272" s="191">
        <f>IF(N272="sníž. přenesená",J272,0)</f>
        <v>0</v>
      </c>
      <c r="BI272" s="191">
        <f>IF(N272="nulová",J272,0)</f>
        <v>0</v>
      </c>
      <c r="BJ272" s="18" t="s">
        <v>79</v>
      </c>
      <c r="BK272" s="191">
        <f>ROUND(I272*H272,2)</f>
        <v>0</v>
      </c>
      <c r="BL272" s="18" t="s">
        <v>145</v>
      </c>
      <c r="BM272" s="190" t="s">
        <v>450</v>
      </c>
    </row>
    <row r="273" spans="1:47" s="2" customFormat="1" ht="11.25">
      <c r="A273" s="35"/>
      <c r="B273" s="36"/>
      <c r="C273" s="37"/>
      <c r="D273" s="192" t="s">
        <v>147</v>
      </c>
      <c r="E273" s="37"/>
      <c r="F273" s="193" t="s">
        <v>451</v>
      </c>
      <c r="G273" s="37"/>
      <c r="H273" s="37"/>
      <c r="I273" s="194"/>
      <c r="J273" s="37"/>
      <c r="K273" s="37"/>
      <c r="L273" s="40"/>
      <c r="M273" s="195"/>
      <c r="N273" s="196"/>
      <c r="O273" s="65"/>
      <c r="P273" s="65"/>
      <c r="Q273" s="65"/>
      <c r="R273" s="65"/>
      <c r="S273" s="65"/>
      <c r="T273" s="6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T273" s="18" t="s">
        <v>147</v>
      </c>
      <c r="AU273" s="18" t="s">
        <v>81</v>
      </c>
    </row>
    <row r="274" spans="2:51" s="14" customFormat="1" ht="11.25">
      <c r="B274" s="208"/>
      <c r="C274" s="209"/>
      <c r="D274" s="199" t="s">
        <v>149</v>
      </c>
      <c r="E274" s="210" t="s">
        <v>19</v>
      </c>
      <c r="F274" s="211" t="s">
        <v>660</v>
      </c>
      <c r="G274" s="209"/>
      <c r="H274" s="212">
        <v>343.2</v>
      </c>
      <c r="I274" s="213"/>
      <c r="J274" s="209"/>
      <c r="K274" s="209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149</v>
      </c>
      <c r="AU274" s="218" t="s">
        <v>81</v>
      </c>
      <c r="AV274" s="14" t="s">
        <v>81</v>
      </c>
      <c r="AW274" s="14" t="s">
        <v>33</v>
      </c>
      <c r="AX274" s="14" t="s">
        <v>72</v>
      </c>
      <c r="AY274" s="218" t="s">
        <v>138</v>
      </c>
    </row>
    <row r="275" spans="2:51" s="14" customFormat="1" ht="11.25">
      <c r="B275" s="208"/>
      <c r="C275" s="209"/>
      <c r="D275" s="199" t="s">
        <v>149</v>
      </c>
      <c r="E275" s="210" t="s">
        <v>19</v>
      </c>
      <c r="F275" s="211" t="s">
        <v>661</v>
      </c>
      <c r="G275" s="209"/>
      <c r="H275" s="212">
        <v>668.525</v>
      </c>
      <c r="I275" s="213"/>
      <c r="J275" s="209"/>
      <c r="K275" s="209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149</v>
      </c>
      <c r="AU275" s="218" t="s">
        <v>81</v>
      </c>
      <c r="AV275" s="14" t="s">
        <v>81</v>
      </c>
      <c r="AW275" s="14" t="s">
        <v>33</v>
      </c>
      <c r="AX275" s="14" t="s">
        <v>72</v>
      </c>
      <c r="AY275" s="218" t="s">
        <v>138</v>
      </c>
    </row>
    <row r="276" spans="2:51" s="14" customFormat="1" ht="11.25">
      <c r="B276" s="208"/>
      <c r="C276" s="209"/>
      <c r="D276" s="199" t="s">
        <v>149</v>
      </c>
      <c r="E276" s="210" t="s">
        <v>19</v>
      </c>
      <c r="F276" s="211" t="s">
        <v>662</v>
      </c>
      <c r="G276" s="209"/>
      <c r="H276" s="212">
        <v>201.586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149</v>
      </c>
      <c r="AU276" s="218" t="s">
        <v>81</v>
      </c>
      <c r="AV276" s="14" t="s">
        <v>81</v>
      </c>
      <c r="AW276" s="14" t="s">
        <v>33</v>
      </c>
      <c r="AX276" s="14" t="s">
        <v>72</v>
      </c>
      <c r="AY276" s="218" t="s">
        <v>138</v>
      </c>
    </row>
    <row r="277" spans="2:51" s="14" customFormat="1" ht="11.25">
      <c r="B277" s="208"/>
      <c r="C277" s="209"/>
      <c r="D277" s="199" t="s">
        <v>149</v>
      </c>
      <c r="E277" s="210" t="s">
        <v>19</v>
      </c>
      <c r="F277" s="211" t="s">
        <v>663</v>
      </c>
      <c r="G277" s="209"/>
      <c r="H277" s="212">
        <v>4.2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149</v>
      </c>
      <c r="AU277" s="218" t="s">
        <v>81</v>
      </c>
      <c r="AV277" s="14" t="s">
        <v>81</v>
      </c>
      <c r="AW277" s="14" t="s">
        <v>33</v>
      </c>
      <c r="AX277" s="14" t="s">
        <v>72</v>
      </c>
      <c r="AY277" s="218" t="s">
        <v>138</v>
      </c>
    </row>
    <row r="278" spans="2:51" s="15" customFormat="1" ht="11.25">
      <c r="B278" s="219"/>
      <c r="C278" s="220"/>
      <c r="D278" s="199" t="s">
        <v>149</v>
      </c>
      <c r="E278" s="221" t="s">
        <v>19</v>
      </c>
      <c r="F278" s="222" t="s">
        <v>196</v>
      </c>
      <c r="G278" s="220"/>
      <c r="H278" s="223">
        <v>1217.511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149</v>
      </c>
      <c r="AU278" s="229" t="s">
        <v>81</v>
      </c>
      <c r="AV278" s="15" t="s">
        <v>145</v>
      </c>
      <c r="AW278" s="15" t="s">
        <v>33</v>
      </c>
      <c r="AX278" s="15" t="s">
        <v>79</v>
      </c>
      <c r="AY278" s="229" t="s">
        <v>138</v>
      </c>
    </row>
    <row r="279" spans="2:51" s="14" customFormat="1" ht="11.25">
      <c r="B279" s="208"/>
      <c r="C279" s="209"/>
      <c r="D279" s="199" t="s">
        <v>149</v>
      </c>
      <c r="E279" s="209"/>
      <c r="F279" s="211" t="s">
        <v>664</v>
      </c>
      <c r="G279" s="209"/>
      <c r="H279" s="212">
        <v>23132.709</v>
      </c>
      <c r="I279" s="213"/>
      <c r="J279" s="209"/>
      <c r="K279" s="209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149</v>
      </c>
      <c r="AU279" s="218" t="s">
        <v>81</v>
      </c>
      <c r="AV279" s="14" t="s">
        <v>81</v>
      </c>
      <c r="AW279" s="14" t="s">
        <v>4</v>
      </c>
      <c r="AX279" s="14" t="s">
        <v>79</v>
      </c>
      <c r="AY279" s="218" t="s">
        <v>138</v>
      </c>
    </row>
    <row r="280" spans="1:65" s="2" customFormat="1" ht="24.2" customHeight="1">
      <c r="A280" s="35"/>
      <c r="B280" s="36"/>
      <c r="C280" s="179" t="s">
        <v>402</v>
      </c>
      <c r="D280" s="179" t="s">
        <v>140</v>
      </c>
      <c r="E280" s="180" t="s">
        <v>454</v>
      </c>
      <c r="F280" s="181" t="s">
        <v>455</v>
      </c>
      <c r="G280" s="182" t="s">
        <v>206</v>
      </c>
      <c r="H280" s="183">
        <v>1015.925</v>
      </c>
      <c r="I280" s="184"/>
      <c r="J280" s="185">
        <f>ROUND(I280*H280,2)</f>
        <v>0</v>
      </c>
      <c r="K280" s="181" t="s">
        <v>19</v>
      </c>
      <c r="L280" s="40"/>
      <c r="M280" s="186" t="s">
        <v>19</v>
      </c>
      <c r="N280" s="187" t="s">
        <v>43</v>
      </c>
      <c r="O280" s="65"/>
      <c r="P280" s="188">
        <f>O280*H280</f>
        <v>0</v>
      </c>
      <c r="Q280" s="188">
        <v>0</v>
      </c>
      <c r="R280" s="188">
        <f>Q280*H280</f>
        <v>0</v>
      </c>
      <c r="S280" s="188">
        <v>0</v>
      </c>
      <c r="T280" s="18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0" t="s">
        <v>145</v>
      </c>
      <c r="AT280" s="190" t="s">
        <v>140</v>
      </c>
      <c r="AU280" s="190" t="s">
        <v>81</v>
      </c>
      <c r="AY280" s="18" t="s">
        <v>138</v>
      </c>
      <c r="BE280" s="191">
        <f>IF(N280="základní",J280,0)</f>
        <v>0</v>
      </c>
      <c r="BF280" s="191">
        <f>IF(N280="snížená",J280,0)</f>
        <v>0</v>
      </c>
      <c r="BG280" s="191">
        <f>IF(N280="zákl. přenesená",J280,0)</f>
        <v>0</v>
      </c>
      <c r="BH280" s="191">
        <f>IF(N280="sníž. přenesená",J280,0)</f>
        <v>0</v>
      </c>
      <c r="BI280" s="191">
        <f>IF(N280="nulová",J280,0)</f>
        <v>0</v>
      </c>
      <c r="BJ280" s="18" t="s">
        <v>79</v>
      </c>
      <c r="BK280" s="191">
        <f>ROUND(I280*H280,2)</f>
        <v>0</v>
      </c>
      <c r="BL280" s="18" t="s">
        <v>145</v>
      </c>
      <c r="BM280" s="190" t="s">
        <v>456</v>
      </c>
    </row>
    <row r="281" spans="2:51" s="14" customFormat="1" ht="11.25">
      <c r="B281" s="208"/>
      <c r="C281" s="209"/>
      <c r="D281" s="199" t="s">
        <v>149</v>
      </c>
      <c r="E281" s="210" t="s">
        <v>19</v>
      </c>
      <c r="F281" s="211" t="s">
        <v>660</v>
      </c>
      <c r="G281" s="209"/>
      <c r="H281" s="212">
        <v>343.2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149</v>
      </c>
      <c r="AU281" s="218" t="s">
        <v>81</v>
      </c>
      <c r="AV281" s="14" t="s">
        <v>81</v>
      </c>
      <c r="AW281" s="14" t="s">
        <v>33</v>
      </c>
      <c r="AX281" s="14" t="s">
        <v>72</v>
      </c>
      <c r="AY281" s="218" t="s">
        <v>138</v>
      </c>
    </row>
    <row r="282" spans="2:51" s="14" customFormat="1" ht="11.25">
      <c r="B282" s="208"/>
      <c r="C282" s="209"/>
      <c r="D282" s="199" t="s">
        <v>149</v>
      </c>
      <c r="E282" s="210" t="s">
        <v>19</v>
      </c>
      <c r="F282" s="211" t="s">
        <v>661</v>
      </c>
      <c r="G282" s="209"/>
      <c r="H282" s="212">
        <v>668.525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149</v>
      </c>
      <c r="AU282" s="218" t="s">
        <v>81</v>
      </c>
      <c r="AV282" s="14" t="s">
        <v>81</v>
      </c>
      <c r="AW282" s="14" t="s">
        <v>33</v>
      </c>
      <c r="AX282" s="14" t="s">
        <v>72</v>
      </c>
      <c r="AY282" s="218" t="s">
        <v>138</v>
      </c>
    </row>
    <row r="283" spans="2:51" s="14" customFormat="1" ht="11.25">
      <c r="B283" s="208"/>
      <c r="C283" s="209"/>
      <c r="D283" s="199" t="s">
        <v>149</v>
      </c>
      <c r="E283" s="210" t="s">
        <v>19</v>
      </c>
      <c r="F283" s="211" t="s">
        <v>663</v>
      </c>
      <c r="G283" s="209"/>
      <c r="H283" s="212">
        <v>4.2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149</v>
      </c>
      <c r="AU283" s="218" t="s">
        <v>81</v>
      </c>
      <c r="AV283" s="14" t="s">
        <v>81</v>
      </c>
      <c r="AW283" s="14" t="s">
        <v>33</v>
      </c>
      <c r="AX283" s="14" t="s">
        <v>72</v>
      </c>
      <c r="AY283" s="218" t="s">
        <v>138</v>
      </c>
    </row>
    <row r="284" spans="2:51" s="15" customFormat="1" ht="11.25">
      <c r="B284" s="219"/>
      <c r="C284" s="220"/>
      <c r="D284" s="199" t="s">
        <v>149</v>
      </c>
      <c r="E284" s="221" t="s">
        <v>19</v>
      </c>
      <c r="F284" s="222" t="s">
        <v>196</v>
      </c>
      <c r="G284" s="220"/>
      <c r="H284" s="223">
        <v>1015.925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149</v>
      </c>
      <c r="AU284" s="229" t="s">
        <v>81</v>
      </c>
      <c r="AV284" s="15" t="s">
        <v>145</v>
      </c>
      <c r="AW284" s="15" t="s">
        <v>33</v>
      </c>
      <c r="AX284" s="15" t="s">
        <v>79</v>
      </c>
      <c r="AY284" s="229" t="s">
        <v>138</v>
      </c>
    </row>
    <row r="285" spans="1:65" s="2" customFormat="1" ht="24.2" customHeight="1">
      <c r="A285" s="35"/>
      <c r="B285" s="36"/>
      <c r="C285" s="179" t="s">
        <v>409</v>
      </c>
      <c r="D285" s="179" t="s">
        <v>140</v>
      </c>
      <c r="E285" s="180" t="s">
        <v>458</v>
      </c>
      <c r="F285" s="181" t="s">
        <v>205</v>
      </c>
      <c r="G285" s="182" t="s">
        <v>206</v>
      </c>
      <c r="H285" s="183">
        <v>732.49</v>
      </c>
      <c r="I285" s="184"/>
      <c r="J285" s="185">
        <f>ROUND(I285*H285,2)</f>
        <v>0</v>
      </c>
      <c r="K285" s="181" t="s">
        <v>19</v>
      </c>
      <c r="L285" s="40"/>
      <c r="M285" s="186" t="s">
        <v>19</v>
      </c>
      <c r="N285" s="187" t="s">
        <v>43</v>
      </c>
      <c r="O285" s="65"/>
      <c r="P285" s="188">
        <f>O285*H285</f>
        <v>0</v>
      </c>
      <c r="Q285" s="188">
        <v>0</v>
      </c>
      <c r="R285" s="188">
        <f>Q285*H285</f>
        <v>0</v>
      </c>
      <c r="S285" s="188">
        <v>0</v>
      </c>
      <c r="T285" s="18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0" t="s">
        <v>145</v>
      </c>
      <c r="AT285" s="190" t="s">
        <v>140</v>
      </c>
      <c r="AU285" s="190" t="s">
        <v>81</v>
      </c>
      <c r="AY285" s="18" t="s">
        <v>138</v>
      </c>
      <c r="BE285" s="191">
        <f>IF(N285="základní",J285,0)</f>
        <v>0</v>
      </c>
      <c r="BF285" s="191">
        <f>IF(N285="snížená",J285,0)</f>
        <v>0</v>
      </c>
      <c r="BG285" s="191">
        <f>IF(N285="zákl. přenesená",J285,0)</f>
        <v>0</v>
      </c>
      <c r="BH285" s="191">
        <f>IF(N285="sníž. přenesená",J285,0)</f>
        <v>0</v>
      </c>
      <c r="BI285" s="191">
        <f>IF(N285="nulová",J285,0)</f>
        <v>0</v>
      </c>
      <c r="BJ285" s="18" t="s">
        <v>79</v>
      </c>
      <c r="BK285" s="191">
        <f>ROUND(I285*H285,2)</f>
        <v>0</v>
      </c>
      <c r="BL285" s="18" t="s">
        <v>145</v>
      </c>
      <c r="BM285" s="190" t="s">
        <v>459</v>
      </c>
    </row>
    <row r="286" spans="2:51" s="14" customFormat="1" ht="11.25">
      <c r="B286" s="208"/>
      <c r="C286" s="209"/>
      <c r="D286" s="199" t="s">
        <v>149</v>
      </c>
      <c r="E286" s="210" t="s">
        <v>19</v>
      </c>
      <c r="F286" s="211" t="s">
        <v>658</v>
      </c>
      <c r="G286" s="209"/>
      <c r="H286" s="212">
        <v>732.49</v>
      </c>
      <c r="I286" s="213"/>
      <c r="J286" s="209"/>
      <c r="K286" s="209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149</v>
      </c>
      <c r="AU286" s="218" t="s">
        <v>81</v>
      </c>
      <c r="AV286" s="14" t="s">
        <v>81</v>
      </c>
      <c r="AW286" s="14" t="s">
        <v>33</v>
      </c>
      <c r="AX286" s="14" t="s">
        <v>79</v>
      </c>
      <c r="AY286" s="218" t="s">
        <v>138</v>
      </c>
    </row>
    <row r="287" spans="1:65" s="2" customFormat="1" ht="24.2" customHeight="1">
      <c r="A287" s="35"/>
      <c r="B287" s="36"/>
      <c r="C287" s="179" t="s">
        <v>415</v>
      </c>
      <c r="D287" s="179" t="s">
        <v>140</v>
      </c>
      <c r="E287" s="180" t="s">
        <v>461</v>
      </c>
      <c r="F287" s="181" t="s">
        <v>462</v>
      </c>
      <c r="G287" s="182" t="s">
        <v>206</v>
      </c>
      <c r="H287" s="183">
        <v>201.586</v>
      </c>
      <c r="I287" s="184"/>
      <c r="J287" s="185">
        <f>ROUND(I287*H287,2)</f>
        <v>0</v>
      </c>
      <c r="K287" s="181" t="s">
        <v>19</v>
      </c>
      <c r="L287" s="40"/>
      <c r="M287" s="186" t="s">
        <v>19</v>
      </c>
      <c r="N287" s="187" t="s">
        <v>43</v>
      </c>
      <c r="O287" s="65"/>
      <c r="P287" s="188">
        <f>O287*H287</f>
        <v>0</v>
      </c>
      <c r="Q287" s="188">
        <v>0</v>
      </c>
      <c r="R287" s="188">
        <f>Q287*H287</f>
        <v>0</v>
      </c>
      <c r="S287" s="188">
        <v>0</v>
      </c>
      <c r="T287" s="18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0" t="s">
        <v>145</v>
      </c>
      <c r="AT287" s="190" t="s">
        <v>140</v>
      </c>
      <c r="AU287" s="190" t="s">
        <v>81</v>
      </c>
      <c r="AY287" s="18" t="s">
        <v>138</v>
      </c>
      <c r="BE287" s="191">
        <f>IF(N287="základní",J287,0)</f>
        <v>0</v>
      </c>
      <c r="BF287" s="191">
        <f>IF(N287="snížená",J287,0)</f>
        <v>0</v>
      </c>
      <c r="BG287" s="191">
        <f>IF(N287="zákl. přenesená",J287,0)</f>
        <v>0</v>
      </c>
      <c r="BH287" s="191">
        <f>IF(N287="sníž. přenesená",J287,0)</f>
        <v>0</v>
      </c>
      <c r="BI287" s="191">
        <f>IF(N287="nulová",J287,0)</f>
        <v>0</v>
      </c>
      <c r="BJ287" s="18" t="s">
        <v>79</v>
      </c>
      <c r="BK287" s="191">
        <f>ROUND(I287*H287,2)</f>
        <v>0</v>
      </c>
      <c r="BL287" s="18" t="s">
        <v>145</v>
      </c>
      <c r="BM287" s="190" t="s">
        <v>463</v>
      </c>
    </row>
    <row r="288" spans="2:51" s="14" customFormat="1" ht="11.25">
      <c r="B288" s="208"/>
      <c r="C288" s="209"/>
      <c r="D288" s="199" t="s">
        <v>149</v>
      </c>
      <c r="E288" s="210" t="s">
        <v>19</v>
      </c>
      <c r="F288" s="211" t="s">
        <v>662</v>
      </c>
      <c r="G288" s="209"/>
      <c r="H288" s="212">
        <v>201.586</v>
      </c>
      <c r="I288" s="213"/>
      <c r="J288" s="209"/>
      <c r="K288" s="209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149</v>
      </c>
      <c r="AU288" s="218" t="s">
        <v>81</v>
      </c>
      <c r="AV288" s="14" t="s">
        <v>81</v>
      </c>
      <c r="AW288" s="14" t="s">
        <v>33</v>
      </c>
      <c r="AX288" s="14" t="s">
        <v>79</v>
      </c>
      <c r="AY288" s="218" t="s">
        <v>138</v>
      </c>
    </row>
    <row r="289" spans="2:63" s="12" customFormat="1" ht="22.9" customHeight="1">
      <c r="B289" s="163"/>
      <c r="C289" s="164"/>
      <c r="D289" s="165" t="s">
        <v>71</v>
      </c>
      <c r="E289" s="177" t="s">
        <v>464</v>
      </c>
      <c r="F289" s="177" t="s">
        <v>465</v>
      </c>
      <c r="G289" s="164"/>
      <c r="H289" s="164"/>
      <c r="I289" s="167"/>
      <c r="J289" s="178">
        <f>BK289</f>
        <v>0</v>
      </c>
      <c r="K289" s="164"/>
      <c r="L289" s="169"/>
      <c r="M289" s="170"/>
      <c r="N289" s="171"/>
      <c r="O289" s="171"/>
      <c r="P289" s="172">
        <f>SUM(P290:P292)</f>
        <v>0</v>
      </c>
      <c r="Q289" s="171"/>
      <c r="R289" s="172">
        <f>SUM(R290:R292)</f>
        <v>0</v>
      </c>
      <c r="S289" s="171"/>
      <c r="T289" s="173">
        <f>SUM(T290:T292)</f>
        <v>0</v>
      </c>
      <c r="AR289" s="174" t="s">
        <v>79</v>
      </c>
      <c r="AT289" s="175" t="s">
        <v>71</v>
      </c>
      <c r="AU289" s="175" t="s">
        <v>79</v>
      </c>
      <c r="AY289" s="174" t="s">
        <v>138</v>
      </c>
      <c r="BK289" s="176">
        <f>SUM(BK290:BK292)</f>
        <v>0</v>
      </c>
    </row>
    <row r="290" spans="1:65" s="2" customFormat="1" ht="24.2" customHeight="1">
      <c r="A290" s="35"/>
      <c r="B290" s="36"/>
      <c r="C290" s="179" t="s">
        <v>420</v>
      </c>
      <c r="D290" s="179" t="s">
        <v>140</v>
      </c>
      <c r="E290" s="180" t="s">
        <v>467</v>
      </c>
      <c r="F290" s="181" t="s">
        <v>468</v>
      </c>
      <c r="G290" s="182" t="s">
        <v>206</v>
      </c>
      <c r="H290" s="183">
        <v>1299.148</v>
      </c>
      <c r="I290" s="184"/>
      <c r="J290" s="185">
        <f>ROUND(I290*H290,2)</f>
        <v>0</v>
      </c>
      <c r="K290" s="181" t="s">
        <v>144</v>
      </c>
      <c r="L290" s="40"/>
      <c r="M290" s="186" t="s">
        <v>19</v>
      </c>
      <c r="N290" s="187" t="s">
        <v>43</v>
      </c>
      <c r="O290" s="65"/>
      <c r="P290" s="188">
        <f>O290*H290</f>
        <v>0</v>
      </c>
      <c r="Q290" s="188">
        <v>0</v>
      </c>
      <c r="R290" s="188">
        <f>Q290*H290</f>
        <v>0</v>
      </c>
      <c r="S290" s="188">
        <v>0</v>
      </c>
      <c r="T290" s="18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145</v>
      </c>
      <c r="AT290" s="190" t="s">
        <v>140</v>
      </c>
      <c r="AU290" s="190" t="s">
        <v>81</v>
      </c>
      <c r="AY290" s="18" t="s">
        <v>138</v>
      </c>
      <c r="BE290" s="191">
        <f>IF(N290="základní",J290,0)</f>
        <v>0</v>
      </c>
      <c r="BF290" s="191">
        <f>IF(N290="snížená",J290,0)</f>
        <v>0</v>
      </c>
      <c r="BG290" s="191">
        <f>IF(N290="zákl. přenesená",J290,0)</f>
        <v>0</v>
      </c>
      <c r="BH290" s="191">
        <f>IF(N290="sníž. přenesená",J290,0)</f>
        <v>0</v>
      </c>
      <c r="BI290" s="191">
        <f>IF(N290="nulová",J290,0)</f>
        <v>0</v>
      </c>
      <c r="BJ290" s="18" t="s">
        <v>79</v>
      </c>
      <c r="BK290" s="191">
        <f>ROUND(I290*H290,2)</f>
        <v>0</v>
      </c>
      <c r="BL290" s="18" t="s">
        <v>145</v>
      </c>
      <c r="BM290" s="190" t="s">
        <v>469</v>
      </c>
    </row>
    <row r="291" spans="1:47" s="2" customFormat="1" ht="11.25">
      <c r="A291" s="35"/>
      <c r="B291" s="36"/>
      <c r="C291" s="37"/>
      <c r="D291" s="192" t="s">
        <v>147</v>
      </c>
      <c r="E291" s="37"/>
      <c r="F291" s="193" t="s">
        <v>470</v>
      </c>
      <c r="G291" s="37"/>
      <c r="H291" s="37"/>
      <c r="I291" s="194"/>
      <c r="J291" s="37"/>
      <c r="K291" s="37"/>
      <c r="L291" s="40"/>
      <c r="M291" s="195"/>
      <c r="N291" s="19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147</v>
      </c>
      <c r="AU291" s="18" t="s">
        <v>81</v>
      </c>
    </row>
    <row r="292" spans="1:47" s="2" customFormat="1" ht="29.25">
      <c r="A292" s="35"/>
      <c r="B292" s="36"/>
      <c r="C292" s="37"/>
      <c r="D292" s="199" t="s">
        <v>471</v>
      </c>
      <c r="E292" s="37"/>
      <c r="F292" s="240" t="s">
        <v>472</v>
      </c>
      <c r="G292" s="37"/>
      <c r="H292" s="37"/>
      <c r="I292" s="194"/>
      <c r="J292" s="37"/>
      <c r="K292" s="37"/>
      <c r="L292" s="40"/>
      <c r="M292" s="241"/>
      <c r="N292" s="242"/>
      <c r="O292" s="243"/>
      <c r="P292" s="243"/>
      <c r="Q292" s="243"/>
      <c r="R292" s="243"/>
      <c r="S292" s="243"/>
      <c r="T292" s="244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471</v>
      </c>
      <c r="AU292" s="18" t="s">
        <v>81</v>
      </c>
    </row>
    <row r="293" spans="1:31" s="2" customFormat="1" ht="6.95" customHeight="1">
      <c r="A293" s="35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40"/>
      <c r="M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</row>
  </sheetData>
  <sheetProtection algorithmName="SHA-512" hashValue="kKMkimAyLoBKwlPBBCZ08rvgN9+PhpGfwmT655NLQ5L5oeYgfjBaSn/p7UMKiL7172njdUZxjAtWyHRpSsRYwA==" saltValue="KirlJqoj/BUYYl4uFznDlI5j0/mRZUVz6oOtLTLHtn4aT4mWkXKd5m8zTQWV4CoXPtrcXwK7ZhvrccM0f0MsRA==" spinCount="100000" sheet="1" objects="1" scenarios="1" formatColumns="0" formatRows="0" autoFilter="0"/>
  <autoFilter ref="C91:K292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hyperlinks>
    <hyperlink ref="F96" r:id="rId1" display="https://podminky.urs.cz/item/CS_URS_2021_02/113106144"/>
    <hyperlink ref="F100" r:id="rId2" display="https://podminky.urs.cz/item/CS_URS_2021_02/113107221"/>
    <hyperlink ref="F104" r:id="rId3" display="https://podminky.urs.cz/item/CS_URS_2021_02/113107222"/>
    <hyperlink ref="F108" r:id="rId4" display="https://podminky.urs.cz/item/CS_URS_2021_02/113107231"/>
    <hyperlink ref="F112" r:id="rId5" display="https://podminky.urs.cz/item/CS_URS_2021_02/113107241"/>
    <hyperlink ref="F116" r:id="rId6" display="https://podminky.urs.cz/item/CS_URS_2021_02/113204111"/>
    <hyperlink ref="F126" r:id="rId7" display="https://podminky.urs.cz/item/CS_URS_2021_02/122251104"/>
    <hyperlink ref="F132" r:id="rId8" display="https://podminky.urs.cz/item/CS_URS_2021_02/162751117"/>
    <hyperlink ref="F137" r:id="rId9" display="https://podminky.urs.cz/item/CS_URS_2021_02/162751119"/>
    <hyperlink ref="F143" r:id="rId10" display="https://podminky.urs.cz/item/CS_URS_2021_02/171152111"/>
    <hyperlink ref="F166" r:id="rId11" display="https://podminky.urs.cz/item/CS_URS_2021_02/181411131"/>
    <hyperlink ref="F172" r:id="rId12" display="https://podminky.urs.cz/item/CS_URS_2021_02/181951112"/>
    <hyperlink ref="F176" r:id="rId13" display="https://podminky.urs.cz/item/CS_URS_2021_02/564851111"/>
    <hyperlink ref="F183" r:id="rId14" display="https://podminky.urs.cz/item/CS_URS_2021_02/564861111"/>
    <hyperlink ref="F187" r:id="rId15" display="https://podminky.urs.cz/item/CS_URS_2021_02/596211113"/>
    <hyperlink ref="F215" r:id="rId16" display="https://podminky.urs.cz/item/CS_URS_2021_02/596212213"/>
    <hyperlink ref="F232" r:id="rId17" display="https://podminky.urs.cz/item/CS_URS_2021_02/899331111"/>
    <hyperlink ref="F234" r:id="rId18" display="https://podminky.urs.cz/item/CS_URS_2021_02/899332111"/>
    <hyperlink ref="F236" r:id="rId19" display="https://podminky.urs.cz/item/CS_URS_2021_02/899431111"/>
    <hyperlink ref="F238" r:id="rId20" display="https://podminky.urs.cz/item/CS_URS_2021_02/899432111"/>
    <hyperlink ref="F250" r:id="rId21" display="https://podminky.urs.cz/item/CS_URS_2021_02/919122121"/>
    <hyperlink ref="F253" r:id="rId22" display="https://podminky.urs.cz/item/CS_URS_2021_02/919735111"/>
    <hyperlink ref="F257" r:id="rId23" display="https://podminky.urs.cz/item/CS_URS_2021_02/997221551"/>
    <hyperlink ref="F261" r:id="rId24" display="https://podminky.urs.cz/item/CS_URS_2021_02/997221559"/>
    <hyperlink ref="F266" r:id="rId25" display="https://podminky.urs.cz/item/CS_URS_2021_02/997221561"/>
    <hyperlink ref="F273" r:id="rId26" display="https://podminky.urs.cz/item/CS_URS_2021_02/997221569"/>
    <hyperlink ref="F291" r:id="rId27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665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ROUND(J91,2)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ROUND((SUM(BE91:BE235)),2)</f>
        <v>0</v>
      </c>
      <c r="G35" s="35"/>
      <c r="H35" s="35"/>
      <c r="I35" s="125">
        <v>0.21</v>
      </c>
      <c r="J35" s="124">
        <f>ROUND(((SUM(BE91:BE235))*I35),2)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ROUND((SUM(BF91:BF235)),2)</f>
        <v>0</v>
      </c>
      <c r="G36" s="35"/>
      <c r="H36" s="35"/>
      <c r="I36" s="125">
        <v>0.15</v>
      </c>
      <c r="J36" s="124">
        <f>ROUND(((SUM(BF91:BF235))*I36),2)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ROUND((SUM(BG91:BG235)),2)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ROUND((SUM(BH91:BH235)),2)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ROUND((SUM(BI91:BI235)),2)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102c - Cyklostezka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J91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117</v>
      </c>
      <c r="E64" s="144"/>
      <c r="F64" s="144"/>
      <c r="G64" s="144"/>
      <c r="H64" s="144"/>
      <c r="I64" s="144"/>
      <c r="J64" s="145">
        <f>J92</f>
        <v>0</v>
      </c>
      <c r="K64" s="142"/>
      <c r="L64" s="146"/>
    </row>
    <row r="65" spans="2:12" s="10" customFormat="1" ht="19.9" customHeight="1">
      <c r="B65" s="147"/>
      <c r="C65" s="98"/>
      <c r="D65" s="148" t="s">
        <v>118</v>
      </c>
      <c r="E65" s="149"/>
      <c r="F65" s="149"/>
      <c r="G65" s="149"/>
      <c r="H65" s="149"/>
      <c r="I65" s="149"/>
      <c r="J65" s="150">
        <f>J93</f>
        <v>0</v>
      </c>
      <c r="K65" s="98"/>
      <c r="L65" s="151"/>
    </row>
    <row r="66" spans="2:12" s="10" customFormat="1" ht="19.9" customHeight="1">
      <c r="B66" s="147"/>
      <c r="C66" s="98"/>
      <c r="D66" s="148" t="s">
        <v>119</v>
      </c>
      <c r="E66" s="149"/>
      <c r="F66" s="149"/>
      <c r="G66" s="149"/>
      <c r="H66" s="149"/>
      <c r="I66" s="149"/>
      <c r="J66" s="150">
        <f>J154</f>
        <v>0</v>
      </c>
      <c r="K66" s="98"/>
      <c r="L66" s="151"/>
    </row>
    <row r="67" spans="2:12" s="10" customFormat="1" ht="19.9" customHeight="1">
      <c r="B67" s="147"/>
      <c r="C67" s="98"/>
      <c r="D67" s="148" t="s">
        <v>120</v>
      </c>
      <c r="E67" s="149"/>
      <c r="F67" s="149"/>
      <c r="G67" s="149"/>
      <c r="H67" s="149"/>
      <c r="I67" s="149"/>
      <c r="J67" s="150">
        <f>J183</f>
        <v>0</v>
      </c>
      <c r="K67" s="98"/>
      <c r="L67" s="151"/>
    </row>
    <row r="68" spans="2:12" s="10" customFormat="1" ht="19.9" customHeight="1">
      <c r="B68" s="147"/>
      <c r="C68" s="98"/>
      <c r="D68" s="148" t="s">
        <v>121</v>
      </c>
      <c r="E68" s="149"/>
      <c r="F68" s="149"/>
      <c r="G68" s="149"/>
      <c r="H68" s="149"/>
      <c r="I68" s="149"/>
      <c r="J68" s="150">
        <f>J197</f>
        <v>0</v>
      </c>
      <c r="K68" s="98"/>
      <c r="L68" s="151"/>
    </row>
    <row r="69" spans="2:12" s="10" customFormat="1" ht="19.9" customHeight="1">
      <c r="B69" s="147"/>
      <c r="C69" s="98"/>
      <c r="D69" s="148" t="s">
        <v>122</v>
      </c>
      <c r="E69" s="149"/>
      <c r="F69" s="149"/>
      <c r="G69" s="149"/>
      <c r="H69" s="149"/>
      <c r="I69" s="149"/>
      <c r="J69" s="150">
        <f>J232</f>
        <v>0</v>
      </c>
      <c r="K69" s="98"/>
      <c r="L69" s="151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4" t="s">
        <v>123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16</v>
      </c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87" t="str">
        <f>E7</f>
        <v>Rekonstrukce Teplické ulice v Bílině</v>
      </c>
      <c r="F79" s="388"/>
      <c r="G79" s="388"/>
      <c r="H79" s="388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30" t="s">
        <v>109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5"/>
      <c r="B81" s="36"/>
      <c r="C81" s="37"/>
      <c r="D81" s="37"/>
      <c r="E81" s="387" t="s">
        <v>110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111</v>
      </c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36" t="str">
        <f>E11</f>
        <v>SO 102c - Cyklostezka</v>
      </c>
      <c r="F83" s="389"/>
      <c r="G83" s="389"/>
      <c r="H83" s="389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30" t="s">
        <v>21</v>
      </c>
      <c r="D85" s="37"/>
      <c r="E85" s="37"/>
      <c r="F85" s="28" t="str">
        <f>F14</f>
        <v>Bílina</v>
      </c>
      <c r="G85" s="37"/>
      <c r="H85" s="37"/>
      <c r="I85" s="30" t="s">
        <v>23</v>
      </c>
      <c r="J85" s="60" t="str">
        <f>IF(J14="","",J14)</f>
        <v>15. 9. 2021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5.7" customHeight="1">
      <c r="A87" s="35"/>
      <c r="B87" s="36"/>
      <c r="C87" s="30" t="s">
        <v>25</v>
      </c>
      <c r="D87" s="37"/>
      <c r="E87" s="37"/>
      <c r="F87" s="28" t="str">
        <f>E17</f>
        <v>Město Bílina, Břežanská 50/4, 418 31</v>
      </c>
      <c r="G87" s="37"/>
      <c r="H87" s="37"/>
      <c r="I87" s="30" t="s">
        <v>31</v>
      </c>
      <c r="J87" s="33" t="str">
        <f>E23</f>
        <v>AZ Consult spol. s r.o.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29</v>
      </c>
      <c r="D88" s="37"/>
      <c r="E88" s="37"/>
      <c r="F88" s="28" t="str">
        <f>IF(E20="","",E20)</f>
        <v>Vyplň údaj</v>
      </c>
      <c r="G88" s="37"/>
      <c r="H88" s="37"/>
      <c r="I88" s="30" t="s">
        <v>34</v>
      </c>
      <c r="J88" s="33" t="str">
        <f>E26</f>
        <v>Lucie Wojčiková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3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52"/>
      <c r="B90" s="153"/>
      <c r="C90" s="154" t="s">
        <v>124</v>
      </c>
      <c r="D90" s="155" t="s">
        <v>57</v>
      </c>
      <c r="E90" s="155" t="s">
        <v>53</v>
      </c>
      <c r="F90" s="155" t="s">
        <v>54</v>
      </c>
      <c r="G90" s="155" t="s">
        <v>125</v>
      </c>
      <c r="H90" s="155" t="s">
        <v>126</v>
      </c>
      <c r="I90" s="155" t="s">
        <v>127</v>
      </c>
      <c r="J90" s="155" t="s">
        <v>115</v>
      </c>
      <c r="K90" s="156" t="s">
        <v>128</v>
      </c>
      <c r="L90" s="157"/>
      <c r="M90" s="69" t="s">
        <v>19</v>
      </c>
      <c r="N90" s="70" t="s">
        <v>42</v>
      </c>
      <c r="O90" s="70" t="s">
        <v>129</v>
      </c>
      <c r="P90" s="70" t="s">
        <v>130</v>
      </c>
      <c r="Q90" s="70" t="s">
        <v>131</v>
      </c>
      <c r="R90" s="70" t="s">
        <v>132</v>
      </c>
      <c r="S90" s="70" t="s">
        <v>133</v>
      </c>
      <c r="T90" s="71" t="s">
        <v>134</v>
      </c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</row>
    <row r="91" spans="1:63" s="2" customFormat="1" ht="22.9" customHeight="1">
      <c r="A91" s="35"/>
      <c r="B91" s="36"/>
      <c r="C91" s="76" t="s">
        <v>135</v>
      </c>
      <c r="D91" s="37"/>
      <c r="E91" s="37"/>
      <c r="F91" s="37"/>
      <c r="G91" s="37"/>
      <c r="H91" s="37"/>
      <c r="I91" s="37"/>
      <c r="J91" s="158">
        <f>BK91</f>
        <v>0</v>
      </c>
      <c r="K91" s="37"/>
      <c r="L91" s="40"/>
      <c r="M91" s="72"/>
      <c r="N91" s="159"/>
      <c r="O91" s="73"/>
      <c r="P91" s="160">
        <f>P92</f>
        <v>0</v>
      </c>
      <c r="Q91" s="73"/>
      <c r="R91" s="160">
        <f>R92</f>
        <v>505.67544000000004</v>
      </c>
      <c r="S91" s="73"/>
      <c r="T91" s="161">
        <f>T92</f>
        <v>720.3100000000001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71</v>
      </c>
      <c r="AU91" s="18" t="s">
        <v>116</v>
      </c>
      <c r="BK91" s="162">
        <f>BK92</f>
        <v>0</v>
      </c>
    </row>
    <row r="92" spans="2:63" s="12" customFormat="1" ht="25.9" customHeight="1">
      <c r="B92" s="163"/>
      <c r="C92" s="164"/>
      <c r="D92" s="165" t="s">
        <v>71</v>
      </c>
      <c r="E92" s="166" t="s">
        <v>136</v>
      </c>
      <c r="F92" s="166" t="s">
        <v>137</v>
      </c>
      <c r="G92" s="164"/>
      <c r="H92" s="164"/>
      <c r="I92" s="167"/>
      <c r="J92" s="168">
        <f>BK92</f>
        <v>0</v>
      </c>
      <c r="K92" s="164"/>
      <c r="L92" s="169"/>
      <c r="M92" s="170"/>
      <c r="N92" s="171"/>
      <c r="O92" s="171"/>
      <c r="P92" s="172">
        <f>P93+P154+P183+P197+P232</f>
        <v>0</v>
      </c>
      <c r="Q92" s="171"/>
      <c r="R92" s="172">
        <f>R93+R154+R183+R197+R232</f>
        <v>505.67544000000004</v>
      </c>
      <c r="S92" s="171"/>
      <c r="T92" s="173">
        <f>T93+T154+T183+T197+T232</f>
        <v>720.3100000000001</v>
      </c>
      <c r="AR92" s="174" t="s">
        <v>79</v>
      </c>
      <c r="AT92" s="175" t="s">
        <v>71</v>
      </c>
      <c r="AU92" s="175" t="s">
        <v>72</v>
      </c>
      <c r="AY92" s="174" t="s">
        <v>138</v>
      </c>
      <c r="BK92" s="176">
        <f>BK93+BK154+BK183+BK197+BK232</f>
        <v>0</v>
      </c>
    </row>
    <row r="93" spans="2:63" s="12" customFormat="1" ht="22.9" customHeight="1">
      <c r="B93" s="163"/>
      <c r="C93" s="164"/>
      <c r="D93" s="165" t="s">
        <v>71</v>
      </c>
      <c r="E93" s="177" t="s">
        <v>79</v>
      </c>
      <c r="F93" s="177" t="s">
        <v>139</v>
      </c>
      <c r="G93" s="164"/>
      <c r="H93" s="164"/>
      <c r="I93" s="167"/>
      <c r="J93" s="178">
        <f>BK93</f>
        <v>0</v>
      </c>
      <c r="K93" s="164"/>
      <c r="L93" s="169"/>
      <c r="M93" s="170"/>
      <c r="N93" s="171"/>
      <c r="O93" s="171"/>
      <c r="P93" s="172">
        <f>SUM(P94:P153)</f>
        <v>0</v>
      </c>
      <c r="Q93" s="171"/>
      <c r="R93" s="172">
        <f>SUM(R94:R153)</f>
        <v>0</v>
      </c>
      <c r="S93" s="171"/>
      <c r="T93" s="173">
        <f>SUM(T94:T153)</f>
        <v>720.3100000000001</v>
      </c>
      <c r="AR93" s="174" t="s">
        <v>79</v>
      </c>
      <c r="AT93" s="175" t="s">
        <v>71</v>
      </c>
      <c r="AU93" s="175" t="s">
        <v>79</v>
      </c>
      <c r="AY93" s="174" t="s">
        <v>138</v>
      </c>
      <c r="BK93" s="176">
        <f>SUM(BK94:BK153)</f>
        <v>0</v>
      </c>
    </row>
    <row r="94" spans="1:65" s="2" customFormat="1" ht="37.9" customHeight="1">
      <c r="A94" s="35"/>
      <c r="B94" s="36"/>
      <c r="C94" s="179" t="s">
        <v>79</v>
      </c>
      <c r="D94" s="179" t="s">
        <v>140</v>
      </c>
      <c r="E94" s="180" t="s">
        <v>475</v>
      </c>
      <c r="F94" s="181" t="s">
        <v>476</v>
      </c>
      <c r="G94" s="182" t="s">
        <v>143</v>
      </c>
      <c r="H94" s="183">
        <v>830</v>
      </c>
      <c r="I94" s="184"/>
      <c r="J94" s="185">
        <f>ROUND(I94*H94,2)</f>
        <v>0</v>
      </c>
      <c r="K94" s="181" t="s">
        <v>144</v>
      </c>
      <c r="L94" s="40"/>
      <c r="M94" s="186" t="s">
        <v>19</v>
      </c>
      <c r="N94" s="187" t="s">
        <v>43</v>
      </c>
      <c r="O94" s="65"/>
      <c r="P94" s="188">
        <f>O94*H94</f>
        <v>0</v>
      </c>
      <c r="Q94" s="188">
        <v>0</v>
      </c>
      <c r="R94" s="188">
        <f>Q94*H94</f>
        <v>0</v>
      </c>
      <c r="S94" s="188">
        <v>0.26</v>
      </c>
      <c r="T94" s="189">
        <f>S94*H94</f>
        <v>215.8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0" t="s">
        <v>145</v>
      </c>
      <c r="AT94" s="190" t="s">
        <v>140</v>
      </c>
      <c r="AU94" s="190" t="s">
        <v>81</v>
      </c>
      <c r="AY94" s="18" t="s">
        <v>138</v>
      </c>
      <c r="BE94" s="191">
        <f>IF(N94="základní",J94,0)</f>
        <v>0</v>
      </c>
      <c r="BF94" s="191">
        <f>IF(N94="snížená",J94,0)</f>
        <v>0</v>
      </c>
      <c r="BG94" s="191">
        <f>IF(N94="zákl. přenesená",J94,0)</f>
        <v>0</v>
      </c>
      <c r="BH94" s="191">
        <f>IF(N94="sníž. přenesená",J94,0)</f>
        <v>0</v>
      </c>
      <c r="BI94" s="191">
        <f>IF(N94="nulová",J94,0)</f>
        <v>0</v>
      </c>
      <c r="BJ94" s="18" t="s">
        <v>79</v>
      </c>
      <c r="BK94" s="191">
        <f>ROUND(I94*H94,2)</f>
        <v>0</v>
      </c>
      <c r="BL94" s="18" t="s">
        <v>145</v>
      </c>
      <c r="BM94" s="190" t="s">
        <v>477</v>
      </c>
    </row>
    <row r="95" spans="1:47" s="2" customFormat="1" ht="11.25">
      <c r="A95" s="35"/>
      <c r="B95" s="36"/>
      <c r="C95" s="37"/>
      <c r="D95" s="192" t="s">
        <v>147</v>
      </c>
      <c r="E95" s="37"/>
      <c r="F95" s="193" t="s">
        <v>478</v>
      </c>
      <c r="G95" s="37"/>
      <c r="H95" s="37"/>
      <c r="I95" s="194"/>
      <c r="J95" s="37"/>
      <c r="K95" s="37"/>
      <c r="L95" s="40"/>
      <c r="M95" s="195"/>
      <c r="N95" s="19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147</v>
      </c>
      <c r="AU95" s="18" t="s">
        <v>81</v>
      </c>
    </row>
    <row r="96" spans="2:51" s="13" customFormat="1" ht="11.25">
      <c r="B96" s="197"/>
      <c r="C96" s="198"/>
      <c r="D96" s="199" t="s">
        <v>149</v>
      </c>
      <c r="E96" s="200" t="s">
        <v>19</v>
      </c>
      <c r="F96" s="201" t="s">
        <v>479</v>
      </c>
      <c r="G96" s="198"/>
      <c r="H96" s="200" t="s">
        <v>19</v>
      </c>
      <c r="I96" s="202"/>
      <c r="J96" s="198"/>
      <c r="K96" s="198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149</v>
      </c>
      <c r="AU96" s="207" t="s">
        <v>81</v>
      </c>
      <c r="AV96" s="13" t="s">
        <v>79</v>
      </c>
      <c r="AW96" s="13" t="s">
        <v>33</v>
      </c>
      <c r="AX96" s="13" t="s">
        <v>72</v>
      </c>
      <c r="AY96" s="207" t="s">
        <v>138</v>
      </c>
    </row>
    <row r="97" spans="2:51" s="14" customFormat="1" ht="11.25">
      <c r="B97" s="208"/>
      <c r="C97" s="209"/>
      <c r="D97" s="199" t="s">
        <v>149</v>
      </c>
      <c r="E97" s="210" t="s">
        <v>19</v>
      </c>
      <c r="F97" s="211" t="s">
        <v>666</v>
      </c>
      <c r="G97" s="209"/>
      <c r="H97" s="212">
        <v>830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149</v>
      </c>
      <c r="AU97" s="218" t="s">
        <v>81</v>
      </c>
      <c r="AV97" s="14" t="s">
        <v>81</v>
      </c>
      <c r="AW97" s="14" t="s">
        <v>33</v>
      </c>
      <c r="AX97" s="14" t="s">
        <v>79</v>
      </c>
      <c r="AY97" s="218" t="s">
        <v>138</v>
      </c>
    </row>
    <row r="98" spans="1:65" s="2" customFormat="1" ht="37.9" customHeight="1">
      <c r="A98" s="35"/>
      <c r="B98" s="36"/>
      <c r="C98" s="179" t="s">
        <v>81</v>
      </c>
      <c r="D98" s="179" t="s">
        <v>140</v>
      </c>
      <c r="E98" s="180" t="s">
        <v>481</v>
      </c>
      <c r="F98" s="181" t="s">
        <v>482</v>
      </c>
      <c r="G98" s="182" t="s">
        <v>143</v>
      </c>
      <c r="H98" s="183">
        <v>370</v>
      </c>
      <c r="I98" s="184"/>
      <c r="J98" s="185">
        <f>ROUND(I98*H98,2)</f>
        <v>0</v>
      </c>
      <c r="K98" s="181" t="s">
        <v>144</v>
      </c>
      <c r="L98" s="40"/>
      <c r="M98" s="186" t="s">
        <v>19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0.17</v>
      </c>
      <c r="T98" s="189">
        <f>S98*H98</f>
        <v>62.900000000000006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145</v>
      </c>
      <c r="AT98" s="190" t="s">
        <v>140</v>
      </c>
      <c r="AU98" s="190" t="s">
        <v>81</v>
      </c>
      <c r="AY98" s="18" t="s">
        <v>138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79</v>
      </c>
      <c r="BK98" s="191">
        <f>ROUND(I98*H98,2)</f>
        <v>0</v>
      </c>
      <c r="BL98" s="18" t="s">
        <v>145</v>
      </c>
      <c r="BM98" s="190" t="s">
        <v>483</v>
      </c>
    </row>
    <row r="99" spans="1:47" s="2" customFormat="1" ht="11.25">
      <c r="A99" s="35"/>
      <c r="B99" s="36"/>
      <c r="C99" s="37"/>
      <c r="D99" s="192" t="s">
        <v>147</v>
      </c>
      <c r="E99" s="37"/>
      <c r="F99" s="193" t="s">
        <v>484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147</v>
      </c>
      <c r="AU99" s="18" t="s">
        <v>81</v>
      </c>
    </row>
    <row r="100" spans="2:51" s="13" customFormat="1" ht="11.25">
      <c r="B100" s="197"/>
      <c r="C100" s="198"/>
      <c r="D100" s="199" t="s">
        <v>149</v>
      </c>
      <c r="E100" s="200" t="s">
        <v>19</v>
      </c>
      <c r="F100" s="201" t="s">
        <v>485</v>
      </c>
      <c r="G100" s="198"/>
      <c r="H100" s="200" t="s">
        <v>19</v>
      </c>
      <c r="I100" s="202"/>
      <c r="J100" s="198"/>
      <c r="K100" s="198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149</v>
      </c>
      <c r="AU100" s="207" t="s">
        <v>81</v>
      </c>
      <c r="AV100" s="13" t="s">
        <v>79</v>
      </c>
      <c r="AW100" s="13" t="s">
        <v>33</v>
      </c>
      <c r="AX100" s="13" t="s">
        <v>72</v>
      </c>
      <c r="AY100" s="207" t="s">
        <v>138</v>
      </c>
    </row>
    <row r="101" spans="2:51" s="14" customFormat="1" ht="11.25">
      <c r="B101" s="208"/>
      <c r="C101" s="209"/>
      <c r="D101" s="199" t="s">
        <v>149</v>
      </c>
      <c r="E101" s="210" t="s">
        <v>19</v>
      </c>
      <c r="F101" s="211" t="s">
        <v>667</v>
      </c>
      <c r="G101" s="209"/>
      <c r="H101" s="212">
        <v>370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149</v>
      </c>
      <c r="AU101" s="218" t="s">
        <v>81</v>
      </c>
      <c r="AV101" s="14" t="s">
        <v>81</v>
      </c>
      <c r="AW101" s="14" t="s">
        <v>33</v>
      </c>
      <c r="AX101" s="14" t="s">
        <v>79</v>
      </c>
      <c r="AY101" s="218" t="s">
        <v>138</v>
      </c>
    </row>
    <row r="102" spans="1:65" s="2" customFormat="1" ht="37.9" customHeight="1">
      <c r="A102" s="35"/>
      <c r="B102" s="36"/>
      <c r="C102" s="179" t="s">
        <v>157</v>
      </c>
      <c r="D102" s="179" t="s">
        <v>140</v>
      </c>
      <c r="E102" s="180" t="s">
        <v>487</v>
      </c>
      <c r="F102" s="181" t="s">
        <v>488</v>
      </c>
      <c r="G102" s="182" t="s">
        <v>143</v>
      </c>
      <c r="H102" s="183">
        <v>830</v>
      </c>
      <c r="I102" s="184"/>
      <c r="J102" s="185">
        <f>ROUND(I102*H102,2)</f>
        <v>0</v>
      </c>
      <c r="K102" s="181" t="s">
        <v>144</v>
      </c>
      <c r="L102" s="40"/>
      <c r="M102" s="186" t="s">
        <v>19</v>
      </c>
      <c r="N102" s="187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0.29</v>
      </c>
      <c r="T102" s="189">
        <f>S102*H102</f>
        <v>240.7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145</v>
      </c>
      <c r="AT102" s="190" t="s">
        <v>140</v>
      </c>
      <c r="AU102" s="190" t="s">
        <v>81</v>
      </c>
      <c r="AY102" s="18" t="s">
        <v>138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79</v>
      </c>
      <c r="BK102" s="191">
        <f>ROUND(I102*H102,2)</f>
        <v>0</v>
      </c>
      <c r="BL102" s="18" t="s">
        <v>145</v>
      </c>
      <c r="BM102" s="190" t="s">
        <v>489</v>
      </c>
    </row>
    <row r="103" spans="1:47" s="2" customFormat="1" ht="11.25">
      <c r="A103" s="35"/>
      <c r="B103" s="36"/>
      <c r="C103" s="37"/>
      <c r="D103" s="192" t="s">
        <v>147</v>
      </c>
      <c r="E103" s="37"/>
      <c r="F103" s="193" t="s">
        <v>490</v>
      </c>
      <c r="G103" s="37"/>
      <c r="H103" s="37"/>
      <c r="I103" s="194"/>
      <c r="J103" s="37"/>
      <c r="K103" s="37"/>
      <c r="L103" s="40"/>
      <c r="M103" s="195"/>
      <c r="N103" s="19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147</v>
      </c>
      <c r="AU103" s="18" t="s">
        <v>81</v>
      </c>
    </row>
    <row r="104" spans="2:51" s="13" customFormat="1" ht="11.25">
      <c r="B104" s="197"/>
      <c r="C104" s="198"/>
      <c r="D104" s="199" t="s">
        <v>149</v>
      </c>
      <c r="E104" s="200" t="s">
        <v>19</v>
      </c>
      <c r="F104" s="201" t="s">
        <v>479</v>
      </c>
      <c r="G104" s="198"/>
      <c r="H104" s="200" t="s">
        <v>19</v>
      </c>
      <c r="I104" s="202"/>
      <c r="J104" s="198"/>
      <c r="K104" s="198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149</v>
      </c>
      <c r="AU104" s="207" t="s">
        <v>81</v>
      </c>
      <c r="AV104" s="13" t="s">
        <v>79</v>
      </c>
      <c r="AW104" s="13" t="s">
        <v>33</v>
      </c>
      <c r="AX104" s="13" t="s">
        <v>72</v>
      </c>
      <c r="AY104" s="207" t="s">
        <v>138</v>
      </c>
    </row>
    <row r="105" spans="2:51" s="14" customFormat="1" ht="11.25">
      <c r="B105" s="208"/>
      <c r="C105" s="209"/>
      <c r="D105" s="199" t="s">
        <v>149</v>
      </c>
      <c r="E105" s="210" t="s">
        <v>19</v>
      </c>
      <c r="F105" s="211" t="s">
        <v>668</v>
      </c>
      <c r="G105" s="209"/>
      <c r="H105" s="212">
        <v>830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149</v>
      </c>
      <c r="AU105" s="218" t="s">
        <v>81</v>
      </c>
      <c r="AV105" s="14" t="s">
        <v>81</v>
      </c>
      <c r="AW105" s="14" t="s">
        <v>33</v>
      </c>
      <c r="AX105" s="14" t="s">
        <v>79</v>
      </c>
      <c r="AY105" s="218" t="s">
        <v>138</v>
      </c>
    </row>
    <row r="106" spans="1:65" s="2" customFormat="1" ht="37.9" customHeight="1">
      <c r="A106" s="35"/>
      <c r="B106" s="36"/>
      <c r="C106" s="179" t="s">
        <v>145</v>
      </c>
      <c r="D106" s="179" t="s">
        <v>140</v>
      </c>
      <c r="E106" s="180" t="s">
        <v>492</v>
      </c>
      <c r="F106" s="181" t="s">
        <v>493</v>
      </c>
      <c r="G106" s="182" t="s">
        <v>143</v>
      </c>
      <c r="H106" s="183">
        <v>370</v>
      </c>
      <c r="I106" s="184"/>
      <c r="J106" s="185">
        <f>ROUND(I106*H106,2)</f>
        <v>0</v>
      </c>
      <c r="K106" s="181" t="s">
        <v>144</v>
      </c>
      <c r="L106" s="40"/>
      <c r="M106" s="186" t="s">
        <v>19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0.325</v>
      </c>
      <c r="T106" s="189">
        <f>S106*H106</f>
        <v>120.25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145</v>
      </c>
      <c r="AT106" s="190" t="s">
        <v>140</v>
      </c>
      <c r="AU106" s="190" t="s">
        <v>81</v>
      </c>
      <c r="AY106" s="18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79</v>
      </c>
      <c r="BK106" s="191">
        <f>ROUND(I106*H106,2)</f>
        <v>0</v>
      </c>
      <c r="BL106" s="18" t="s">
        <v>145</v>
      </c>
      <c r="BM106" s="190" t="s">
        <v>494</v>
      </c>
    </row>
    <row r="107" spans="1:47" s="2" customFormat="1" ht="11.25">
      <c r="A107" s="35"/>
      <c r="B107" s="36"/>
      <c r="C107" s="37"/>
      <c r="D107" s="192" t="s">
        <v>147</v>
      </c>
      <c r="E107" s="37"/>
      <c r="F107" s="193" t="s">
        <v>495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147</v>
      </c>
      <c r="AU107" s="18" t="s">
        <v>81</v>
      </c>
    </row>
    <row r="108" spans="2:51" s="13" customFormat="1" ht="11.25">
      <c r="B108" s="197"/>
      <c r="C108" s="198"/>
      <c r="D108" s="199" t="s">
        <v>149</v>
      </c>
      <c r="E108" s="200" t="s">
        <v>19</v>
      </c>
      <c r="F108" s="201" t="s">
        <v>485</v>
      </c>
      <c r="G108" s="198"/>
      <c r="H108" s="200" t="s">
        <v>19</v>
      </c>
      <c r="I108" s="202"/>
      <c r="J108" s="198"/>
      <c r="K108" s="198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149</v>
      </c>
      <c r="AU108" s="207" t="s">
        <v>81</v>
      </c>
      <c r="AV108" s="13" t="s">
        <v>79</v>
      </c>
      <c r="AW108" s="13" t="s">
        <v>33</v>
      </c>
      <c r="AX108" s="13" t="s">
        <v>72</v>
      </c>
      <c r="AY108" s="207" t="s">
        <v>138</v>
      </c>
    </row>
    <row r="109" spans="2:51" s="14" customFormat="1" ht="11.25">
      <c r="B109" s="208"/>
      <c r="C109" s="209"/>
      <c r="D109" s="199" t="s">
        <v>149</v>
      </c>
      <c r="E109" s="210" t="s">
        <v>19</v>
      </c>
      <c r="F109" s="211" t="s">
        <v>669</v>
      </c>
      <c r="G109" s="209"/>
      <c r="H109" s="212">
        <v>370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149</v>
      </c>
      <c r="AU109" s="218" t="s">
        <v>81</v>
      </c>
      <c r="AV109" s="14" t="s">
        <v>81</v>
      </c>
      <c r="AW109" s="14" t="s">
        <v>33</v>
      </c>
      <c r="AX109" s="14" t="s">
        <v>79</v>
      </c>
      <c r="AY109" s="218" t="s">
        <v>138</v>
      </c>
    </row>
    <row r="110" spans="1:65" s="2" customFormat="1" ht="33" customHeight="1">
      <c r="A110" s="35"/>
      <c r="B110" s="36"/>
      <c r="C110" s="179" t="s">
        <v>168</v>
      </c>
      <c r="D110" s="179" t="s">
        <v>140</v>
      </c>
      <c r="E110" s="180" t="s">
        <v>497</v>
      </c>
      <c r="F110" s="181" t="s">
        <v>498</v>
      </c>
      <c r="G110" s="182" t="s">
        <v>143</v>
      </c>
      <c r="H110" s="183">
        <v>370</v>
      </c>
      <c r="I110" s="184"/>
      <c r="J110" s="185">
        <f>ROUND(I110*H110,2)</f>
        <v>0</v>
      </c>
      <c r="K110" s="181" t="s">
        <v>144</v>
      </c>
      <c r="L110" s="40"/>
      <c r="M110" s="186" t="s">
        <v>19</v>
      </c>
      <c r="N110" s="187" t="s">
        <v>43</v>
      </c>
      <c r="O110" s="65"/>
      <c r="P110" s="188">
        <f>O110*H110</f>
        <v>0</v>
      </c>
      <c r="Q110" s="188">
        <v>0</v>
      </c>
      <c r="R110" s="188">
        <f>Q110*H110</f>
        <v>0</v>
      </c>
      <c r="S110" s="188">
        <v>0.098</v>
      </c>
      <c r="T110" s="189">
        <f>S110*H110</f>
        <v>36.26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145</v>
      </c>
      <c r="AT110" s="190" t="s">
        <v>140</v>
      </c>
      <c r="AU110" s="190" t="s">
        <v>81</v>
      </c>
      <c r="AY110" s="18" t="s">
        <v>138</v>
      </c>
      <c r="BE110" s="191">
        <f>IF(N110="základní",J110,0)</f>
        <v>0</v>
      </c>
      <c r="BF110" s="191">
        <f>IF(N110="snížená",J110,0)</f>
        <v>0</v>
      </c>
      <c r="BG110" s="191">
        <f>IF(N110="zákl. přenesená",J110,0)</f>
        <v>0</v>
      </c>
      <c r="BH110" s="191">
        <f>IF(N110="sníž. přenesená",J110,0)</f>
        <v>0</v>
      </c>
      <c r="BI110" s="191">
        <f>IF(N110="nulová",J110,0)</f>
        <v>0</v>
      </c>
      <c r="BJ110" s="18" t="s">
        <v>79</v>
      </c>
      <c r="BK110" s="191">
        <f>ROUND(I110*H110,2)</f>
        <v>0</v>
      </c>
      <c r="BL110" s="18" t="s">
        <v>145</v>
      </c>
      <c r="BM110" s="190" t="s">
        <v>499</v>
      </c>
    </row>
    <row r="111" spans="1:47" s="2" customFormat="1" ht="11.25">
      <c r="A111" s="35"/>
      <c r="B111" s="36"/>
      <c r="C111" s="37"/>
      <c r="D111" s="192" t="s">
        <v>147</v>
      </c>
      <c r="E111" s="37"/>
      <c r="F111" s="193" t="s">
        <v>500</v>
      </c>
      <c r="G111" s="37"/>
      <c r="H111" s="37"/>
      <c r="I111" s="194"/>
      <c r="J111" s="37"/>
      <c r="K111" s="37"/>
      <c r="L111" s="40"/>
      <c r="M111" s="195"/>
      <c r="N111" s="19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147</v>
      </c>
      <c r="AU111" s="18" t="s">
        <v>81</v>
      </c>
    </row>
    <row r="112" spans="2:51" s="13" customFormat="1" ht="11.25">
      <c r="B112" s="197"/>
      <c r="C112" s="198"/>
      <c r="D112" s="199" t="s">
        <v>149</v>
      </c>
      <c r="E112" s="200" t="s">
        <v>19</v>
      </c>
      <c r="F112" s="201" t="s">
        <v>485</v>
      </c>
      <c r="G112" s="198"/>
      <c r="H112" s="200" t="s">
        <v>19</v>
      </c>
      <c r="I112" s="202"/>
      <c r="J112" s="198"/>
      <c r="K112" s="198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149</v>
      </c>
      <c r="AU112" s="207" t="s">
        <v>81</v>
      </c>
      <c r="AV112" s="13" t="s">
        <v>79</v>
      </c>
      <c r="AW112" s="13" t="s">
        <v>33</v>
      </c>
      <c r="AX112" s="13" t="s">
        <v>72</v>
      </c>
      <c r="AY112" s="207" t="s">
        <v>138</v>
      </c>
    </row>
    <row r="113" spans="2:51" s="14" customFormat="1" ht="11.25">
      <c r="B113" s="208"/>
      <c r="C113" s="209"/>
      <c r="D113" s="199" t="s">
        <v>149</v>
      </c>
      <c r="E113" s="210" t="s">
        <v>19</v>
      </c>
      <c r="F113" s="211" t="s">
        <v>670</v>
      </c>
      <c r="G113" s="209"/>
      <c r="H113" s="212">
        <v>370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149</v>
      </c>
      <c r="AU113" s="218" t="s">
        <v>81</v>
      </c>
      <c r="AV113" s="14" t="s">
        <v>81</v>
      </c>
      <c r="AW113" s="14" t="s">
        <v>33</v>
      </c>
      <c r="AX113" s="14" t="s">
        <v>79</v>
      </c>
      <c r="AY113" s="218" t="s">
        <v>138</v>
      </c>
    </row>
    <row r="114" spans="1:65" s="2" customFormat="1" ht="24.2" customHeight="1">
      <c r="A114" s="35"/>
      <c r="B114" s="36"/>
      <c r="C114" s="179" t="s">
        <v>176</v>
      </c>
      <c r="D114" s="179" t="s">
        <v>140</v>
      </c>
      <c r="E114" s="180" t="s">
        <v>502</v>
      </c>
      <c r="F114" s="181" t="s">
        <v>503</v>
      </c>
      <c r="G114" s="182" t="s">
        <v>171</v>
      </c>
      <c r="H114" s="183">
        <v>1110</v>
      </c>
      <c r="I114" s="184"/>
      <c r="J114" s="185">
        <f>ROUND(I114*H114,2)</f>
        <v>0</v>
      </c>
      <c r="K114" s="181" t="s">
        <v>144</v>
      </c>
      <c r="L114" s="40"/>
      <c r="M114" s="186" t="s">
        <v>19</v>
      </c>
      <c r="N114" s="187" t="s">
        <v>43</v>
      </c>
      <c r="O114" s="65"/>
      <c r="P114" s="188">
        <f>O114*H114</f>
        <v>0</v>
      </c>
      <c r="Q114" s="188">
        <v>0</v>
      </c>
      <c r="R114" s="188">
        <f>Q114*H114</f>
        <v>0</v>
      </c>
      <c r="S114" s="188">
        <v>0.04</v>
      </c>
      <c r="T114" s="189">
        <f>S114*H114</f>
        <v>44.4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145</v>
      </c>
      <c r="AT114" s="190" t="s">
        <v>140</v>
      </c>
      <c r="AU114" s="190" t="s">
        <v>81</v>
      </c>
      <c r="AY114" s="18" t="s">
        <v>138</v>
      </c>
      <c r="BE114" s="191">
        <f>IF(N114="základní",J114,0)</f>
        <v>0</v>
      </c>
      <c r="BF114" s="191">
        <f>IF(N114="snížená",J114,0)</f>
        <v>0</v>
      </c>
      <c r="BG114" s="191">
        <f>IF(N114="zákl. přenesená",J114,0)</f>
        <v>0</v>
      </c>
      <c r="BH114" s="191">
        <f>IF(N114="sníž. přenesená",J114,0)</f>
        <v>0</v>
      </c>
      <c r="BI114" s="191">
        <f>IF(N114="nulová",J114,0)</f>
        <v>0</v>
      </c>
      <c r="BJ114" s="18" t="s">
        <v>79</v>
      </c>
      <c r="BK114" s="191">
        <f>ROUND(I114*H114,2)</f>
        <v>0</v>
      </c>
      <c r="BL114" s="18" t="s">
        <v>145</v>
      </c>
      <c r="BM114" s="190" t="s">
        <v>504</v>
      </c>
    </row>
    <row r="115" spans="1:47" s="2" customFormat="1" ht="11.25">
      <c r="A115" s="35"/>
      <c r="B115" s="36"/>
      <c r="C115" s="37"/>
      <c r="D115" s="192" t="s">
        <v>147</v>
      </c>
      <c r="E115" s="37"/>
      <c r="F115" s="193" t="s">
        <v>505</v>
      </c>
      <c r="G115" s="37"/>
      <c r="H115" s="37"/>
      <c r="I115" s="194"/>
      <c r="J115" s="37"/>
      <c r="K115" s="37"/>
      <c r="L115" s="40"/>
      <c r="M115" s="195"/>
      <c r="N115" s="19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147</v>
      </c>
      <c r="AU115" s="18" t="s">
        <v>81</v>
      </c>
    </row>
    <row r="116" spans="2:51" s="14" customFormat="1" ht="11.25">
      <c r="B116" s="208"/>
      <c r="C116" s="209"/>
      <c r="D116" s="199" t="s">
        <v>149</v>
      </c>
      <c r="E116" s="210" t="s">
        <v>19</v>
      </c>
      <c r="F116" s="211" t="s">
        <v>671</v>
      </c>
      <c r="G116" s="209"/>
      <c r="H116" s="212">
        <v>1110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149</v>
      </c>
      <c r="AU116" s="218" t="s">
        <v>81</v>
      </c>
      <c r="AV116" s="14" t="s">
        <v>81</v>
      </c>
      <c r="AW116" s="14" t="s">
        <v>33</v>
      </c>
      <c r="AX116" s="14" t="s">
        <v>79</v>
      </c>
      <c r="AY116" s="218" t="s">
        <v>138</v>
      </c>
    </row>
    <row r="117" spans="1:65" s="2" customFormat="1" ht="16.5" customHeight="1">
      <c r="A117" s="35"/>
      <c r="B117" s="36"/>
      <c r="C117" s="179" t="s">
        <v>183</v>
      </c>
      <c r="D117" s="179" t="s">
        <v>140</v>
      </c>
      <c r="E117" s="180" t="s">
        <v>672</v>
      </c>
      <c r="F117" s="181" t="s">
        <v>673</v>
      </c>
      <c r="G117" s="182" t="s">
        <v>143</v>
      </c>
      <c r="H117" s="183">
        <v>420</v>
      </c>
      <c r="I117" s="184"/>
      <c r="J117" s="185">
        <f>ROUND(I117*H117,2)</f>
        <v>0</v>
      </c>
      <c r="K117" s="181" t="s">
        <v>19</v>
      </c>
      <c r="L117" s="40"/>
      <c r="M117" s="186" t="s">
        <v>19</v>
      </c>
      <c r="N117" s="187" t="s">
        <v>43</v>
      </c>
      <c r="O117" s="65"/>
      <c r="P117" s="188">
        <f>O117*H117</f>
        <v>0</v>
      </c>
      <c r="Q117" s="188">
        <v>0</v>
      </c>
      <c r="R117" s="188">
        <f>Q117*H117</f>
        <v>0</v>
      </c>
      <c r="S117" s="188">
        <v>0</v>
      </c>
      <c r="T117" s="18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145</v>
      </c>
      <c r="AT117" s="190" t="s">
        <v>140</v>
      </c>
      <c r="AU117" s="190" t="s">
        <v>81</v>
      </c>
      <c r="AY117" s="18" t="s">
        <v>138</v>
      </c>
      <c r="BE117" s="191">
        <f>IF(N117="základní",J117,0)</f>
        <v>0</v>
      </c>
      <c r="BF117" s="191">
        <f>IF(N117="snížená",J117,0)</f>
        <v>0</v>
      </c>
      <c r="BG117" s="191">
        <f>IF(N117="zákl. přenesená",J117,0)</f>
        <v>0</v>
      </c>
      <c r="BH117" s="191">
        <f>IF(N117="sníž. přenesená",J117,0)</f>
        <v>0</v>
      </c>
      <c r="BI117" s="191">
        <f>IF(N117="nulová",J117,0)</f>
        <v>0</v>
      </c>
      <c r="BJ117" s="18" t="s">
        <v>79</v>
      </c>
      <c r="BK117" s="191">
        <f>ROUND(I117*H117,2)</f>
        <v>0</v>
      </c>
      <c r="BL117" s="18" t="s">
        <v>145</v>
      </c>
      <c r="BM117" s="190" t="s">
        <v>514</v>
      </c>
    </row>
    <row r="118" spans="2:51" s="13" customFormat="1" ht="11.25">
      <c r="B118" s="197"/>
      <c r="C118" s="198"/>
      <c r="D118" s="199" t="s">
        <v>149</v>
      </c>
      <c r="E118" s="200" t="s">
        <v>19</v>
      </c>
      <c r="F118" s="201" t="s">
        <v>515</v>
      </c>
      <c r="G118" s="198"/>
      <c r="H118" s="200" t="s">
        <v>19</v>
      </c>
      <c r="I118" s="202"/>
      <c r="J118" s="198"/>
      <c r="K118" s="198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149</v>
      </c>
      <c r="AU118" s="207" t="s">
        <v>81</v>
      </c>
      <c r="AV118" s="13" t="s">
        <v>79</v>
      </c>
      <c r="AW118" s="13" t="s">
        <v>33</v>
      </c>
      <c r="AX118" s="13" t="s">
        <v>72</v>
      </c>
      <c r="AY118" s="207" t="s">
        <v>138</v>
      </c>
    </row>
    <row r="119" spans="2:51" s="14" customFormat="1" ht="11.25">
      <c r="B119" s="208"/>
      <c r="C119" s="209"/>
      <c r="D119" s="199" t="s">
        <v>149</v>
      </c>
      <c r="E119" s="210" t="s">
        <v>19</v>
      </c>
      <c r="F119" s="211" t="s">
        <v>674</v>
      </c>
      <c r="G119" s="209"/>
      <c r="H119" s="212">
        <v>420</v>
      </c>
      <c r="I119" s="213"/>
      <c r="J119" s="209"/>
      <c r="K119" s="209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149</v>
      </c>
      <c r="AU119" s="218" t="s">
        <v>81</v>
      </c>
      <c r="AV119" s="14" t="s">
        <v>81</v>
      </c>
      <c r="AW119" s="14" t="s">
        <v>33</v>
      </c>
      <c r="AX119" s="14" t="s">
        <v>79</v>
      </c>
      <c r="AY119" s="218" t="s">
        <v>138</v>
      </c>
    </row>
    <row r="120" spans="1:65" s="2" customFormat="1" ht="21.75" customHeight="1">
      <c r="A120" s="35"/>
      <c r="B120" s="36"/>
      <c r="C120" s="179" t="s">
        <v>190</v>
      </c>
      <c r="D120" s="179" t="s">
        <v>140</v>
      </c>
      <c r="E120" s="180" t="s">
        <v>517</v>
      </c>
      <c r="F120" s="181" t="s">
        <v>518</v>
      </c>
      <c r="G120" s="182" t="s">
        <v>179</v>
      </c>
      <c r="H120" s="183">
        <v>135</v>
      </c>
      <c r="I120" s="184"/>
      <c r="J120" s="185">
        <f>ROUND(I120*H120,2)</f>
        <v>0</v>
      </c>
      <c r="K120" s="181" t="s">
        <v>144</v>
      </c>
      <c r="L120" s="40"/>
      <c r="M120" s="186" t="s">
        <v>19</v>
      </c>
      <c r="N120" s="187" t="s">
        <v>43</v>
      </c>
      <c r="O120" s="65"/>
      <c r="P120" s="188">
        <f>O120*H120</f>
        <v>0</v>
      </c>
      <c r="Q120" s="188">
        <v>0</v>
      </c>
      <c r="R120" s="188">
        <f>Q120*H120</f>
        <v>0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145</v>
      </c>
      <c r="AT120" s="190" t="s">
        <v>140</v>
      </c>
      <c r="AU120" s="190" t="s">
        <v>81</v>
      </c>
      <c r="AY120" s="18" t="s">
        <v>138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79</v>
      </c>
      <c r="BK120" s="191">
        <f>ROUND(I120*H120,2)</f>
        <v>0</v>
      </c>
      <c r="BL120" s="18" t="s">
        <v>145</v>
      </c>
      <c r="BM120" s="190" t="s">
        <v>519</v>
      </c>
    </row>
    <row r="121" spans="1:47" s="2" customFormat="1" ht="11.25">
      <c r="A121" s="35"/>
      <c r="B121" s="36"/>
      <c r="C121" s="37"/>
      <c r="D121" s="192" t="s">
        <v>147</v>
      </c>
      <c r="E121" s="37"/>
      <c r="F121" s="193" t="s">
        <v>520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147</v>
      </c>
      <c r="AU121" s="18" t="s">
        <v>81</v>
      </c>
    </row>
    <row r="122" spans="2:51" s="13" customFormat="1" ht="11.25">
      <c r="B122" s="197"/>
      <c r="C122" s="198"/>
      <c r="D122" s="199" t="s">
        <v>149</v>
      </c>
      <c r="E122" s="200" t="s">
        <v>19</v>
      </c>
      <c r="F122" s="201" t="s">
        <v>521</v>
      </c>
      <c r="G122" s="198"/>
      <c r="H122" s="200" t="s">
        <v>19</v>
      </c>
      <c r="I122" s="202"/>
      <c r="J122" s="198"/>
      <c r="K122" s="198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149</v>
      </c>
      <c r="AU122" s="207" t="s">
        <v>81</v>
      </c>
      <c r="AV122" s="13" t="s">
        <v>79</v>
      </c>
      <c r="AW122" s="13" t="s">
        <v>33</v>
      </c>
      <c r="AX122" s="13" t="s">
        <v>72</v>
      </c>
      <c r="AY122" s="207" t="s">
        <v>138</v>
      </c>
    </row>
    <row r="123" spans="2:51" s="14" customFormat="1" ht="11.25">
      <c r="B123" s="208"/>
      <c r="C123" s="209"/>
      <c r="D123" s="199" t="s">
        <v>149</v>
      </c>
      <c r="E123" s="210" t="s">
        <v>19</v>
      </c>
      <c r="F123" s="211" t="s">
        <v>675</v>
      </c>
      <c r="G123" s="209"/>
      <c r="H123" s="212">
        <v>135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149</v>
      </c>
      <c r="AU123" s="218" t="s">
        <v>81</v>
      </c>
      <c r="AV123" s="14" t="s">
        <v>81</v>
      </c>
      <c r="AW123" s="14" t="s">
        <v>33</v>
      </c>
      <c r="AX123" s="14" t="s">
        <v>79</v>
      </c>
      <c r="AY123" s="218" t="s">
        <v>138</v>
      </c>
    </row>
    <row r="124" spans="1:65" s="2" customFormat="1" ht="37.9" customHeight="1">
      <c r="A124" s="35"/>
      <c r="B124" s="36"/>
      <c r="C124" s="179" t="s">
        <v>197</v>
      </c>
      <c r="D124" s="179" t="s">
        <v>140</v>
      </c>
      <c r="E124" s="180" t="s">
        <v>191</v>
      </c>
      <c r="F124" s="181" t="s">
        <v>192</v>
      </c>
      <c r="G124" s="182" t="s">
        <v>179</v>
      </c>
      <c r="H124" s="183">
        <v>198</v>
      </c>
      <c r="I124" s="184"/>
      <c r="J124" s="185">
        <f>ROUND(I124*H124,2)</f>
        <v>0</v>
      </c>
      <c r="K124" s="181" t="s">
        <v>144</v>
      </c>
      <c r="L124" s="40"/>
      <c r="M124" s="186" t="s">
        <v>19</v>
      </c>
      <c r="N124" s="187" t="s">
        <v>43</v>
      </c>
      <c r="O124" s="65"/>
      <c r="P124" s="188">
        <f>O124*H124</f>
        <v>0</v>
      </c>
      <c r="Q124" s="188">
        <v>0</v>
      </c>
      <c r="R124" s="188">
        <f>Q124*H124</f>
        <v>0</v>
      </c>
      <c r="S124" s="188">
        <v>0</v>
      </c>
      <c r="T124" s="18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145</v>
      </c>
      <c r="AT124" s="190" t="s">
        <v>140</v>
      </c>
      <c r="AU124" s="190" t="s">
        <v>81</v>
      </c>
      <c r="AY124" s="18" t="s">
        <v>138</v>
      </c>
      <c r="BE124" s="191">
        <f>IF(N124="základní",J124,0)</f>
        <v>0</v>
      </c>
      <c r="BF124" s="191">
        <f>IF(N124="snížená",J124,0)</f>
        <v>0</v>
      </c>
      <c r="BG124" s="191">
        <f>IF(N124="zákl. přenesená",J124,0)</f>
        <v>0</v>
      </c>
      <c r="BH124" s="191">
        <f>IF(N124="sníž. přenesená",J124,0)</f>
        <v>0</v>
      </c>
      <c r="BI124" s="191">
        <f>IF(N124="nulová",J124,0)</f>
        <v>0</v>
      </c>
      <c r="BJ124" s="18" t="s">
        <v>79</v>
      </c>
      <c r="BK124" s="191">
        <f>ROUND(I124*H124,2)</f>
        <v>0</v>
      </c>
      <c r="BL124" s="18" t="s">
        <v>145</v>
      </c>
      <c r="BM124" s="190" t="s">
        <v>193</v>
      </c>
    </row>
    <row r="125" spans="1:47" s="2" customFormat="1" ht="11.25">
      <c r="A125" s="35"/>
      <c r="B125" s="36"/>
      <c r="C125" s="37"/>
      <c r="D125" s="192" t="s">
        <v>147</v>
      </c>
      <c r="E125" s="37"/>
      <c r="F125" s="193" t="s">
        <v>194</v>
      </c>
      <c r="G125" s="37"/>
      <c r="H125" s="37"/>
      <c r="I125" s="194"/>
      <c r="J125" s="37"/>
      <c r="K125" s="37"/>
      <c r="L125" s="40"/>
      <c r="M125" s="195"/>
      <c r="N125" s="19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147</v>
      </c>
      <c r="AU125" s="18" t="s">
        <v>81</v>
      </c>
    </row>
    <row r="126" spans="2:51" s="14" customFormat="1" ht="11.25">
      <c r="B126" s="208"/>
      <c r="C126" s="209"/>
      <c r="D126" s="199" t="s">
        <v>149</v>
      </c>
      <c r="E126" s="210" t="s">
        <v>19</v>
      </c>
      <c r="F126" s="211" t="s">
        <v>676</v>
      </c>
      <c r="G126" s="209"/>
      <c r="H126" s="212">
        <v>63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149</v>
      </c>
      <c r="AU126" s="218" t="s">
        <v>81</v>
      </c>
      <c r="AV126" s="14" t="s">
        <v>81</v>
      </c>
      <c r="AW126" s="14" t="s">
        <v>33</v>
      </c>
      <c r="AX126" s="14" t="s">
        <v>72</v>
      </c>
      <c r="AY126" s="218" t="s">
        <v>138</v>
      </c>
    </row>
    <row r="127" spans="2:51" s="14" customFormat="1" ht="11.25">
      <c r="B127" s="208"/>
      <c r="C127" s="209"/>
      <c r="D127" s="199" t="s">
        <v>149</v>
      </c>
      <c r="E127" s="210" t="s">
        <v>19</v>
      </c>
      <c r="F127" s="211" t="s">
        <v>677</v>
      </c>
      <c r="G127" s="209"/>
      <c r="H127" s="212">
        <v>135</v>
      </c>
      <c r="I127" s="213"/>
      <c r="J127" s="209"/>
      <c r="K127" s="209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149</v>
      </c>
      <c r="AU127" s="218" t="s">
        <v>81</v>
      </c>
      <c r="AV127" s="14" t="s">
        <v>81</v>
      </c>
      <c r="AW127" s="14" t="s">
        <v>33</v>
      </c>
      <c r="AX127" s="14" t="s">
        <v>72</v>
      </c>
      <c r="AY127" s="218" t="s">
        <v>138</v>
      </c>
    </row>
    <row r="128" spans="2:51" s="15" customFormat="1" ht="11.25">
      <c r="B128" s="219"/>
      <c r="C128" s="220"/>
      <c r="D128" s="199" t="s">
        <v>149</v>
      </c>
      <c r="E128" s="221" t="s">
        <v>19</v>
      </c>
      <c r="F128" s="222" t="s">
        <v>196</v>
      </c>
      <c r="G128" s="220"/>
      <c r="H128" s="223">
        <v>198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149</v>
      </c>
      <c r="AU128" s="229" t="s">
        <v>81</v>
      </c>
      <c r="AV128" s="15" t="s">
        <v>145</v>
      </c>
      <c r="AW128" s="15" t="s">
        <v>33</v>
      </c>
      <c r="AX128" s="15" t="s">
        <v>79</v>
      </c>
      <c r="AY128" s="229" t="s">
        <v>138</v>
      </c>
    </row>
    <row r="129" spans="1:65" s="2" customFormat="1" ht="37.9" customHeight="1">
      <c r="A129" s="35"/>
      <c r="B129" s="36"/>
      <c r="C129" s="179" t="s">
        <v>203</v>
      </c>
      <c r="D129" s="179" t="s">
        <v>140</v>
      </c>
      <c r="E129" s="180" t="s">
        <v>198</v>
      </c>
      <c r="F129" s="181" t="s">
        <v>199</v>
      </c>
      <c r="G129" s="182" t="s">
        <v>179</v>
      </c>
      <c r="H129" s="183">
        <v>1980</v>
      </c>
      <c r="I129" s="184"/>
      <c r="J129" s="185">
        <f>ROUND(I129*H129,2)</f>
        <v>0</v>
      </c>
      <c r="K129" s="181" t="s">
        <v>144</v>
      </c>
      <c r="L129" s="40"/>
      <c r="M129" s="186" t="s">
        <v>19</v>
      </c>
      <c r="N129" s="187" t="s">
        <v>43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145</v>
      </c>
      <c r="AT129" s="190" t="s">
        <v>140</v>
      </c>
      <c r="AU129" s="190" t="s">
        <v>81</v>
      </c>
      <c r="AY129" s="18" t="s">
        <v>138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79</v>
      </c>
      <c r="BK129" s="191">
        <f>ROUND(I129*H129,2)</f>
        <v>0</v>
      </c>
      <c r="BL129" s="18" t="s">
        <v>145</v>
      </c>
      <c r="BM129" s="190" t="s">
        <v>200</v>
      </c>
    </row>
    <row r="130" spans="1:47" s="2" customFormat="1" ht="11.25">
      <c r="A130" s="35"/>
      <c r="B130" s="36"/>
      <c r="C130" s="37"/>
      <c r="D130" s="192" t="s">
        <v>147</v>
      </c>
      <c r="E130" s="37"/>
      <c r="F130" s="193" t="s">
        <v>201</v>
      </c>
      <c r="G130" s="37"/>
      <c r="H130" s="37"/>
      <c r="I130" s="194"/>
      <c r="J130" s="37"/>
      <c r="K130" s="37"/>
      <c r="L130" s="40"/>
      <c r="M130" s="195"/>
      <c r="N130" s="19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147</v>
      </c>
      <c r="AU130" s="18" t="s">
        <v>81</v>
      </c>
    </row>
    <row r="131" spans="2:51" s="14" customFormat="1" ht="11.25">
      <c r="B131" s="208"/>
      <c r="C131" s="209"/>
      <c r="D131" s="199" t="s">
        <v>149</v>
      </c>
      <c r="E131" s="210" t="s">
        <v>19</v>
      </c>
      <c r="F131" s="211" t="s">
        <v>676</v>
      </c>
      <c r="G131" s="209"/>
      <c r="H131" s="212">
        <v>63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149</v>
      </c>
      <c r="AU131" s="218" t="s">
        <v>81</v>
      </c>
      <c r="AV131" s="14" t="s">
        <v>81</v>
      </c>
      <c r="AW131" s="14" t="s">
        <v>33</v>
      </c>
      <c r="AX131" s="14" t="s">
        <v>72</v>
      </c>
      <c r="AY131" s="218" t="s">
        <v>138</v>
      </c>
    </row>
    <row r="132" spans="2:51" s="14" customFormat="1" ht="11.25">
      <c r="B132" s="208"/>
      <c r="C132" s="209"/>
      <c r="D132" s="199" t="s">
        <v>149</v>
      </c>
      <c r="E132" s="210" t="s">
        <v>19</v>
      </c>
      <c r="F132" s="211" t="s">
        <v>677</v>
      </c>
      <c r="G132" s="209"/>
      <c r="H132" s="212">
        <v>135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149</v>
      </c>
      <c r="AU132" s="218" t="s">
        <v>81</v>
      </c>
      <c r="AV132" s="14" t="s">
        <v>81</v>
      </c>
      <c r="AW132" s="14" t="s">
        <v>33</v>
      </c>
      <c r="AX132" s="14" t="s">
        <v>72</v>
      </c>
      <c r="AY132" s="218" t="s">
        <v>138</v>
      </c>
    </row>
    <row r="133" spans="2:51" s="15" customFormat="1" ht="11.25">
      <c r="B133" s="219"/>
      <c r="C133" s="220"/>
      <c r="D133" s="199" t="s">
        <v>149</v>
      </c>
      <c r="E133" s="221" t="s">
        <v>19</v>
      </c>
      <c r="F133" s="222" t="s">
        <v>196</v>
      </c>
      <c r="G133" s="220"/>
      <c r="H133" s="223">
        <v>198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149</v>
      </c>
      <c r="AU133" s="229" t="s">
        <v>81</v>
      </c>
      <c r="AV133" s="15" t="s">
        <v>145</v>
      </c>
      <c r="AW133" s="15" t="s">
        <v>33</v>
      </c>
      <c r="AX133" s="15" t="s">
        <v>79</v>
      </c>
      <c r="AY133" s="229" t="s">
        <v>138</v>
      </c>
    </row>
    <row r="134" spans="2:51" s="14" customFormat="1" ht="11.25">
      <c r="B134" s="208"/>
      <c r="C134" s="209"/>
      <c r="D134" s="199" t="s">
        <v>149</v>
      </c>
      <c r="E134" s="209"/>
      <c r="F134" s="211" t="s">
        <v>678</v>
      </c>
      <c r="G134" s="209"/>
      <c r="H134" s="212">
        <v>1980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149</v>
      </c>
      <c r="AU134" s="218" t="s">
        <v>81</v>
      </c>
      <c r="AV134" s="14" t="s">
        <v>81</v>
      </c>
      <c r="AW134" s="14" t="s">
        <v>4</v>
      </c>
      <c r="AX134" s="14" t="s">
        <v>79</v>
      </c>
      <c r="AY134" s="218" t="s">
        <v>138</v>
      </c>
    </row>
    <row r="135" spans="1:65" s="2" customFormat="1" ht="33" customHeight="1">
      <c r="A135" s="35"/>
      <c r="B135" s="36"/>
      <c r="C135" s="179" t="s">
        <v>209</v>
      </c>
      <c r="D135" s="179" t="s">
        <v>140</v>
      </c>
      <c r="E135" s="180" t="s">
        <v>528</v>
      </c>
      <c r="F135" s="181" t="s">
        <v>529</v>
      </c>
      <c r="G135" s="182" t="s">
        <v>179</v>
      </c>
      <c r="H135" s="183">
        <v>135</v>
      </c>
      <c r="I135" s="184"/>
      <c r="J135" s="185">
        <f>ROUND(I135*H135,2)</f>
        <v>0</v>
      </c>
      <c r="K135" s="181" t="s">
        <v>144</v>
      </c>
      <c r="L135" s="40"/>
      <c r="M135" s="186" t="s">
        <v>19</v>
      </c>
      <c r="N135" s="187" t="s">
        <v>43</v>
      </c>
      <c r="O135" s="65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145</v>
      </c>
      <c r="AT135" s="190" t="s">
        <v>140</v>
      </c>
      <c r="AU135" s="190" t="s">
        <v>81</v>
      </c>
      <c r="AY135" s="18" t="s">
        <v>138</v>
      </c>
      <c r="BE135" s="191">
        <f>IF(N135="základní",J135,0)</f>
        <v>0</v>
      </c>
      <c r="BF135" s="191">
        <f>IF(N135="snížená",J135,0)</f>
        <v>0</v>
      </c>
      <c r="BG135" s="191">
        <f>IF(N135="zákl. přenesená",J135,0)</f>
        <v>0</v>
      </c>
      <c r="BH135" s="191">
        <f>IF(N135="sníž. přenesená",J135,0)</f>
        <v>0</v>
      </c>
      <c r="BI135" s="191">
        <f>IF(N135="nulová",J135,0)</f>
        <v>0</v>
      </c>
      <c r="BJ135" s="18" t="s">
        <v>79</v>
      </c>
      <c r="BK135" s="191">
        <f>ROUND(I135*H135,2)</f>
        <v>0</v>
      </c>
      <c r="BL135" s="18" t="s">
        <v>145</v>
      </c>
      <c r="BM135" s="190" t="s">
        <v>530</v>
      </c>
    </row>
    <row r="136" spans="1:47" s="2" customFormat="1" ht="11.25">
      <c r="A136" s="35"/>
      <c r="B136" s="36"/>
      <c r="C136" s="37"/>
      <c r="D136" s="192" t="s">
        <v>147</v>
      </c>
      <c r="E136" s="37"/>
      <c r="F136" s="193" t="s">
        <v>531</v>
      </c>
      <c r="G136" s="37"/>
      <c r="H136" s="37"/>
      <c r="I136" s="194"/>
      <c r="J136" s="37"/>
      <c r="K136" s="37"/>
      <c r="L136" s="40"/>
      <c r="M136" s="195"/>
      <c r="N136" s="19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147</v>
      </c>
      <c r="AU136" s="18" t="s">
        <v>81</v>
      </c>
    </row>
    <row r="137" spans="1:47" s="2" customFormat="1" ht="58.5">
      <c r="A137" s="35"/>
      <c r="B137" s="36"/>
      <c r="C137" s="37"/>
      <c r="D137" s="199" t="s">
        <v>471</v>
      </c>
      <c r="E137" s="37"/>
      <c r="F137" s="240" t="s">
        <v>532</v>
      </c>
      <c r="G137" s="37"/>
      <c r="H137" s="37"/>
      <c r="I137" s="194"/>
      <c r="J137" s="37"/>
      <c r="K137" s="37"/>
      <c r="L137" s="40"/>
      <c r="M137" s="195"/>
      <c r="N137" s="19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471</v>
      </c>
      <c r="AU137" s="18" t="s">
        <v>81</v>
      </c>
    </row>
    <row r="138" spans="2:51" s="13" customFormat="1" ht="11.25">
      <c r="B138" s="197"/>
      <c r="C138" s="198"/>
      <c r="D138" s="199" t="s">
        <v>149</v>
      </c>
      <c r="E138" s="200" t="s">
        <v>19</v>
      </c>
      <c r="F138" s="201" t="s">
        <v>533</v>
      </c>
      <c r="G138" s="198"/>
      <c r="H138" s="200" t="s">
        <v>19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149</v>
      </c>
      <c r="AU138" s="207" t="s">
        <v>81</v>
      </c>
      <c r="AV138" s="13" t="s">
        <v>79</v>
      </c>
      <c r="AW138" s="13" t="s">
        <v>33</v>
      </c>
      <c r="AX138" s="13" t="s">
        <v>72</v>
      </c>
      <c r="AY138" s="207" t="s">
        <v>138</v>
      </c>
    </row>
    <row r="139" spans="2:51" s="14" customFormat="1" ht="11.25">
      <c r="B139" s="208"/>
      <c r="C139" s="209"/>
      <c r="D139" s="199" t="s">
        <v>149</v>
      </c>
      <c r="E139" s="210" t="s">
        <v>19</v>
      </c>
      <c r="F139" s="211" t="s">
        <v>675</v>
      </c>
      <c r="G139" s="209"/>
      <c r="H139" s="212">
        <v>135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4" t="s">
        <v>81</v>
      </c>
      <c r="AW139" s="14" t="s">
        <v>33</v>
      </c>
      <c r="AX139" s="14" t="s">
        <v>72</v>
      </c>
      <c r="AY139" s="218" t="s">
        <v>138</v>
      </c>
    </row>
    <row r="140" spans="2:51" s="15" customFormat="1" ht="11.25">
      <c r="B140" s="219"/>
      <c r="C140" s="220"/>
      <c r="D140" s="199" t="s">
        <v>149</v>
      </c>
      <c r="E140" s="221" t="s">
        <v>19</v>
      </c>
      <c r="F140" s="222" t="s">
        <v>196</v>
      </c>
      <c r="G140" s="220"/>
      <c r="H140" s="223">
        <v>135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149</v>
      </c>
      <c r="AU140" s="229" t="s">
        <v>81</v>
      </c>
      <c r="AV140" s="15" t="s">
        <v>145</v>
      </c>
      <c r="AW140" s="15" t="s">
        <v>33</v>
      </c>
      <c r="AX140" s="15" t="s">
        <v>79</v>
      </c>
      <c r="AY140" s="229" t="s">
        <v>138</v>
      </c>
    </row>
    <row r="141" spans="1:65" s="2" customFormat="1" ht="16.5" customHeight="1">
      <c r="A141" s="35"/>
      <c r="B141" s="36"/>
      <c r="C141" s="230" t="s">
        <v>216</v>
      </c>
      <c r="D141" s="230" t="s">
        <v>264</v>
      </c>
      <c r="E141" s="231" t="s">
        <v>535</v>
      </c>
      <c r="F141" s="232" t="s">
        <v>536</v>
      </c>
      <c r="G141" s="233" t="s">
        <v>206</v>
      </c>
      <c r="H141" s="234">
        <v>243</v>
      </c>
      <c r="I141" s="235"/>
      <c r="J141" s="236">
        <f>ROUND(I141*H141,2)</f>
        <v>0</v>
      </c>
      <c r="K141" s="232" t="s">
        <v>19</v>
      </c>
      <c r="L141" s="237"/>
      <c r="M141" s="238" t="s">
        <v>19</v>
      </c>
      <c r="N141" s="239" t="s">
        <v>43</v>
      </c>
      <c r="O141" s="65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190</v>
      </c>
      <c r="AT141" s="190" t="s">
        <v>264</v>
      </c>
      <c r="AU141" s="190" t="s">
        <v>81</v>
      </c>
      <c r="AY141" s="18" t="s">
        <v>138</v>
      </c>
      <c r="BE141" s="191">
        <f>IF(N141="základní",J141,0)</f>
        <v>0</v>
      </c>
      <c r="BF141" s="191">
        <f>IF(N141="snížená",J141,0)</f>
        <v>0</v>
      </c>
      <c r="BG141" s="191">
        <f>IF(N141="zákl. přenesená",J141,0)</f>
        <v>0</v>
      </c>
      <c r="BH141" s="191">
        <f>IF(N141="sníž. přenesená",J141,0)</f>
        <v>0</v>
      </c>
      <c r="BI141" s="191">
        <f>IF(N141="nulová",J141,0)</f>
        <v>0</v>
      </c>
      <c r="BJ141" s="18" t="s">
        <v>79</v>
      </c>
      <c r="BK141" s="191">
        <f>ROUND(I141*H141,2)</f>
        <v>0</v>
      </c>
      <c r="BL141" s="18" t="s">
        <v>145</v>
      </c>
      <c r="BM141" s="190" t="s">
        <v>537</v>
      </c>
    </row>
    <row r="142" spans="2:51" s="13" customFormat="1" ht="11.25">
      <c r="B142" s="197"/>
      <c r="C142" s="198"/>
      <c r="D142" s="199" t="s">
        <v>149</v>
      </c>
      <c r="E142" s="200" t="s">
        <v>19</v>
      </c>
      <c r="F142" s="201" t="s">
        <v>533</v>
      </c>
      <c r="G142" s="198"/>
      <c r="H142" s="200" t="s">
        <v>19</v>
      </c>
      <c r="I142" s="202"/>
      <c r="J142" s="198"/>
      <c r="K142" s="198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149</v>
      </c>
      <c r="AU142" s="207" t="s">
        <v>81</v>
      </c>
      <c r="AV142" s="13" t="s">
        <v>79</v>
      </c>
      <c r="AW142" s="13" t="s">
        <v>33</v>
      </c>
      <c r="AX142" s="13" t="s">
        <v>72</v>
      </c>
      <c r="AY142" s="207" t="s">
        <v>138</v>
      </c>
    </row>
    <row r="143" spans="2:51" s="14" customFormat="1" ht="11.25">
      <c r="B143" s="208"/>
      <c r="C143" s="209"/>
      <c r="D143" s="199" t="s">
        <v>149</v>
      </c>
      <c r="E143" s="210" t="s">
        <v>19</v>
      </c>
      <c r="F143" s="211" t="s">
        <v>675</v>
      </c>
      <c r="G143" s="209"/>
      <c r="H143" s="212">
        <v>135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149</v>
      </c>
      <c r="AU143" s="218" t="s">
        <v>81</v>
      </c>
      <c r="AV143" s="14" t="s">
        <v>81</v>
      </c>
      <c r="AW143" s="14" t="s">
        <v>33</v>
      </c>
      <c r="AX143" s="14" t="s">
        <v>72</v>
      </c>
      <c r="AY143" s="218" t="s">
        <v>138</v>
      </c>
    </row>
    <row r="144" spans="2:51" s="15" customFormat="1" ht="11.25">
      <c r="B144" s="219"/>
      <c r="C144" s="220"/>
      <c r="D144" s="199" t="s">
        <v>149</v>
      </c>
      <c r="E144" s="221" t="s">
        <v>19</v>
      </c>
      <c r="F144" s="222" t="s">
        <v>196</v>
      </c>
      <c r="G144" s="220"/>
      <c r="H144" s="223">
        <v>135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149</v>
      </c>
      <c r="AU144" s="229" t="s">
        <v>81</v>
      </c>
      <c r="AV144" s="15" t="s">
        <v>145</v>
      </c>
      <c r="AW144" s="15" t="s">
        <v>33</v>
      </c>
      <c r="AX144" s="15" t="s">
        <v>79</v>
      </c>
      <c r="AY144" s="229" t="s">
        <v>138</v>
      </c>
    </row>
    <row r="145" spans="2:51" s="14" customFormat="1" ht="11.25">
      <c r="B145" s="208"/>
      <c r="C145" s="209"/>
      <c r="D145" s="199" t="s">
        <v>149</v>
      </c>
      <c r="E145" s="209"/>
      <c r="F145" s="211" t="s">
        <v>679</v>
      </c>
      <c r="G145" s="209"/>
      <c r="H145" s="212">
        <v>243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149</v>
      </c>
      <c r="AU145" s="218" t="s">
        <v>81</v>
      </c>
      <c r="AV145" s="14" t="s">
        <v>81</v>
      </c>
      <c r="AW145" s="14" t="s">
        <v>4</v>
      </c>
      <c r="AX145" s="14" t="s">
        <v>79</v>
      </c>
      <c r="AY145" s="218" t="s">
        <v>138</v>
      </c>
    </row>
    <row r="146" spans="1:65" s="2" customFormat="1" ht="24.2" customHeight="1">
      <c r="A146" s="35"/>
      <c r="B146" s="36"/>
      <c r="C146" s="179" t="s">
        <v>223</v>
      </c>
      <c r="D146" s="179" t="s">
        <v>140</v>
      </c>
      <c r="E146" s="180" t="s">
        <v>204</v>
      </c>
      <c r="F146" s="181" t="s">
        <v>205</v>
      </c>
      <c r="G146" s="182" t="s">
        <v>206</v>
      </c>
      <c r="H146" s="183">
        <v>356.4</v>
      </c>
      <c r="I146" s="184"/>
      <c r="J146" s="185">
        <f>ROUND(I146*H146,2)</f>
        <v>0</v>
      </c>
      <c r="K146" s="181" t="s">
        <v>19</v>
      </c>
      <c r="L146" s="40"/>
      <c r="M146" s="186" t="s">
        <v>19</v>
      </c>
      <c r="N146" s="187" t="s">
        <v>43</v>
      </c>
      <c r="O146" s="65"/>
      <c r="P146" s="188">
        <f>O146*H146</f>
        <v>0</v>
      </c>
      <c r="Q146" s="188">
        <v>0</v>
      </c>
      <c r="R146" s="188">
        <f>Q146*H146</f>
        <v>0</v>
      </c>
      <c r="S146" s="188">
        <v>0</v>
      </c>
      <c r="T146" s="18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145</v>
      </c>
      <c r="AT146" s="190" t="s">
        <v>140</v>
      </c>
      <c r="AU146" s="190" t="s">
        <v>81</v>
      </c>
      <c r="AY146" s="18" t="s">
        <v>138</v>
      </c>
      <c r="BE146" s="191">
        <f>IF(N146="základní",J146,0)</f>
        <v>0</v>
      </c>
      <c r="BF146" s="191">
        <f>IF(N146="snížená",J146,0)</f>
        <v>0</v>
      </c>
      <c r="BG146" s="191">
        <f>IF(N146="zákl. přenesená",J146,0)</f>
        <v>0</v>
      </c>
      <c r="BH146" s="191">
        <f>IF(N146="sníž. přenesená",J146,0)</f>
        <v>0</v>
      </c>
      <c r="BI146" s="191">
        <f>IF(N146="nulová",J146,0)</f>
        <v>0</v>
      </c>
      <c r="BJ146" s="18" t="s">
        <v>79</v>
      </c>
      <c r="BK146" s="191">
        <f>ROUND(I146*H146,2)</f>
        <v>0</v>
      </c>
      <c r="BL146" s="18" t="s">
        <v>145</v>
      </c>
      <c r="BM146" s="190" t="s">
        <v>680</v>
      </c>
    </row>
    <row r="147" spans="2:51" s="14" customFormat="1" ht="11.25">
      <c r="B147" s="208"/>
      <c r="C147" s="209"/>
      <c r="D147" s="199" t="s">
        <v>149</v>
      </c>
      <c r="E147" s="210" t="s">
        <v>19</v>
      </c>
      <c r="F147" s="211" t="s">
        <v>676</v>
      </c>
      <c r="G147" s="209"/>
      <c r="H147" s="212">
        <v>63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149</v>
      </c>
      <c r="AU147" s="218" t="s">
        <v>81</v>
      </c>
      <c r="AV147" s="14" t="s">
        <v>81</v>
      </c>
      <c r="AW147" s="14" t="s">
        <v>33</v>
      </c>
      <c r="AX147" s="14" t="s">
        <v>72</v>
      </c>
      <c r="AY147" s="218" t="s">
        <v>138</v>
      </c>
    </row>
    <row r="148" spans="2:51" s="14" customFormat="1" ht="11.25">
      <c r="B148" s="208"/>
      <c r="C148" s="209"/>
      <c r="D148" s="199" t="s">
        <v>149</v>
      </c>
      <c r="E148" s="210" t="s">
        <v>19</v>
      </c>
      <c r="F148" s="211" t="s">
        <v>677</v>
      </c>
      <c r="G148" s="209"/>
      <c r="H148" s="212">
        <v>135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149</v>
      </c>
      <c r="AU148" s="218" t="s">
        <v>81</v>
      </c>
      <c r="AV148" s="14" t="s">
        <v>81</v>
      </c>
      <c r="AW148" s="14" t="s">
        <v>33</v>
      </c>
      <c r="AX148" s="14" t="s">
        <v>72</v>
      </c>
      <c r="AY148" s="218" t="s">
        <v>138</v>
      </c>
    </row>
    <row r="149" spans="2:51" s="15" customFormat="1" ht="11.25">
      <c r="B149" s="219"/>
      <c r="C149" s="220"/>
      <c r="D149" s="199" t="s">
        <v>149</v>
      </c>
      <c r="E149" s="221" t="s">
        <v>19</v>
      </c>
      <c r="F149" s="222" t="s">
        <v>196</v>
      </c>
      <c r="G149" s="220"/>
      <c r="H149" s="223">
        <v>198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149</v>
      </c>
      <c r="AU149" s="229" t="s">
        <v>81</v>
      </c>
      <c r="AV149" s="15" t="s">
        <v>145</v>
      </c>
      <c r="AW149" s="15" t="s">
        <v>33</v>
      </c>
      <c r="AX149" s="15" t="s">
        <v>79</v>
      </c>
      <c r="AY149" s="229" t="s">
        <v>138</v>
      </c>
    </row>
    <row r="150" spans="2:51" s="14" customFormat="1" ht="11.25">
      <c r="B150" s="208"/>
      <c r="C150" s="209"/>
      <c r="D150" s="199" t="s">
        <v>149</v>
      </c>
      <c r="E150" s="209"/>
      <c r="F150" s="211" t="s">
        <v>681</v>
      </c>
      <c r="G150" s="209"/>
      <c r="H150" s="212">
        <v>356.4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149</v>
      </c>
      <c r="AU150" s="218" t="s">
        <v>81</v>
      </c>
      <c r="AV150" s="14" t="s">
        <v>81</v>
      </c>
      <c r="AW150" s="14" t="s">
        <v>4</v>
      </c>
      <c r="AX150" s="14" t="s">
        <v>79</v>
      </c>
      <c r="AY150" s="218" t="s">
        <v>138</v>
      </c>
    </row>
    <row r="151" spans="1:65" s="2" customFormat="1" ht="21.75" customHeight="1">
      <c r="A151" s="35"/>
      <c r="B151" s="36"/>
      <c r="C151" s="179" t="s">
        <v>229</v>
      </c>
      <c r="D151" s="179" t="s">
        <v>140</v>
      </c>
      <c r="E151" s="180" t="s">
        <v>210</v>
      </c>
      <c r="F151" s="181" t="s">
        <v>211</v>
      </c>
      <c r="G151" s="182" t="s">
        <v>143</v>
      </c>
      <c r="H151" s="183">
        <v>1677</v>
      </c>
      <c r="I151" s="184"/>
      <c r="J151" s="185">
        <f>ROUND(I151*H151,2)</f>
        <v>0</v>
      </c>
      <c r="K151" s="181" t="s">
        <v>144</v>
      </c>
      <c r="L151" s="40"/>
      <c r="M151" s="186" t="s">
        <v>19</v>
      </c>
      <c r="N151" s="187" t="s">
        <v>43</v>
      </c>
      <c r="O151" s="65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145</v>
      </c>
      <c r="AT151" s="190" t="s">
        <v>140</v>
      </c>
      <c r="AU151" s="190" t="s">
        <v>81</v>
      </c>
      <c r="AY151" s="18" t="s">
        <v>138</v>
      </c>
      <c r="BE151" s="191">
        <f>IF(N151="základní",J151,0)</f>
        <v>0</v>
      </c>
      <c r="BF151" s="191">
        <f>IF(N151="snížená",J151,0)</f>
        <v>0</v>
      </c>
      <c r="BG151" s="191">
        <f>IF(N151="zákl. přenesená",J151,0)</f>
        <v>0</v>
      </c>
      <c r="BH151" s="191">
        <f>IF(N151="sníž. přenesená",J151,0)</f>
        <v>0</v>
      </c>
      <c r="BI151" s="191">
        <f>IF(N151="nulová",J151,0)</f>
        <v>0</v>
      </c>
      <c r="BJ151" s="18" t="s">
        <v>79</v>
      </c>
      <c r="BK151" s="191">
        <f>ROUND(I151*H151,2)</f>
        <v>0</v>
      </c>
      <c r="BL151" s="18" t="s">
        <v>145</v>
      </c>
      <c r="BM151" s="190" t="s">
        <v>212</v>
      </c>
    </row>
    <row r="152" spans="1:47" s="2" customFormat="1" ht="11.25">
      <c r="A152" s="35"/>
      <c r="B152" s="36"/>
      <c r="C152" s="37"/>
      <c r="D152" s="192" t="s">
        <v>147</v>
      </c>
      <c r="E152" s="37"/>
      <c r="F152" s="193" t="s">
        <v>213</v>
      </c>
      <c r="G152" s="37"/>
      <c r="H152" s="37"/>
      <c r="I152" s="194"/>
      <c r="J152" s="37"/>
      <c r="K152" s="37"/>
      <c r="L152" s="40"/>
      <c r="M152" s="195"/>
      <c r="N152" s="196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147</v>
      </c>
      <c r="AU152" s="18" t="s">
        <v>81</v>
      </c>
    </row>
    <row r="153" spans="2:51" s="14" customFormat="1" ht="11.25">
      <c r="B153" s="208"/>
      <c r="C153" s="209"/>
      <c r="D153" s="199" t="s">
        <v>149</v>
      </c>
      <c r="E153" s="210" t="s">
        <v>19</v>
      </c>
      <c r="F153" s="211" t="s">
        <v>682</v>
      </c>
      <c r="G153" s="209"/>
      <c r="H153" s="212">
        <v>1677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149</v>
      </c>
      <c r="AU153" s="218" t="s">
        <v>81</v>
      </c>
      <c r="AV153" s="14" t="s">
        <v>81</v>
      </c>
      <c r="AW153" s="14" t="s">
        <v>33</v>
      </c>
      <c r="AX153" s="14" t="s">
        <v>79</v>
      </c>
      <c r="AY153" s="218" t="s">
        <v>138</v>
      </c>
    </row>
    <row r="154" spans="2:63" s="12" customFormat="1" ht="22.9" customHeight="1">
      <c r="B154" s="163"/>
      <c r="C154" s="164"/>
      <c r="D154" s="165" t="s">
        <v>71</v>
      </c>
      <c r="E154" s="177" t="s">
        <v>168</v>
      </c>
      <c r="F154" s="177" t="s">
        <v>215</v>
      </c>
      <c r="G154" s="164"/>
      <c r="H154" s="164"/>
      <c r="I154" s="167"/>
      <c r="J154" s="178">
        <f>BK154</f>
        <v>0</v>
      </c>
      <c r="K154" s="164"/>
      <c r="L154" s="169"/>
      <c r="M154" s="170"/>
      <c r="N154" s="171"/>
      <c r="O154" s="171"/>
      <c r="P154" s="172">
        <f>SUM(P155:P182)</f>
        <v>0</v>
      </c>
      <c r="Q154" s="171"/>
      <c r="R154" s="172">
        <f>SUM(R155:R182)</f>
        <v>374.64426000000003</v>
      </c>
      <c r="S154" s="171"/>
      <c r="T154" s="173">
        <f>SUM(T155:T182)</f>
        <v>0</v>
      </c>
      <c r="AR154" s="174" t="s">
        <v>79</v>
      </c>
      <c r="AT154" s="175" t="s">
        <v>71</v>
      </c>
      <c r="AU154" s="175" t="s">
        <v>79</v>
      </c>
      <c r="AY154" s="174" t="s">
        <v>138</v>
      </c>
      <c r="BK154" s="176">
        <f>SUM(BK155:BK182)</f>
        <v>0</v>
      </c>
    </row>
    <row r="155" spans="1:65" s="2" customFormat="1" ht="16.5" customHeight="1">
      <c r="A155" s="35"/>
      <c r="B155" s="36"/>
      <c r="C155" s="179" t="s">
        <v>8</v>
      </c>
      <c r="D155" s="179" t="s">
        <v>140</v>
      </c>
      <c r="E155" s="180" t="s">
        <v>217</v>
      </c>
      <c r="F155" s="181" t="s">
        <v>218</v>
      </c>
      <c r="G155" s="182" t="s">
        <v>143</v>
      </c>
      <c r="H155" s="183">
        <v>1500</v>
      </c>
      <c r="I155" s="184"/>
      <c r="J155" s="185">
        <f>ROUND(I155*H155,2)</f>
        <v>0</v>
      </c>
      <c r="K155" s="181" t="s">
        <v>144</v>
      </c>
      <c r="L155" s="40"/>
      <c r="M155" s="186" t="s">
        <v>19</v>
      </c>
      <c r="N155" s="187" t="s">
        <v>43</v>
      </c>
      <c r="O155" s="65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145</v>
      </c>
      <c r="AT155" s="190" t="s">
        <v>140</v>
      </c>
      <c r="AU155" s="190" t="s">
        <v>81</v>
      </c>
      <c r="AY155" s="18" t="s">
        <v>138</v>
      </c>
      <c r="BE155" s="191">
        <f>IF(N155="základní",J155,0)</f>
        <v>0</v>
      </c>
      <c r="BF155" s="191">
        <f>IF(N155="snížená",J155,0)</f>
        <v>0</v>
      </c>
      <c r="BG155" s="191">
        <f>IF(N155="zákl. přenesená",J155,0)</f>
        <v>0</v>
      </c>
      <c r="BH155" s="191">
        <f>IF(N155="sníž. přenesená",J155,0)</f>
        <v>0</v>
      </c>
      <c r="BI155" s="191">
        <f>IF(N155="nulová",J155,0)</f>
        <v>0</v>
      </c>
      <c r="BJ155" s="18" t="s">
        <v>79</v>
      </c>
      <c r="BK155" s="191">
        <f>ROUND(I155*H155,2)</f>
        <v>0</v>
      </c>
      <c r="BL155" s="18" t="s">
        <v>145</v>
      </c>
      <c r="BM155" s="190" t="s">
        <v>219</v>
      </c>
    </row>
    <row r="156" spans="1:47" s="2" customFormat="1" ht="11.25">
      <c r="A156" s="35"/>
      <c r="B156" s="36"/>
      <c r="C156" s="37"/>
      <c r="D156" s="192" t="s">
        <v>147</v>
      </c>
      <c r="E156" s="37"/>
      <c r="F156" s="193" t="s">
        <v>220</v>
      </c>
      <c r="G156" s="37"/>
      <c r="H156" s="37"/>
      <c r="I156" s="194"/>
      <c r="J156" s="37"/>
      <c r="K156" s="37"/>
      <c r="L156" s="40"/>
      <c r="M156" s="195"/>
      <c r="N156" s="19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147</v>
      </c>
      <c r="AU156" s="18" t="s">
        <v>81</v>
      </c>
    </row>
    <row r="157" spans="2:51" s="13" customFormat="1" ht="11.25">
      <c r="B157" s="197"/>
      <c r="C157" s="198"/>
      <c r="D157" s="199" t="s">
        <v>149</v>
      </c>
      <c r="E157" s="200" t="s">
        <v>19</v>
      </c>
      <c r="F157" s="201" t="s">
        <v>560</v>
      </c>
      <c r="G157" s="198"/>
      <c r="H157" s="200" t="s">
        <v>19</v>
      </c>
      <c r="I157" s="202"/>
      <c r="J157" s="198"/>
      <c r="K157" s="198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149</v>
      </c>
      <c r="AU157" s="207" t="s">
        <v>81</v>
      </c>
      <c r="AV157" s="13" t="s">
        <v>79</v>
      </c>
      <c r="AW157" s="13" t="s">
        <v>33</v>
      </c>
      <c r="AX157" s="13" t="s">
        <v>72</v>
      </c>
      <c r="AY157" s="207" t="s">
        <v>138</v>
      </c>
    </row>
    <row r="158" spans="2:51" s="14" customFormat="1" ht="11.25">
      <c r="B158" s="208"/>
      <c r="C158" s="209"/>
      <c r="D158" s="199" t="s">
        <v>149</v>
      </c>
      <c r="E158" s="210" t="s">
        <v>19</v>
      </c>
      <c r="F158" s="211" t="s">
        <v>683</v>
      </c>
      <c r="G158" s="209"/>
      <c r="H158" s="212">
        <v>1500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149</v>
      </c>
      <c r="AU158" s="218" t="s">
        <v>81</v>
      </c>
      <c r="AV158" s="14" t="s">
        <v>81</v>
      </c>
      <c r="AW158" s="14" t="s">
        <v>33</v>
      </c>
      <c r="AX158" s="14" t="s">
        <v>72</v>
      </c>
      <c r="AY158" s="218" t="s">
        <v>138</v>
      </c>
    </row>
    <row r="159" spans="2:51" s="15" customFormat="1" ht="11.25">
      <c r="B159" s="219"/>
      <c r="C159" s="220"/>
      <c r="D159" s="199" t="s">
        <v>149</v>
      </c>
      <c r="E159" s="221" t="s">
        <v>19</v>
      </c>
      <c r="F159" s="222" t="s">
        <v>196</v>
      </c>
      <c r="G159" s="220"/>
      <c r="H159" s="223">
        <v>1500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149</v>
      </c>
      <c r="AU159" s="229" t="s">
        <v>81</v>
      </c>
      <c r="AV159" s="15" t="s">
        <v>145</v>
      </c>
      <c r="AW159" s="15" t="s">
        <v>33</v>
      </c>
      <c r="AX159" s="15" t="s">
        <v>79</v>
      </c>
      <c r="AY159" s="229" t="s">
        <v>138</v>
      </c>
    </row>
    <row r="160" spans="1:65" s="2" customFormat="1" ht="16.5" customHeight="1">
      <c r="A160" s="35"/>
      <c r="B160" s="36"/>
      <c r="C160" s="179" t="s">
        <v>242</v>
      </c>
      <c r="D160" s="179" t="s">
        <v>140</v>
      </c>
      <c r="E160" s="180" t="s">
        <v>564</v>
      </c>
      <c r="F160" s="181" t="s">
        <v>565</v>
      </c>
      <c r="G160" s="182" t="s">
        <v>143</v>
      </c>
      <c r="H160" s="183">
        <v>177</v>
      </c>
      <c r="I160" s="184"/>
      <c r="J160" s="185">
        <f>ROUND(I160*H160,2)</f>
        <v>0</v>
      </c>
      <c r="K160" s="181" t="s">
        <v>144</v>
      </c>
      <c r="L160" s="40"/>
      <c r="M160" s="186" t="s">
        <v>19</v>
      </c>
      <c r="N160" s="187" t="s">
        <v>43</v>
      </c>
      <c r="O160" s="65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145</v>
      </c>
      <c r="AT160" s="190" t="s">
        <v>140</v>
      </c>
      <c r="AU160" s="190" t="s">
        <v>81</v>
      </c>
      <c r="AY160" s="18" t="s">
        <v>138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79</v>
      </c>
      <c r="BK160" s="191">
        <f>ROUND(I160*H160,2)</f>
        <v>0</v>
      </c>
      <c r="BL160" s="18" t="s">
        <v>145</v>
      </c>
      <c r="BM160" s="190" t="s">
        <v>684</v>
      </c>
    </row>
    <row r="161" spans="1:47" s="2" customFormat="1" ht="11.25">
      <c r="A161" s="35"/>
      <c r="B161" s="36"/>
      <c r="C161" s="37"/>
      <c r="D161" s="192" t="s">
        <v>147</v>
      </c>
      <c r="E161" s="37"/>
      <c r="F161" s="193" t="s">
        <v>567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147</v>
      </c>
      <c r="AU161" s="18" t="s">
        <v>81</v>
      </c>
    </row>
    <row r="162" spans="2:51" s="13" customFormat="1" ht="11.25">
      <c r="B162" s="197"/>
      <c r="C162" s="198"/>
      <c r="D162" s="199" t="s">
        <v>149</v>
      </c>
      <c r="E162" s="200" t="s">
        <v>19</v>
      </c>
      <c r="F162" s="201" t="s">
        <v>568</v>
      </c>
      <c r="G162" s="198"/>
      <c r="H162" s="200" t="s">
        <v>19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149</v>
      </c>
      <c r="AU162" s="207" t="s">
        <v>81</v>
      </c>
      <c r="AV162" s="13" t="s">
        <v>79</v>
      </c>
      <c r="AW162" s="13" t="s">
        <v>33</v>
      </c>
      <c r="AX162" s="13" t="s">
        <v>72</v>
      </c>
      <c r="AY162" s="207" t="s">
        <v>138</v>
      </c>
    </row>
    <row r="163" spans="2:51" s="14" customFormat="1" ht="11.25">
      <c r="B163" s="208"/>
      <c r="C163" s="209"/>
      <c r="D163" s="199" t="s">
        <v>149</v>
      </c>
      <c r="E163" s="210" t="s">
        <v>19</v>
      </c>
      <c r="F163" s="211" t="s">
        <v>685</v>
      </c>
      <c r="G163" s="209"/>
      <c r="H163" s="212">
        <v>177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149</v>
      </c>
      <c r="AU163" s="218" t="s">
        <v>81</v>
      </c>
      <c r="AV163" s="14" t="s">
        <v>81</v>
      </c>
      <c r="AW163" s="14" t="s">
        <v>33</v>
      </c>
      <c r="AX163" s="14" t="s">
        <v>79</v>
      </c>
      <c r="AY163" s="218" t="s">
        <v>138</v>
      </c>
    </row>
    <row r="164" spans="1:65" s="2" customFormat="1" ht="37.9" customHeight="1">
      <c r="A164" s="35"/>
      <c r="B164" s="36"/>
      <c r="C164" s="179" t="s">
        <v>248</v>
      </c>
      <c r="D164" s="179" t="s">
        <v>140</v>
      </c>
      <c r="E164" s="180" t="s">
        <v>570</v>
      </c>
      <c r="F164" s="181" t="s">
        <v>571</v>
      </c>
      <c r="G164" s="182" t="s">
        <v>143</v>
      </c>
      <c r="H164" s="183">
        <v>1500</v>
      </c>
      <c r="I164" s="184"/>
      <c r="J164" s="185">
        <f>ROUND(I164*H164,2)</f>
        <v>0</v>
      </c>
      <c r="K164" s="181" t="s">
        <v>144</v>
      </c>
      <c r="L164" s="40"/>
      <c r="M164" s="186" t="s">
        <v>19</v>
      </c>
      <c r="N164" s="187" t="s">
        <v>43</v>
      </c>
      <c r="O164" s="65"/>
      <c r="P164" s="188">
        <f>O164*H164</f>
        <v>0</v>
      </c>
      <c r="Q164" s="188">
        <v>0.08425</v>
      </c>
      <c r="R164" s="188">
        <f>Q164*H164</f>
        <v>126.37500000000001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145</v>
      </c>
      <c r="AT164" s="190" t="s">
        <v>140</v>
      </c>
      <c r="AU164" s="190" t="s">
        <v>81</v>
      </c>
      <c r="AY164" s="18" t="s">
        <v>138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79</v>
      </c>
      <c r="BK164" s="191">
        <f>ROUND(I164*H164,2)</f>
        <v>0</v>
      </c>
      <c r="BL164" s="18" t="s">
        <v>145</v>
      </c>
      <c r="BM164" s="190" t="s">
        <v>572</v>
      </c>
    </row>
    <row r="165" spans="1:47" s="2" customFormat="1" ht="11.25">
      <c r="A165" s="35"/>
      <c r="B165" s="36"/>
      <c r="C165" s="37"/>
      <c r="D165" s="192" t="s">
        <v>147</v>
      </c>
      <c r="E165" s="37"/>
      <c r="F165" s="193" t="s">
        <v>573</v>
      </c>
      <c r="G165" s="37"/>
      <c r="H165" s="37"/>
      <c r="I165" s="194"/>
      <c r="J165" s="37"/>
      <c r="K165" s="37"/>
      <c r="L165" s="40"/>
      <c r="M165" s="195"/>
      <c r="N165" s="19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147</v>
      </c>
      <c r="AU165" s="18" t="s">
        <v>81</v>
      </c>
    </row>
    <row r="166" spans="2:51" s="13" customFormat="1" ht="11.25">
      <c r="B166" s="197"/>
      <c r="C166" s="198"/>
      <c r="D166" s="199" t="s">
        <v>149</v>
      </c>
      <c r="E166" s="200" t="s">
        <v>19</v>
      </c>
      <c r="F166" s="201" t="s">
        <v>574</v>
      </c>
      <c r="G166" s="198"/>
      <c r="H166" s="200" t="s">
        <v>19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149</v>
      </c>
      <c r="AU166" s="207" t="s">
        <v>81</v>
      </c>
      <c r="AV166" s="13" t="s">
        <v>79</v>
      </c>
      <c r="AW166" s="13" t="s">
        <v>33</v>
      </c>
      <c r="AX166" s="13" t="s">
        <v>72</v>
      </c>
      <c r="AY166" s="207" t="s">
        <v>138</v>
      </c>
    </row>
    <row r="167" spans="2:51" s="13" customFormat="1" ht="11.25">
      <c r="B167" s="197"/>
      <c r="C167" s="198"/>
      <c r="D167" s="199" t="s">
        <v>149</v>
      </c>
      <c r="E167" s="200" t="s">
        <v>19</v>
      </c>
      <c r="F167" s="201" t="s">
        <v>560</v>
      </c>
      <c r="G167" s="198"/>
      <c r="H167" s="200" t="s">
        <v>19</v>
      </c>
      <c r="I167" s="202"/>
      <c r="J167" s="198"/>
      <c r="K167" s="198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149</v>
      </c>
      <c r="AU167" s="207" t="s">
        <v>81</v>
      </c>
      <c r="AV167" s="13" t="s">
        <v>79</v>
      </c>
      <c r="AW167" s="13" t="s">
        <v>33</v>
      </c>
      <c r="AX167" s="13" t="s">
        <v>72</v>
      </c>
      <c r="AY167" s="207" t="s">
        <v>138</v>
      </c>
    </row>
    <row r="168" spans="2:51" s="14" customFormat="1" ht="11.25">
      <c r="B168" s="208"/>
      <c r="C168" s="209"/>
      <c r="D168" s="199" t="s">
        <v>149</v>
      </c>
      <c r="E168" s="210" t="s">
        <v>19</v>
      </c>
      <c r="F168" s="211" t="s">
        <v>686</v>
      </c>
      <c r="G168" s="209"/>
      <c r="H168" s="212">
        <v>1500</v>
      </c>
      <c r="I168" s="213"/>
      <c r="J168" s="209"/>
      <c r="K168" s="209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149</v>
      </c>
      <c r="AU168" s="218" t="s">
        <v>81</v>
      </c>
      <c r="AV168" s="14" t="s">
        <v>81</v>
      </c>
      <c r="AW168" s="14" t="s">
        <v>33</v>
      </c>
      <c r="AX168" s="14" t="s">
        <v>72</v>
      </c>
      <c r="AY168" s="218" t="s">
        <v>138</v>
      </c>
    </row>
    <row r="169" spans="2:51" s="15" customFormat="1" ht="11.25">
      <c r="B169" s="219"/>
      <c r="C169" s="220"/>
      <c r="D169" s="199" t="s">
        <v>149</v>
      </c>
      <c r="E169" s="221" t="s">
        <v>19</v>
      </c>
      <c r="F169" s="222" t="s">
        <v>196</v>
      </c>
      <c r="G169" s="220"/>
      <c r="H169" s="223">
        <v>1500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149</v>
      </c>
      <c r="AU169" s="229" t="s">
        <v>81</v>
      </c>
      <c r="AV169" s="15" t="s">
        <v>145</v>
      </c>
      <c r="AW169" s="15" t="s">
        <v>33</v>
      </c>
      <c r="AX169" s="15" t="s">
        <v>79</v>
      </c>
      <c r="AY169" s="229" t="s">
        <v>138</v>
      </c>
    </row>
    <row r="170" spans="1:65" s="2" customFormat="1" ht="16.5" customHeight="1">
      <c r="A170" s="35"/>
      <c r="B170" s="36"/>
      <c r="C170" s="230" t="s">
        <v>263</v>
      </c>
      <c r="D170" s="230" t="s">
        <v>264</v>
      </c>
      <c r="E170" s="231" t="s">
        <v>585</v>
      </c>
      <c r="F170" s="232" t="s">
        <v>586</v>
      </c>
      <c r="G170" s="233" t="s">
        <v>143</v>
      </c>
      <c r="H170" s="234">
        <v>1515</v>
      </c>
      <c r="I170" s="235"/>
      <c r="J170" s="236">
        <f>ROUND(I170*H170,2)</f>
        <v>0</v>
      </c>
      <c r="K170" s="232" t="s">
        <v>144</v>
      </c>
      <c r="L170" s="237"/>
      <c r="M170" s="238" t="s">
        <v>19</v>
      </c>
      <c r="N170" s="239" t="s">
        <v>43</v>
      </c>
      <c r="O170" s="65"/>
      <c r="P170" s="188">
        <f>O170*H170</f>
        <v>0</v>
      </c>
      <c r="Q170" s="188">
        <v>0.131</v>
      </c>
      <c r="R170" s="188">
        <f>Q170*H170</f>
        <v>198.465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190</v>
      </c>
      <c r="AT170" s="190" t="s">
        <v>264</v>
      </c>
      <c r="AU170" s="190" t="s">
        <v>81</v>
      </c>
      <c r="AY170" s="18" t="s">
        <v>138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79</v>
      </c>
      <c r="BK170" s="191">
        <f>ROUND(I170*H170,2)</f>
        <v>0</v>
      </c>
      <c r="BL170" s="18" t="s">
        <v>145</v>
      </c>
      <c r="BM170" s="190" t="s">
        <v>587</v>
      </c>
    </row>
    <row r="171" spans="2:51" s="13" customFormat="1" ht="11.25">
      <c r="B171" s="197"/>
      <c r="C171" s="198"/>
      <c r="D171" s="199" t="s">
        <v>149</v>
      </c>
      <c r="E171" s="200" t="s">
        <v>19</v>
      </c>
      <c r="F171" s="201" t="s">
        <v>687</v>
      </c>
      <c r="G171" s="198"/>
      <c r="H171" s="200" t="s">
        <v>19</v>
      </c>
      <c r="I171" s="202"/>
      <c r="J171" s="198"/>
      <c r="K171" s="198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149</v>
      </c>
      <c r="AU171" s="207" t="s">
        <v>81</v>
      </c>
      <c r="AV171" s="13" t="s">
        <v>79</v>
      </c>
      <c r="AW171" s="13" t="s">
        <v>33</v>
      </c>
      <c r="AX171" s="13" t="s">
        <v>72</v>
      </c>
      <c r="AY171" s="207" t="s">
        <v>138</v>
      </c>
    </row>
    <row r="172" spans="2:51" s="14" customFormat="1" ht="11.25">
      <c r="B172" s="208"/>
      <c r="C172" s="209"/>
      <c r="D172" s="199" t="s">
        <v>149</v>
      </c>
      <c r="E172" s="210" t="s">
        <v>19</v>
      </c>
      <c r="F172" s="211" t="s">
        <v>688</v>
      </c>
      <c r="G172" s="209"/>
      <c r="H172" s="212">
        <v>1500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149</v>
      </c>
      <c r="AU172" s="218" t="s">
        <v>81</v>
      </c>
      <c r="AV172" s="14" t="s">
        <v>81</v>
      </c>
      <c r="AW172" s="14" t="s">
        <v>33</v>
      </c>
      <c r="AX172" s="14" t="s">
        <v>72</v>
      </c>
      <c r="AY172" s="218" t="s">
        <v>138</v>
      </c>
    </row>
    <row r="173" spans="2:51" s="15" customFormat="1" ht="11.25">
      <c r="B173" s="219"/>
      <c r="C173" s="220"/>
      <c r="D173" s="199" t="s">
        <v>149</v>
      </c>
      <c r="E173" s="221" t="s">
        <v>19</v>
      </c>
      <c r="F173" s="222" t="s">
        <v>196</v>
      </c>
      <c r="G173" s="220"/>
      <c r="H173" s="223">
        <v>1500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149</v>
      </c>
      <c r="AU173" s="229" t="s">
        <v>81</v>
      </c>
      <c r="AV173" s="15" t="s">
        <v>145</v>
      </c>
      <c r="AW173" s="15" t="s">
        <v>33</v>
      </c>
      <c r="AX173" s="15" t="s">
        <v>79</v>
      </c>
      <c r="AY173" s="229" t="s">
        <v>138</v>
      </c>
    </row>
    <row r="174" spans="2:51" s="14" customFormat="1" ht="11.25">
      <c r="B174" s="208"/>
      <c r="C174" s="209"/>
      <c r="D174" s="199" t="s">
        <v>149</v>
      </c>
      <c r="E174" s="209"/>
      <c r="F174" s="211" t="s">
        <v>689</v>
      </c>
      <c r="G174" s="209"/>
      <c r="H174" s="212">
        <v>1515</v>
      </c>
      <c r="I174" s="213"/>
      <c r="J174" s="209"/>
      <c r="K174" s="209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149</v>
      </c>
      <c r="AU174" s="218" t="s">
        <v>81</v>
      </c>
      <c r="AV174" s="14" t="s">
        <v>81</v>
      </c>
      <c r="AW174" s="14" t="s">
        <v>4</v>
      </c>
      <c r="AX174" s="14" t="s">
        <v>79</v>
      </c>
      <c r="AY174" s="218" t="s">
        <v>138</v>
      </c>
    </row>
    <row r="175" spans="1:65" s="2" customFormat="1" ht="37.9" customHeight="1">
      <c r="A175" s="35"/>
      <c r="B175" s="36"/>
      <c r="C175" s="179" t="s">
        <v>268</v>
      </c>
      <c r="D175" s="179" t="s">
        <v>140</v>
      </c>
      <c r="E175" s="180" t="s">
        <v>601</v>
      </c>
      <c r="F175" s="181" t="s">
        <v>602</v>
      </c>
      <c r="G175" s="182" t="s">
        <v>143</v>
      </c>
      <c r="H175" s="183">
        <v>177</v>
      </c>
      <c r="I175" s="184"/>
      <c r="J175" s="185">
        <f>ROUND(I175*H175,2)</f>
        <v>0</v>
      </c>
      <c r="K175" s="181" t="s">
        <v>144</v>
      </c>
      <c r="L175" s="40"/>
      <c r="M175" s="186" t="s">
        <v>19</v>
      </c>
      <c r="N175" s="187" t="s">
        <v>43</v>
      </c>
      <c r="O175" s="65"/>
      <c r="P175" s="188">
        <f>O175*H175</f>
        <v>0</v>
      </c>
      <c r="Q175" s="188">
        <v>0.10362</v>
      </c>
      <c r="R175" s="188">
        <f>Q175*H175</f>
        <v>18.34074</v>
      </c>
      <c r="S175" s="188">
        <v>0</v>
      </c>
      <c r="T175" s="18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145</v>
      </c>
      <c r="AT175" s="190" t="s">
        <v>140</v>
      </c>
      <c r="AU175" s="190" t="s">
        <v>81</v>
      </c>
      <c r="AY175" s="18" t="s">
        <v>138</v>
      </c>
      <c r="BE175" s="191">
        <f>IF(N175="základní",J175,0)</f>
        <v>0</v>
      </c>
      <c r="BF175" s="191">
        <f>IF(N175="snížená",J175,0)</f>
        <v>0</v>
      </c>
      <c r="BG175" s="191">
        <f>IF(N175="zákl. přenesená",J175,0)</f>
        <v>0</v>
      </c>
      <c r="BH175" s="191">
        <f>IF(N175="sníž. přenesená",J175,0)</f>
        <v>0</v>
      </c>
      <c r="BI175" s="191">
        <f>IF(N175="nulová",J175,0)</f>
        <v>0</v>
      </c>
      <c r="BJ175" s="18" t="s">
        <v>79</v>
      </c>
      <c r="BK175" s="191">
        <f>ROUND(I175*H175,2)</f>
        <v>0</v>
      </c>
      <c r="BL175" s="18" t="s">
        <v>145</v>
      </c>
      <c r="BM175" s="190" t="s">
        <v>690</v>
      </c>
    </row>
    <row r="176" spans="1:47" s="2" customFormat="1" ht="11.25">
      <c r="A176" s="35"/>
      <c r="B176" s="36"/>
      <c r="C176" s="37"/>
      <c r="D176" s="192" t="s">
        <v>147</v>
      </c>
      <c r="E176" s="37"/>
      <c r="F176" s="193" t="s">
        <v>604</v>
      </c>
      <c r="G176" s="37"/>
      <c r="H176" s="37"/>
      <c r="I176" s="194"/>
      <c r="J176" s="37"/>
      <c r="K176" s="37"/>
      <c r="L176" s="40"/>
      <c r="M176" s="195"/>
      <c r="N176" s="196"/>
      <c r="O176" s="65"/>
      <c r="P176" s="65"/>
      <c r="Q176" s="65"/>
      <c r="R176" s="65"/>
      <c r="S176" s="65"/>
      <c r="T176" s="66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147</v>
      </c>
      <c r="AU176" s="18" t="s">
        <v>81</v>
      </c>
    </row>
    <row r="177" spans="2:51" s="13" customFormat="1" ht="11.25">
      <c r="B177" s="197"/>
      <c r="C177" s="198"/>
      <c r="D177" s="199" t="s">
        <v>149</v>
      </c>
      <c r="E177" s="200" t="s">
        <v>19</v>
      </c>
      <c r="F177" s="201" t="s">
        <v>568</v>
      </c>
      <c r="G177" s="198"/>
      <c r="H177" s="200" t="s">
        <v>19</v>
      </c>
      <c r="I177" s="202"/>
      <c r="J177" s="198"/>
      <c r="K177" s="198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149</v>
      </c>
      <c r="AU177" s="207" t="s">
        <v>81</v>
      </c>
      <c r="AV177" s="13" t="s">
        <v>79</v>
      </c>
      <c r="AW177" s="13" t="s">
        <v>33</v>
      </c>
      <c r="AX177" s="13" t="s">
        <v>72</v>
      </c>
      <c r="AY177" s="207" t="s">
        <v>138</v>
      </c>
    </row>
    <row r="178" spans="2:51" s="14" customFormat="1" ht="11.25">
      <c r="B178" s="208"/>
      <c r="C178" s="209"/>
      <c r="D178" s="199" t="s">
        <v>149</v>
      </c>
      <c r="E178" s="210" t="s">
        <v>19</v>
      </c>
      <c r="F178" s="211" t="s">
        <v>691</v>
      </c>
      <c r="G178" s="209"/>
      <c r="H178" s="212">
        <v>177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149</v>
      </c>
      <c r="AU178" s="218" t="s">
        <v>81</v>
      </c>
      <c r="AV178" s="14" t="s">
        <v>81</v>
      </c>
      <c r="AW178" s="14" t="s">
        <v>33</v>
      </c>
      <c r="AX178" s="14" t="s">
        <v>72</v>
      </c>
      <c r="AY178" s="218" t="s">
        <v>138</v>
      </c>
    </row>
    <row r="179" spans="2:51" s="15" customFormat="1" ht="11.25">
      <c r="B179" s="219"/>
      <c r="C179" s="220"/>
      <c r="D179" s="199" t="s">
        <v>149</v>
      </c>
      <c r="E179" s="221" t="s">
        <v>19</v>
      </c>
      <c r="F179" s="222" t="s">
        <v>196</v>
      </c>
      <c r="G179" s="220"/>
      <c r="H179" s="223">
        <v>177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149</v>
      </c>
      <c r="AU179" s="229" t="s">
        <v>81</v>
      </c>
      <c r="AV179" s="15" t="s">
        <v>145</v>
      </c>
      <c r="AW179" s="15" t="s">
        <v>33</v>
      </c>
      <c r="AX179" s="15" t="s">
        <v>79</v>
      </c>
      <c r="AY179" s="229" t="s">
        <v>138</v>
      </c>
    </row>
    <row r="180" spans="1:65" s="2" customFormat="1" ht="16.5" customHeight="1">
      <c r="A180" s="35"/>
      <c r="B180" s="36"/>
      <c r="C180" s="230" t="s">
        <v>272</v>
      </c>
      <c r="D180" s="230" t="s">
        <v>264</v>
      </c>
      <c r="E180" s="231" t="s">
        <v>608</v>
      </c>
      <c r="F180" s="232" t="s">
        <v>609</v>
      </c>
      <c r="G180" s="233" t="s">
        <v>143</v>
      </c>
      <c r="H180" s="234">
        <v>178.77</v>
      </c>
      <c r="I180" s="235"/>
      <c r="J180" s="236">
        <f>ROUND(I180*H180,2)</f>
        <v>0</v>
      </c>
      <c r="K180" s="232" t="s">
        <v>144</v>
      </c>
      <c r="L180" s="237"/>
      <c r="M180" s="238" t="s">
        <v>19</v>
      </c>
      <c r="N180" s="239" t="s">
        <v>43</v>
      </c>
      <c r="O180" s="65"/>
      <c r="P180" s="188">
        <f>O180*H180</f>
        <v>0</v>
      </c>
      <c r="Q180" s="188">
        <v>0.176</v>
      </c>
      <c r="R180" s="188">
        <f>Q180*H180</f>
        <v>31.46352</v>
      </c>
      <c r="S180" s="188">
        <v>0</v>
      </c>
      <c r="T180" s="18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0" t="s">
        <v>190</v>
      </c>
      <c r="AT180" s="190" t="s">
        <v>264</v>
      </c>
      <c r="AU180" s="190" t="s">
        <v>81</v>
      </c>
      <c r="AY180" s="18" t="s">
        <v>138</v>
      </c>
      <c r="BE180" s="191">
        <f>IF(N180="základní",J180,0)</f>
        <v>0</v>
      </c>
      <c r="BF180" s="191">
        <f>IF(N180="snížená",J180,0)</f>
        <v>0</v>
      </c>
      <c r="BG180" s="191">
        <f>IF(N180="zákl. přenesená",J180,0)</f>
        <v>0</v>
      </c>
      <c r="BH180" s="191">
        <f>IF(N180="sníž. přenesená",J180,0)</f>
        <v>0</v>
      </c>
      <c r="BI180" s="191">
        <f>IF(N180="nulová",J180,0)</f>
        <v>0</v>
      </c>
      <c r="BJ180" s="18" t="s">
        <v>79</v>
      </c>
      <c r="BK180" s="191">
        <f>ROUND(I180*H180,2)</f>
        <v>0</v>
      </c>
      <c r="BL180" s="18" t="s">
        <v>145</v>
      </c>
      <c r="BM180" s="190" t="s">
        <v>692</v>
      </c>
    </row>
    <row r="181" spans="2:51" s="14" customFormat="1" ht="11.25">
      <c r="B181" s="208"/>
      <c r="C181" s="209"/>
      <c r="D181" s="199" t="s">
        <v>149</v>
      </c>
      <c r="E181" s="210" t="s">
        <v>19</v>
      </c>
      <c r="F181" s="211" t="s">
        <v>685</v>
      </c>
      <c r="G181" s="209"/>
      <c r="H181" s="212">
        <v>177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149</v>
      </c>
      <c r="AU181" s="218" t="s">
        <v>81</v>
      </c>
      <c r="AV181" s="14" t="s">
        <v>81</v>
      </c>
      <c r="AW181" s="14" t="s">
        <v>33</v>
      </c>
      <c r="AX181" s="14" t="s">
        <v>79</v>
      </c>
      <c r="AY181" s="218" t="s">
        <v>138</v>
      </c>
    </row>
    <row r="182" spans="2:51" s="14" customFormat="1" ht="11.25">
      <c r="B182" s="208"/>
      <c r="C182" s="209"/>
      <c r="D182" s="199" t="s">
        <v>149</v>
      </c>
      <c r="E182" s="209"/>
      <c r="F182" s="211" t="s">
        <v>693</v>
      </c>
      <c r="G182" s="209"/>
      <c r="H182" s="212">
        <v>178.77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149</v>
      </c>
      <c r="AU182" s="218" t="s">
        <v>81</v>
      </c>
      <c r="AV182" s="14" t="s">
        <v>81</v>
      </c>
      <c r="AW182" s="14" t="s">
        <v>4</v>
      </c>
      <c r="AX182" s="14" t="s">
        <v>79</v>
      </c>
      <c r="AY182" s="218" t="s">
        <v>138</v>
      </c>
    </row>
    <row r="183" spans="2:63" s="12" customFormat="1" ht="22.9" customHeight="1">
      <c r="B183" s="163"/>
      <c r="C183" s="164"/>
      <c r="D183" s="165" t="s">
        <v>71</v>
      </c>
      <c r="E183" s="177" t="s">
        <v>197</v>
      </c>
      <c r="F183" s="177" t="s">
        <v>247</v>
      </c>
      <c r="G183" s="164"/>
      <c r="H183" s="164"/>
      <c r="I183" s="167"/>
      <c r="J183" s="178">
        <f>BK183</f>
        <v>0</v>
      </c>
      <c r="K183" s="164"/>
      <c r="L183" s="169"/>
      <c r="M183" s="170"/>
      <c r="N183" s="171"/>
      <c r="O183" s="171"/>
      <c r="P183" s="172">
        <f>SUM(P184:P196)</f>
        <v>0</v>
      </c>
      <c r="Q183" s="171"/>
      <c r="R183" s="172">
        <f>SUM(R184:R196)</f>
        <v>131.03118</v>
      </c>
      <c r="S183" s="171"/>
      <c r="T183" s="173">
        <f>SUM(T184:T196)</f>
        <v>0</v>
      </c>
      <c r="AR183" s="174" t="s">
        <v>79</v>
      </c>
      <c r="AT183" s="175" t="s">
        <v>71</v>
      </c>
      <c r="AU183" s="175" t="s">
        <v>79</v>
      </c>
      <c r="AY183" s="174" t="s">
        <v>138</v>
      </c>
      <c r="BK183" s="176">
        <f>SUM(BK184:BK196)</f>
        <v>0</v>
      </c>
    </row>
    <row r="184" spans="1:65" s="2" customFormat="1" ht="21.75" customHeight="1">
      <c r="A184" s="35"/>
      <c r="B184" s="36"/>
      <c r="C184" s="179" t="s">
        <v>7</v>
      </c>
      <c r="D184" s="179" t="s">
        <v>140</v>
      </c>
      <c r="E184" s="180" t="s">
        <v>341</v>
      </c>
      <c r="F184" s="181" t="s">
        <v>342</v>
      </c>
      <c r="G184" s="182" t="s">
        <v>143</v>
      </c>
      <c r="H184" s="183">
        <v>182</v>
      </c>
      <c r="I184" s="184"/>
      <c r="J184" s="185">
        <f>ROUND(I184*H184,2)</f>
        <v>0</v>
      </c>
      <c r="K184" s="181" t="s">
        <v>144</v>
      </c>
      <c r="L184" s="40"/>
      <c r="M184" s="186" t="s">
        <v>19</v>
      </c>
      <c r="N184" s="187" t="s">
        <v>43</v>
      </c>
      <c r="O184" s="65"/>
      <c r="P184" s="188">
        <f>O184*H184</f>
        <v>0</v>
      </c>
      <c r="Q184" s="188">
        <v>0.0026</v>
      </c>
      <c r="R184" s="188">
        <f>Q184*H184</f>
        <v>0.47319999999999995</v>
      </c>
      <c r="S184" s="188">
        <v>0</v>
      </c>
      <c r="T184" s="18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145</v>
      </c>
      <c r="AT184" s="190" t="s">
        <v>140</v>
      </c>
      <c r="AU184" s="190" t="s">
        <v>81</v>
      </c>
      <c r="AY184" s="18" t="s">
        <v>138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79</v>
      </c>
      <c r="BK184" s="191">
        <f>ROUND(I184*H184,2)</f>
        <v>0</v>
      </c>
      <c r="BL184" s="18" t="s">
        <v>145</v>
      </c>
      <c r="BM184" s="190" t="s">
        <v>343</v>
      </c>
    </row>
    <row r="185" spans="1:47" s="2" customFormat="1" ht="11.25">
      <c r="A185" s="35"/>
      <c r="B185" s="36"/>
      <c r="C185" s="37"/>
      <c r="D185" s="192" t="s">
        <v>147</v>
      </c>
      <c r="E185" s="37"/>
      <c r="F185" s="193" t="s">
        <v>344</v>
      </c>
      <c r="G185" s="37"/>
      <c r="H185" s="37"/>
      <c r="I185" s="194"/>
      <c r="J185" s="37"/>
      <c r="K185" s="37"/>
      <c r="L185" s="40"/>
      <c r="M185" s="195"/>
      <c r="N185" s="196"/>
      <c r="O185" s="65"/>
      <c r="P185" s="65"/>
      <c r="Q185" s="65"/>
      <c r="R185" s="65"/>
      <c r="S185" s="65"/>
      <c r="T185" s="66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147</v>
      </c>
      <c r="AU185" s="18" t="s">
        <v>81</v>
      </c>
    </row>
    <row r="186" spans="2:51" s="14" customFormat="1" ht="11.25">
      <c r="B186" s="208"/>
      <c r="C186" s="209"/>
      <c r="D186" s="199" t="s">
        <v>149</v>
      </c>
      <c r="E186" s="210" t="s">
        <v>19</v>
      </c>
      <c r="F186" s="211" t="s">
        <v>694</v>
      </c>
      <c r="G186" s="209"/>
      <c r="H186" s="212">
        <v>2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149</v>
      </c>
      <c r="AU186" s="218" t="s">
        <v>81</v>
      </c>
      <c r="AV186" s="14" t="s">
        <v>81</v>
      </c>
      <c r="AW186" s="14" t="s">
        <v>33</v>
      </c>
      <c r="AX186" s="14" t="s">
        <v>72</v>
      </c>
      <c r="AY186" s="218" t="s">
        <v>138</v>
      </c>
    </row>
    <row r="187" spans="2:51" s="14" customFormat="1" ht="11.25">
      <c r="B187" s="208"/>
      <c r="C187" s="209"/>
      <c r="D187" s="199" t="s">
        <v>149</v>
      </c>
      <c r="E187" s="210" t="s">
        <v>19</v>
      </c>
      <c r="F187" s="211" t="s">
        <v>695</v>
      </c>
      <c r="G187" s="209"/>
      <c r="H187" s="212">
        <v>180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149</v>
      </c>
      <c r="AU187" s="218" t="s">
        <v>81</v>
      </c>
      <c r="AV187" s="14" t="s">
        <v>81</v>
      </c>
      <c r="AW187" s="14" t="s">
        <v>33</v>
      </c>
      <c r="AX187" s="14" t="s">
        <v>72</v>
      </c>
      <c r="AY187" s="218" t="s">
        <v>138</v>
      </c>
    </row>
    <row r="188" spans="2:51" s="15" customFormat="1" ht="11.25">
      <c r="B188" s="219"/>
      <c r="C188" s="220"/>
      <c r="D188" s="199" t="s">
        <v>149</v>
      </c>
      <c r="E188" s="221" t="s">
        <v>19</v>
      </c>
      <c r="F188" s="222" t="s">
        <v>196</v>
      </c>
      <c r="G188" s="220"/>
      <c r="H188" s="223">
        <v>182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149</v>
      </c>
      <c r="AU188" s="229" t="s">
        <v>81</v>
      </c>
      <c r="AV188" s="15" t="s">
        <v>145</v>
      </c>
      <c r="AW188" s="15" t="s">
        <v>33</v>
      </c>
      <c r="AX188" s="15" t="s">
        <v>79</v>
      </c>
      <c r="AY188" s="229" t="s">
        <v>138</v>
      </c>
    </row>
    <row r="189" spans="1:65" s="2" customFormat="1" ht="24.2" customHeight="1">
      <c r="A189" s="35"/>
      <c r="B189" s="36"/>
      <c r="C189" s="179" t="s">
        <v>279</v>
      </c>
      <c r="D189" s="179" t="s">
        <v>140</v>
      </c>
      <c r="E189" s="180" t="s">
        <v>360</v>
      </c>
      <c r="F189" s="181" t="s">
        <v>361</v>
      </c>
      <c r="G189" s="182" t="s">
        <v>143</v>
      </c>
      <c r="H189" s="183">
        <v>182</v>
      </c>
      <c r="I189" s="184"/>
      <c r="J189" s="185">
        <f>ROUND(I189*H189,2)</f>
        <v>0</v>
      </c>
      <c r="K189" s="181" t="s">
        <v>144</v>
      </c>
      <c r="L189" s="40"/>
      <c r="M189" s="186" t="s">
        <v>19</v>
      </c>
      <c r="N189" s="187" t="s">
        <v>43</v>
      </c>
      <c r="O189" s="65"/>
      <c r="P189" s="188">
        <f>O189*H189</f>
        <v>0</v>
      </c>
      <c r="Q189" s="188">
        <v>1E-05</v>
      </c>
      <c r="R189" s="188">
        <f>Q189*H189</f>
        <v>0.0018200000000000002</v>
      </c>
      <c r="S189" s="188">
        <v>0</v>
      </c>
      <c r="T189" s="18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145</v>
      </c>
      <c r="AT189" s="190" t="s">
        <v>140</v>
      </c>
      <c r="AU189" s="190" t="s">
        <v>81</v>
      </c>
      <c r="AY189" s="18" t="s">
        <v>138</v>
      </c>
      <c r="BE189" s="191">
        <f>IF(N189="základní",J189,0)</f>
        <v>0</v>
      </c>
      <c r="BF189" s="191">
        <f>IF(N189="snížená",J189,0)</f>
        <v>0</v>
      </c>
      <c r="BG189" s="191">
        <f>IF(N189="zákl. přenesená",J189,0)</f>
        <v>0</v>
      </c>
      <c r="BH189" s="191">
        <f>IF(N189="sníž. přenesená",J189,0)</f>
        <v>0</v>
      </c>
      <c r="BI189" s="191">
        <f>IF(N189="nulová",J189,0)</f>
        <v>0</v>
      </c>
      <c r="BJ189" s="18" t="s">
        <v>79</v>
      </c>
      <c r="BK189" s="191">
        <f>ROUND(I189*H189,2)</f>
        <v>0</v>
      </c>
      <c r="BL189" s="18" t="s">
        <v>145</v>
      </c>
      <c r="BM189" s="190" t="s">
        <v>362</v>
      </c>
    </row>
    <row r="190" spans="1:47" s="2" customFormat="1" ht="11.25">
      <c r="A190" s="35"/>
      <c r="B190" s="36"/>
      <c r="C190" s="37"/>
      <c r="D190" s="192" t="s">
        <v>147</v>
      </c>
      <c r="E190" s="37"/>
      <c r="F190" s="193" t="s">
        <v>363</v>
      </c>
      <c r="G190" s="37"/>
      <c r="H190" s="37"/>
      <c r="I190" s="194"/>
      <c r="J190" s="37"/>
      <c r="K190" s="37"/>
      <c r="L190" s="40"/>
      <c r="M190" s="195"/>
      <c r="N190" s="19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147</v>
      </c>
      <c r="AU190" s="18" t="s">
        <v>81</v>
      </c>
    </row>
    <row r="191" spans="2:51" s="14" customFormat="1" ht="11.25">
      <c r="B191" s="208"/>
      <c r="C191" s="209"/>
      <c r="D191" s="199" t="s">
        <v>149</v>
      </c>
      <c r="E191" s="210" t="s">
        <v>19</v>
      </c>
      <c r="F191" s="211" t="s">
        <v>694</v>
      </c>
      <c r="G191" s="209"/>
      <c r="H191" s="212">
        <v>2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149</v>
      </c>
      <c r="AU191" s="218" t="s">
        <v>81</v>
      </c>
      <c r="AV191" s="14" t="s">
        <v>81</v>
      </c>
      <c r="AW191" s="14" t="s">
        <v>33</v>
      </c>
      <c r="AX191" s="14" t="s">
        <v>72</v>
      </c>
      <c r="AY191" s="218" t="s">
        <v>138</v>
      </c>
    </row>
    <row r="192" spans="2:51" s="14" customFormat="1" ht="11.25">
      <c r="B192" s="208"/>
      <c r="C192" s="209"/>
      <c r="D192" s="199" t="s">
        <v>149</v>
      </c>
      <c r="E192" s="210" t="s">
        <v>19</v>
      </c>
      <c r="F192" s="211" t="s">
        <v>695</v>
      </c>
      <c r="G192" s="209"/>
      <c r="H192" s="212">
        <v>180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149</v>
      </c>
      <c r="AU192" s="218" t="s">
        <v>81</v>
      </c>
      <c r="AV192" s="14" t="s">
        <v>81</v>
      </c>
      <c r="AW192" s="14" t="s">
        <v>33</v>
      </c>
      <c r="AX192" s="14" t="s">
        <v>72</v>
      </c>
      <c r="AY192" s="218" t="s">
        <v>138</v>
      </c>
    </row>
    <row r="193" spans="2:51" s="15" customFormat="1" ht="11.25">
      <c r="B193" s="219"/>
      <c r="C193" s="220"/>
      <c r="D193" s="199" t="s">
        <v>149</v>
      </c>
      <c r="E193" s="221" t="s">
        <v>19</v>
      </c>
      <c r="F193" s="222" t="s">
        <v>196</v>
      </c>
      <c r="G193" s="220"/>
      <c r="H193" s="223">
        <v>182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149</v>
      </c>
      <c r="AU193" s="229" t="s">
        <v>81</v>
      </c>
      <c r="AV193" s="15" t="s">
        <v>145</v>
      </c>
      <c r="AW193" s="15" t="s">
        <v>33</v>
      </c>
      <c r="AX193" s="15" t="s">
        <v>79</v>
      </c>
      <c r="AY193" s="229" t="s">
        <v>138</v>
      </c>
    </row>
    <row r="194" spans="1:65" s="2" customFormat="1" ht="24.2" customHeight="1">
      <c r="A194" s="35"/>
      <c r="B194" s="36"/>
      <c r="C194" s="179" t="s">
        <v>283</v>
      </c>
      <c r="D194" s="179" t="s">
        <v>140</v>
      </c>
      <c r="E194" s="180" t="s">
        <v>640</v>
      </c>
      <c r="F194" s="181" t="s">
        <v>641</v>
      </c>
      <c r="G194" s="182" t="s">
        <v>171</v>
      </c>
      <c r="H194" s="183">
        <v>1120</v>
      </c>
      <c r="I194" s="184"/>
      <c r="J194" s="185">
        <f>ROUND(I194*H194,2)</f>
        <v>0</v>
      </c>
      <c r="K194" s="181" t="s">
        <v>19</v>
      </c>
      <c r="L194" s="40"/>
      <c r="M194" s="186" t="s">
        <v>19</v>
      </c>
      <c r="N194" s="187" t="s">
        <v>43</v>
      </c>
      <c r="O194" s="65"/>
      <c r="P194" s="188">
        <f>O194*H194</f>
        <v>0</v>
      </c>
      <c r="Q194" s="188">
        <v>0.092328</v>
      </c>
      <c r="R194" s="188">
        <f>Q194*H194</f>
        <v>103.40736</v>
      </c>
      <c r="S194" s="188">
        <v>0</v>
      </c>
      <c r="T194" s="18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145</v>
      </c>
      <c r="AT194" s="190" t="s">
        <v>140</v>
      </c>
      <c r="AU194" s="190" t="s">
        <v>81</v>
      </c>
      <c r="AY194" s="18" t="s">
        <v>138</v>
      </c>
      <c r="BE194" s="191">
        <f>IF(N194="základní",J194,0)</f>
        <v>0</v>
      </c>
      <c r="BF194" s="191">
        <f>IF(N194="snížená",J194,0)</f>
        <v>0</v>
      </c>
      <c r="BG194" s="191">
        <f>IF(N194="zákl. přenesená",J194,0)</f>
        <v>0</v>
      </c>
      <c r="BH194" s="191">
        <f>IF(N194="sníž. přenesená",J194,0)</f>
        <v>0</v>
      </c>
      <c r="BI194" s="191">
        <f>IF(N194="nulová",J194,0)</f>
        <v>0</v>
      </c>
      <c r="BJ194" s="18" t="s">
        <v>79</v>
      </c>
      <c r="BK194" s="191">
        <f>ROUND(I194*H194,2)</f>
        <v>0</v>
      </c>
      <c r="BL194" s="18" t="s">
        <v>145</v>
      </c>
      <c r="BM194" s="190" t="s">
        <v>642</v>
      </c>
    </row>
    <row r="195" spans="1:65" s="2" customFormat="1" ht="16.5" customHeight="1">
      <c r="A195" s="35"/>
      <c r="B195" s="36"/>
      <c r="C195" s="230" t="s">
        <v>287</v>
      </c>
      <c r="D195" s="230" t="s">
        <v>264</v>
      </c>
      <c r="E195" s="231" t="s">
        <v>645</v>
      </c>
      <c r="F195" s="232" t="s">
        <v>646</v>
      </c>
      <c r="G195" s="233" t="s">
        <v>171</v>
      </c>
      <c r="H195" s="234">
        <v>1131.2</v>
      </c>
      <c r="I195" s="235"/>
      <c r="J195" s="236">
        <f>ROUND(I195*H195,2)</f>
        <v>0</v>
      </c>
      <c r="K195" s="232" t="s">
        <v>144</v>
      </c>
      <c r="L195" s="237"/>
      <c r="M195" s="238" t="s">
        <v>19</v>
      </c>
      <c r="N195" s="239" t="s">
        <v>43</v>
      </c>
      <c r="O195" s="65"/>
      <c r="P195" s="188">
        <f>O195*H195</f>
        <v>0</v>
      </c>
      <c r="Q195" s="188">
        <v>0.024</v>
      </c>
      <c r="R195" s="188">
        <f>Q195*H195</f>
        <v>27.1488</v>
      </c>
      <c r="S195" s="188">
        <v>0</v>
      </c>
      <c r="T195" s="189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190</v>
      </c>
      <c r="AT195" s="190" t="s">
        <v>264</v>
      </c>
      <c r="AU195" s="190" t="s">
        <v>81</v>
      </c>
      <c r="AY195" s="18" t="s">
        <v>138</v>
      </c>
      <c r="BE195" s="191">
        <f>IF(N195="základní",J195,0)</f>
        <v>0</v>
      </c>
      <c r="BF195" s="191">
        <f>IF(N195="snížená",J195,0)</f>
        <v>0</v>
      </c>
      <c r="BG195" s="191">
        <f>IF(N195="zákl. přenesená",J195,0)</f>
        <v>0</v>
      </c>
      <c r="BH195" s="191">
        <f>IF(N195="sníž. přenesená",J195,0)</f>
        <v>0</v>
      </c>
      <c r="BI195" s="191">
        <f>IF(N195="nulová",J195,0)</f>
        <v>0</v>
      </c>
      <c r="BJ195" s="18" t="s">
        <v>79</v>
      </c>
      <c r="BK195" s="191">
        <f>ROUND(I195*H195,2)</f>
        <v>0</v>
      </c>
      <c r="BL195" s="18" t="s">
        <v>145</v>
      </c>
      <c r="BM195" s="190" t="s">
        <v>696</v>
      </c>
    </row>
    <row r="196" spans="2:51" s="14" customFormat="1" ht="11.25">
      <c r="B196" s="208"/>
      <c r="C196" s="209"/>
      <c r="D196" s="199" t="s">
        <v>149</v>
      </c>
      <c r="E196" s="209"/>
      <c r="F196" s="211" t="s">
        <v>697</v>
      </c>
      <c r="G196" s="209"/>
      <c r="H196" s="212">
        <v>1131.2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149</v>
      </c>
      <c r="AU196" s="218" t="s">
        <v>81</v>
      </c>
      <c r="AV196" s="14" t="s">
        <v>81</v>
      </c>
      <c r="AW196" s="14" t="s">
        <v>4</v>
      </c>
      <c r="AX196" s="14" t="s">
        <v>79</v>
      </c>
      <c r="AY196" s="218" t="s">
        <v>138</v>
      </c>
    </row>
    <row r="197" spans="2:63" s="12" customFormat="1" ht="22.9" customHeight="1">
      <c r="B197" s="163"/>
      <c r="C197" s="164"/>
      <c r="D197" s="165" t="s">
        <v>71</v>
      </c>
      <c r="E197" s="177" t="s">
        <v>425</v>
      </c>
      <c r="F197" s="177" t="s">
        <v>426</v>
      </c>
      <c r="G197" s="164"/>
      <c r="H197" s="164"/>
      <c r="I197" s="167"/>
      <c r="J197" s="178">
        <f>BK197</f>
        <v>0</v>
      </c>
      <c r="K197" s="164"/>
      <c r="L197" s="169"/>
      <c r="M197" s="170"/>
      <c r="N197" s="171"/>
      <c r="O197" s="171"/>
      <c r="P197" s="172">
        <f>SUM(P198:P231)</f>
        <v>0</v>
      </c>
      <c r="Q197" s="171"/>
      <c r="R197" s="172">
        <f>SUM(R198:R231)</f>
        <v>0</v>
      </c>
      <c r="S197" s="171"/>
      <c r="T197" s="173">
        <f>SUM(T198:T231)</f>
        <v>0</v>
      </c>
      <c r="AR197" s="174" t="s">
        <v>79</v>
      </c>
      <c r="AT197" s="175" t="s">
        <v>71</v>
      </c>
      <c r="AU197" s="175" t="s">
        <v>79</v>
      </c>
      <c r="AY197" s="174" t="s">
        <v>138</v>
      </c>
      <c r="BK197" s="176">
        <f>SUM(BK198:BK231)</f>
        <v>0</v>
      </c>
    </row>
    <row r="198" spans="1:65" s="2" customFormat="1" ht="24.2" customHeight="1">
      <c r="A198" s="35"/>
      <c r="B198" s="36"/>
      <c r="C198" s="179" t="s">
        <v>292</v>
      </c>
      <c r="D198" s="179" t="s">
        <v>140</v>
      </c>
      <c r="E198" s="180" t="s">
        <v>428</v>
      </c>
      <c r="F198" s="181" t="s">
        <v>429</v>
      </c>
      <c r="G198" s="182" t="s">
        <v>206</v>
      </c>
      <c r="H198" s="183">
        <v>303.6</v>
      </c>
      <c r="I198" s="184"/>
      <c r="J198" s="185">
        <f>ROUND(I198*H198,2)</f>
        <v>0</v>
      </c>
      <c r="K198" s="181" t="s">
        <v>144</v>
      </c>
      <c r="L198" s="40"/>
      <c r="M198" s="186" t="s">
        <v>19</v>
      </c>
      <c r="N198" s="187" t="s">
        <v>43</v>
      </c>
      <c r="O198" s="65"/>
      <c r="P198" s="188">
        <f>O198*H198</f>
        <v>0</v>
      </c>
      <c r="Q198" s="188">
        <v>0</v>
      </c>
      <c r="R198" s="188">
        <f>Q198*H198</f>
        <v>0</v>
      </c>
      <c r="S198" s="188">
        <v>0</v>
      </c>
      <c r="T198" s="18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145</v>
      </c>
      <c r="AT198" s="190" t="s">
        <v>140</v>
      </c>
      <c r="AU198" s="190" t="s">
        <v>81</v>
      </c>
      <c r="AY198" s="18" t="s">
        <v>138</v>
      </c>
      <c r="BE198" s="191">
        <f>IF(N198="základní",J198,0)</f>
        <v>0</v>
      </c>
      <c r="BF198" s="191">
        <f>IF(N198="snížená",J198,0)</f>
        <v>0</v>
      </c>
      <c r="BG198" s="191">
        <f>IF(N198="zákl. přenesená",J198,0)</f>
        <v>0</v>
      </c>
      <c r="BH198" s="191">
        <f>IF(N198="sníž. přenesená",J198,0)</f>
        <v>0</v>
      </c>
      <c r="BI198" s="191">
        <f>IF(N198="nulová",J198,0)</f>
        <v>0</v>
      </c>
      <c r="BJ198" s="18" t="s">
        <v>79</v>
      </c>
      <c r="BK198" s="191">
        <f>ROUND(I198*H198,2)</f>
        <v>0</v>
      </c>
      <c r="BL198" s="18" t="s">
        <v>145</v>
      </c>
      <c r="BM198" s="190" t="s">
        <v>430</v>
      </c>
    </row>
    <row r="199" spans="1:47" s="2" customFormat="1" ht="11.25">
      <c r="A199" s="35"/>
      <c r="B199" s="36"/>
      <c r="C199" s="37"/>
      <c r="D199" s="192" t="s">
        <v>147</v>
      </c>
      <c r="E199" s="37"/>
      <c r="F199" s="193" t="s">
        <v>431</v>
      </c>
      <c r="G199" s="37"/>
      <c r="H199" s="37"/>
      <c r="I199" s="194"/>
      <c r="J199" s="37"/>
      <c r="K199" s="37"/>
      <c r="L199" s="40"/>
      <c r="M199" s="195"/>
      <c r="N199" s="196"/>
      <c r="O199" s="65"/>
      <c r="P199" s="65"/>
      <c r="Q199" s="65"/>
      <c r="R199" s="65"/>
      <c r="S199" s="65"/>
      <c r="T199" s="66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8" t="s">
        <v>147</v>
      </c>
      <c r="AU199" s="18" t="s">
        <v>81</v>
      </c>
    </row>
    <row r="200" spans="2:51" s="14" customFormat="1" ht="11.25">
      <c r="B200" s="208"/>
      <c r="C200" s="209"/>
      <c r="D200" s="199" t="s">
        <v>149</v>
      </c>
      <c r="E200" s="210" t="s">
        <v>19</v>
      </c>
      <c r="F200" s="211" t="s">
        <v>698</v>
      </c>
      <c r="G200" s="209"/>
      <c r="H200" s="212">
        <v>303.6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149</v>
      </c>
      <c r="AU200" s="218" t="s">
        <v>81</v>
      </c>
      <c r="AV200" s="14" t="s">
        <v>81</v>
      </c>
      <c r="AW200" s="14" t="s">
        <v>33</v>
      </c>
      <c r="AX200" s="14" t="s">
        <v>72</v>
      </c>
      <c r="AY200" s="218" t="s">
        <v>138</v>
      </c>
    </row>
    <row r="201" spans="2:51" s="15" customFormat="1" ht="11.25">
      <c r="B201" s="219"/>
      <c r="C201" s="220"/>
      <c r="D201" s="199" t="s">
        <v>149</v>
      </c>
      <c r="E201" s="221" t="s">
        <v>19</v>
      </c>
      <c r="F201" s="222" t="s">
        <v>196</v>
      </c>
      <c r="G201" s="220"/>
      <c r="H201" s="223">
        <v>303.6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149</v>
      </c>
      <c r="AU201" s="229" t="s">
        <v>81</v>
      </c>
      <c r="AV201" s="15" t="s">
        <v>145</v>
      </c>
      <c r="AW201" s="15" t="s">
        <v>33</v>
      </c>
      <c r="AX201" s="15" t="s">
        <v>79</v>
      </c>
      <c r="AY201" s="229" t="s">
        <v>138</v>
      </c>
    </row>
    <row r="202" spans="1:65" s="2" customFormat="1" ht="24.2" customHeight="1">
      <c r="A202" s="35"/>
      <c r="B202" s="36"/>
      <c r="C202" s="179" t="s">
        <v>296</v>
      </c>
      <c r="D202" s="179" t="s">
        <v>140</v>
      </c>
      <c r="E202" s="180" t="s">
        <v>435</v>
      </c>
      <c r="F202" s="181" t="s">
        <v>436</v>
      </c>
      <c r="G202" s="182" t="s">
        <v>206</v>
      </c>
      <c r="H202" s="183">
        <v>5768.4</v>
      </c>
      <c r="I202" s="184"/>
      <c r="J202" s="185">
        <f>ROUND(I202*H202,2)</f>
        <v>0</v>
      </c>
      <c r="K202" s="181" t="s">
        <v>144</v>
      </c>
      <c r="L202" s="40"/>
      <c r="M202" s="186" t="s">
        <v>19</v>
      </c>
      <c r="N202" s="187" t="s">
        <v>43</v>
      </c>
      <c r="O202" s="65"/>
      <c r="P202" s="188">
        <f>O202*H202</f>
        <v>0</v>
      </c>
      <c r="Q202" s="188">
        <v>0</v>
      </c>
      <c r="R202" s="188">
        <f>Q202*H202</f>
        <v>0</v>
      </c>
      <c r="S202" s="188">
        <v>0</v>
      </c>
      <c r="T202" s="18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145</v>
      </c>
      <c r="AT202" s="190" t="s">
        <v>140</v>
      </c>
      <c r="AU202" s="190" t="s">
        <v>81</v>
      </c>
      <c r="AY202" s="18" t="s">
        <v>138</v>
      </c>
      <c r="BE202" s="191">
        <f>IF(N202="základní",J202,0)</f>
        <v>0</v>
      </c>
      <c r="BF202" s="191">
        <f>IF(N202="snížená",J202,0)</f>
        <v>0</v>
      </c>
      <c r="BG202" s="191">
        <f>IF(N202="zákl. přenesená",J202,0)</f>
        <v>0</v>
      </c>
      <c r="BH202" s="191">
        <f>IF(N202="sníž. přenesená",J202,0)</f>
        <v>0</v>
      </c>
      <c r="BI202" s="191">
        <f>IF(N202="nulová",J202,0)</f>
        <v>0</v>
      </c>
      <c r="BJ202" s="18" t="s">
        <v>79</v>
      </c>
      <c r="BK202" s="191">
        <f>ROUND(I202*H202,2)</f>
        <v>0</v>
      </c>
      <c r="BL202" s="18" t="s">
        <v>145</v>
      </c>
      <c r="BM202" s="190" t="s">
        <v>437</v>
      </c>
    </row>
    <row r="203" spans="1:47" s="2" customFormat="1" ht="11.25">
      <c r="A203" s="35"/>
      <c r="B203" s="36"/>
      <c r="C203" s="37"/>
      <c r="D203" s="192" t="s">
        <v>147</v>
      </c>
      <c r="E203" s="37"/>
      <c r="F203" s="193" t="s">
        <v>438</v>
      </c>
      <c r="G203" s="37"/>
      <c r="H203" s="37"/>
      <c r="I203" s="194"/>
      <c r="J203" s="37"/>
      <c r="K203" s="37"/>
      <c r="L203" s="40"/>
      <c r="M203" s="195"/>
      <c r="N203" s="196"/>
      <c r="O203" s="65"/>
      <c r="P203" s="65"/>
      <c r="Q203" s="65"/>
      <c r="R203" s="65"/>
      <c r="S203" s="65"/>
      <c r="T203" s="66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147</v>
      </c>
      <c r="AU203" s="18" t="s">
        <v>81</v>
      </c>
    </row>
    <row r="204" spans="2:51" s="14" customFormat="1" ht="11.25">
      <c r="B204" s="208"/>
      <c r="C204" s="209"/>
      <c r="D204" s="199" t="s">
        <v>149</v>
      </c>
      <c r="E204" s="210" t="s">
        <v>19</v>
      </c>
      <c r="F204" s="211" t="s">
        <v>698</v>
      </c>
      <c r="G204" s="209"/>
      <c r="H204" s="212">
        <v>303.6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149</v>
      </c>
      <c r="AU204" s="218" t="s">
        <v>81</v>
      </c>
      <c r="AV204" s="14" t="s">
        <v>81</v>
      </c>
      <c r="AW204" s="14" t="s">
        <v>33</v>
      </c>
      <c r="AX204" s="14" t="s">
        <v>72</v>
      </c>
      <c r="AY204" s="218" t="s">
        <v>138</v>
      </c>
    </row>
    <row r="205" spans="2:51" s="15" customFormat="1" ht="11.25">
      <c r="B205" s="219"/>
      <c r="C205" s="220"/>
      <c r="D205" s="199" t="s">
        <v>149</v>
      </c>
      <c r="E205" s="221" t="s">
        <v>19</v>
      </c>
      <c r="F205" s="222" t="s">
        <v>196</v>
      </c>
      <c r="G205" s="220"/>
      <c r="H205" s="223">
        <v>303.6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149</v>
      </c>
      <c r="AU205" s="229" t="s">
        <v>81</v>
      </c>
      <c r="AV205" s="15" t="s">
        <v>145</v>
      </c>
      <c r="AW205" s="15" t="s">
        <v>33</v>
      </c>
      <c r="AX205" s="15" t="s">
        <v>79</v>
      </c>
      <c r="AY205" s="229" t="s">
        <v>138</v>
      </c>
    </row>
    <row r="206" spans="2:51" s="14" customFormat="1" ht="11.25">
      <c r="B206" s="208"/>
      <c r="C206" s="209"/>
      <c r="D206" s="199" t="s">
        <v>149</v>
      </c>
      <c r="E206" s="209"/>
      <c r="F206" s="211" t="s">
        <v>699</v>
      </c>
      <c r="G206" s="209"/>
      <c r="H206" s="212">
        <v>5768.4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149</v>
      </c>
      <c r="AU206" s="218" t="s">
        <v>81</v>
      </c>
      <c r="AV206" s="14" t="s">
        <v>81</v>
      </c>
      <c r="AW206" s="14" t="s">
        <v>4</v>
      </c>
      <c r="AX206" s="14" t="s">
        <v>79</v>
      </c>
      <c r="AY206" s="218" t="s">
        <v>138</v>
      </c>
    </row>
    <row r="207" spans="1:65" s="2" customFormat="1" ht="24.2" customHeight="1">
      <c r="A207" s="35"/>
      <c r="B207" s="36"/>
      <c r="C207" s="179" t="s">
        <v>302</v>
      </c>
      <c r="D207" s="179" t="s">
        <v>140</v>
      </c>
      <c r="E207" s="180" t="s">
        <v>441</v>
      </c>
      <c r="F207" s="181" t="s">
        <v>442</v>
      </c>
      <c r="G207" s="182" t="s">
        <v>206</v>
      </c>
      <c r="H207" s="183">
        <v>416.71</v>
      </c>
      <c r="I207" s="184"/>
      <c r="J207" s="185">
        <f>ROUND(I207*H207,2)</f>
        <v>0</v>
      </c>
      <c r="K207" s="181" t="s">
        <v>144</v>
      </c>
      <c r="L207" s="40"/>
      <c r="M207" s="186" t="s">
        <v>19</v>
      </c>
      <c r="N207" s="187" t="s">
        <v>43</v>
      </c>
      <c r="O207" s="65"/>
      <c r="P207" s="188">
        <f>O207*H207</f>
        <v>0</v>
      </c>
      <c r="Q207" s="188">
        <v>0</v>
      </c>
      <c r="R207" s="188">
        <f>Q207*H207</f>
        <v>0</v>
      </c>
      <c r="S207" s="188">
        <v>0</v>
      </c>
      <c r="T207" s="18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0" t="s">
        <v>145</v>
      </c>
      <c r="AT207" s="190" t="s">
        <v>140</v>
      </c>
      <c r="AU207" s="190" t="s">
        <v>81</v>
      </c>
      <c r="AY207" s="18" t="s">
        <v>138</v>
      </c>
      <c r="BE207" s="191">
        <f>IF(N207="základní",J207,0)</f>
        <v>0</v>
      </c>
      <c r="BF207" s="191">
        <f>IF(N207="snížená",J207,0)</f>
        <v>0</v>
      </c>
      <c r="BG207" s="191">
        <f>IF(N207="zákl. přenesená",J207,0)</f>
        <v>0</v>
      </c>
      <c r="BH207" s="191">
        <f>IF(N207="sníž. přenesená",J207,0)</f>
        <v>0</v>
      </c>
      <c r="BI207" s="191">
        <f>IF(N207="nulová",J207,0)</f>
        <v>0</v>
      </c>
      <c r="BJ207" s="18" t="s">
        <v>79</v>
      </c>
      <c r="BK207" s="191">
        <f>ROUND(I207*H207,2)</f>
        <v>0</v>
      </c>
      <c r="BL207" s="18" t="s">
        <v>145</v>
      </c>
      <c r="BM207" s="190" t="s">
        <v>443</v>
      </c>
    </row>
    <row r="208" spans="1:47" s="2" customFormat="1" ht="11.25">
      <c r="A208" s="35"/>
      <c r="B208" s="36"/>
      <c r="C208" s="37"/>
      <c r="D208" s="192" t="s">
        <v>147</v>
      </c>
      <c r="E208" s="37"/>
      <c r="F208" s="193" t="s">
        <v>444</v>
      </c>
      <c r="G208" s="37"/>
      <c r="H208" s="37"/>
      <c r="I208" s="194"/>
      <c r="J208" s="37"/>
      <c r="K208" s="37"/>
      <c r="L208" s="40"/>
      <c r="M208" s="195"/>
      <c r="N208" s="196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147</v>
      </c>
      <c r="AU208" s="18" t="s">
        <v>81</v>
      </c>
    </row>
    <row r="209" spans="2:51" s="14" customFormat="1" ht="11.25">
      <c r="B209" s="208"/>
      <c r="C209" s="209"/>
      <c r="D209" s="199" t="s">
        <v>149</v>
      </c>
      <c r="E209" s="210" t="s">
        <v>19</v>
      </c>
      <c r="F209" s="211" t="s">
        <v>700</v>
      </c>
      <c r="G209" s="209"/>
      <c r="H209" s="212">
        <v>215.8</v>
      </c>
      <c r="I209" s="213"/>
      <c r="J209" s="209"/>
      <c r="K209" s="209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149</v>
      </c>
      <c r="AU209" s="218" t="s">
        <v>81</v>
      </c>
      <c r="AV209" s="14" t="s">
        <v>81</v>
      </c>
      <c r="AW209" s="14" t="s">
        <v>33</v>
      </c>
      <c r="AX209" s="14" t="s">
        <v>72</v>
      </c>
      <c r="AY209" s="218" t="s">
        <v>138</v>
      </c>
    </row>
    <row r="210" spans="2:51" s="14" customFormat="1" ht="11.25">
      <c r="B210" s="208"/>
      <c r="C210" s="209"/>
      <c r="D210" s="199" t="s">
        <v>149</v>
      </c>
      <c r="E210" s="210" t="s">
        <v>19</v>
      </c>
      <c r="F210" s="211" t="s">
        <v>701</v>
      </c>
      <c r="G210" s="209"/>
      <c r="H210" s="212">
        <v>120.25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149</v>
      </c>
      <c r="AU210" s="218" t="s">
        <v>81</v>
      </c>
      <c r="AV210" s="14" t="s">
        <v>81</v>
      </c>
      <c r="AW210" s="14" t="s">
        <v>33</v>
      </c>
      <c r="AX210" s="14" t="s">
        <v>72</v>
      </c>
      <c r="AY210" s="218" t="s">
        <v>138</v>
      </c>
    </row>
    <row r="211" spans="2:51" s="14" customFormat="1" ht="11.25">
      <c r="B211" s="208"/>
      <c r="C211" s="209"/>
      <c r="D211" s="199" t="s">
        <v>149</v>
      </c>
      <c r="E211" s="210" t="s">
        <v>19</v>
      </c>
      <c r="F211" s="211" t="s">
        <v>702</v>
      </c>
      <c r="G211" s="209"/>
      <c r="H211" s="212">
        <v>36.26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149</v>
      </c>
      <c r="AU211" s="218" t="s">
        <v>81</v>
      </c>
      <c r="AV211" s="14" t="s">
        <v>81</v>
      </c>
      <c r="AW211" s="14" t="s">
        <v>33</v>
      </c>
      <c r="AX211" s="14" t="s">
        <v>72</v>
      </c>
      <c r="AY211" s="218" t="s">
        <v>138</v>
      </c>
    </row>
    <row r="212" spans="2:51" s="14" customFormat="1" ht="11.25">
      <c r="B212" s="208"/>
      <c r="C212" s="209"/>
      <c r="D212" s="199" t="s">
        <v>149</v>
      </c>
      <c r="E212" s="210" t="s">
        <v>19</v>
      </c>
      <c r="F212" s="211" t="s">
        <v>703</v>
      </c>
      <c r="G212" s="209"/>
      <c r="H212" s="212">
        <v>44.4</v>
      </c>
      <c r="I212" s="213"/>
      <c r="J212" s="209"/>
      <c r="K212" s="209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149</v>
      </c>
      <c r="AU212" s="218" t="s">
        <v>81</v>
      </c>
      <c r="AV212" s="14" t="s">
        <v>81</v>
      </c>
      <c r="AW212" s="14" t="s">
        <v>33</v>
      </c>
      <c r="AX212" s="14" t="s">
        <v>72</v>
      </c>
      <c r="AY212" s="218" t="s">
        <v>138</v>
      </c>
    </row>
    <row r="213" spans="2:51" s="15" customFormat="1" ht="11.25">
      <c r="B213" s="219"/>
      <c r="C213" s="220"/>
      <c r="D213" s="199" t="s">
        <v>149</v>
      </c>
      <c r="E213" s="221" t="s">
        <v>19</v>
      </c>
      <c r="F213" s="222" t="s">
        <v>196</v>
      </c>
      <c r="G213" s="220"/>
      <c r="H213" s="223">
        <v>416.71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149</v>
      </c>
      <c r="AU213" s="229" t="s">
        <v>81</v>
      </c>
      <c r="AV213" s="15" t="s">
        <v>145</v>
      </c>
      <c r="AW213" s="15" t="s">
        <v>33</v>
      </c>
      <c r="AX213" s="15" t="s">
        <v>79</v>
      </c>
      <c r="AY213" s="229" t="s">
        <v>138</v>
      </c>
    </row>
    <row r="214" spans="1:65" s="2" customFormat="1" ht="24.2" customHeight="1">
      <c r="A214" s="35"/>
      <c r="B214" s="36"/>
      <c r="C214" s="179" t="s">
        <v>306</v>
      </c>
      <c r="D214" s="179" t="s">
        <v>140</v>
      </c>
      <c r="E214" s="180" t="s">
        <v>449</v>
      </c>
      <c r="F214" s="181" t="s">
        <v>436</v>
      </c>
      <c r="G214" s="182" t="s">
        <v>206</v>
      </c>
      <c r="H214" s="183">
        <v>7917.49</v>
      </c>
      <c r="I214" s="184"/>
      <c r="J214" s="185">
        <f>ROUND(I214*H214,2)</f>
        <v>0</v>
      </c>
      <c r="K214" s="181" t="s">
        <v>144</v>
      </c>
      <c r="L214" s="40"/>
      <c r="M214" s="186" t="s">
        <v>19</v>
      </c>
      <c r="N214" s="187" t="s">
        <v>43</v>
      </c>
      <c r="O214" s="65"/>
      <c r="P214" s="188">
        <f>O214*H214</f>
        <v>0</v>
      </c>
      <c r="Q214" s="188">
        <v>0</v>
      </c>
      <c r="R214" s="188">
        <f>Q214*H214</f>
        <v>0</v>
      </c>
      <c r="S214" s="188">
        <v>0</v>
      </c>
      <c r="T214" s="18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0" t="s">
        <v>145</v>
      </c>
      <c r="AT214" s="190" t="s">
        <v>140</v>
      </c>
      <c r="AU214" s="190" t="s">
        <v>81</v>
      </c>
      <c r="AY214" s="18" t="s">
        <v>138</v>
      </c>
      <c r="BE214" s="191">
        <f>IF(N214="základní",J214,0)</f>
        <v>0</v>
      </c>
      <c r="BF214" s="191">
        <f>IF(N214="snížená",J214,0)</f>
        <v>0</v>
      </c>
      <c r="BG214" s="191">
        <f>IF(N214="zákl. přenesená",J214,0)</f>
        <v>0</v>
      </c>
      <c r="BH214" s="191">
        <f>IF(N214="sníž. přenesená",J214,0)</f>
        <v>0</v>
      </c>
      <c r="BI214" s="191">
        <f>IF(N214="nulová",J214,0)</f>
        <v>0</v>
      </c>
      <c r="BJ214" s="18" t="s">
        <v>79</v>
      </c>
      <c r="BK214" s="191">
        <f>ROUND(I214*H214,2)</f>
        <v>0</v>
      </c>
      <c r="BL214" s="18" t="s">
        <v>145</v>
      </c>
      <c r="BM214" s="190" t="s">
        <v>450</v>
      </c>
    </row>
    <row r="215" spans="1:47" s="2" customFormat="1" ht="11.25">
      <c r="A215" s="35"/>
      <c r="B215" s="36"/>
      <c r="C215" s="37"/>
      <c r="D215" s="192" t="s">
        <v>147</v>
      </c>
      <c r="E215" s="37"/>
      <c r="F215" s="193" t="s">
        <v>451</v>
      </c>
      <c r="G215" s="37"/>
      <c r="H215" s="37"/>
      <c r="I215" s="194"/>
      <c r="J215" s="37"/>
      <c r="K215" s="37"/>
      <c r="L215" s="40"/>
      <c r="M215" s="195"/>
      <c r="N215" s="196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147</v>
      </c>
      <c r="AU215" s="18" t="s">
        <v>81</v>
      </c>
    </row>
    <row r="216" spans="2:51" s="14" customFormat="1" ht="11.25">
      <c r="B216" s="208"/>
      <c r="C216" s="209"/>
      <c r="D216" s="199" t="s">
        <v>149</v>
      </c>
      <c r="E216" s="210" t="s">
        <v>19</v>
      </c>
      <c r="F216" s="211" t="s">
        <v>700</v>
      </c>
      <c r="G216" s="209"/>
      <c r="H216" s="212">
        <v>215.8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149</v>
      </c>
      <c r="AU216" s="218" t="s">
        <v>81</v>
      </c>
      <c r="AV216" s="14" t="s">
        <v>81</v>
      </c>
      <c r="AW216" s="14" t="s">
        <v>33</v>
      </c>
      <c r="AX216" s="14" t="s">
        <v>72</v>
      </c>
      <c r="AY216" s="218" t="s">
        <v>138</v>
      </c>
    </row>
    <row r="217" spans="2:51" s="14" customFormat="1" ht="11.25">
      <c r="B217" s="208"/>
      <c r="C217" s="209"/>
      <c r="D217" s="199" t="s">
        <v>149</v>
      </c>
      <c r="E217" s="210" t="s">
        <v>19</v>
      </c>
      <c r="F217" s="211" t="s">
        <v>701</v>
      </c>
      <c r="G217" s="209"/>
      <c r="H217" s="212">
        <v>120.25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149</v>
      </c>
      <c r="AU217" s="218" t="s">
        <v>81</v>
      </c>
      <c r="AV217" s="14" t="s">
        <v>81</v>
      </c>
      <c r="AW217" s="14" t="s">
        <v>33</v>
      </c>
      <c r="AX217" s="14" t="s">
        <v>72</v>
      </c>
      <c r="AY217" s="218" t="s">
        <v>138</v>
      </c>
    </row>
    <row r="218" spans="2:51" s="14" customFormat="1" ht="11.25">
      <c r="B218" s="208"/>
      <c r="C218" s="209"/>
      <c r="D218" s="199" t="s">
        <v>149</v>
      </c>
      <c r="E218" s="210" t="s">
        <v>19</v>
      </c>
      <c r="F218" s="211" t="s">
        <v>702</v>
      </c>
      <c r="G218" s="209"/>
      <c r="H218" s="212">
        <v>36.26</v>
      </c>
      <c r="I218" s="213"/>
      <c r="J218" s="209"/>
      <c r="K218" s="209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149</v>
      </c>
      <c r="AU218" s="218" t="s">
        <v>81</v>
      </c>
      <c r="AV218" s="14" t="s">
        <v>81</v>
      </c>
      <c r="AW218" s="14" t="s">
        <v>33</v>
      </c>
      <c r="AX218" s="14" t="s">
        <v>72</v>
      </c>
      <c r="AY218" s="218" t="s">
        <v>138</v>
      </c>
    </row>
    <row r="219" spans="2:51" s="14" customFormat="1" ht="11.25">
      <c r="B219" s="208"/>
      <c r="C219" s="209"/>
      <c r="D219" s="199" t="s">
        <v>149</v>
      </c>
      <c r="E219" s="210" t="s">
        <v>19</v>
      </c>
      <c r="F219" s="211" t="s">
        <v>703</v>
      </c>
      <c r="G219" s="209"/>
      <c r="H219" s="212">
        <v>44.4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149</v>
      </c>
      <c r="AU219" s="218" t="s">
        <v>81</v>
      </c>
      <c r="AV219" s="14" t="s">
        <v>81</v>
      </c>
      <c r="AW219" s="14" t="s">
        <v>33</v>
      </c>
      <c r="AX219" s="14" t="s">
        <v>72</v>
      </c>
      <c r="AY219" s="218" t="s">
        <v>138</v>
      </c>
    </row>
    <row r="220" spans="2:51" s="15" customFormat="1" ht="11.25">
      <c r="B220" s="219"/>
      <c r="C220" s="220"/>
      <c r="D220" s="199" t="s">
        <v>149</v>
      </c>
      <c r="E220" s="221" t="s">
        <v>19</v>
      </c>
      <c r="F220" s="222" t="s">
        <v>196</v>
      </c>
      <c r="G220" s="220"/>
      <c r="H220" s="223">
        <v>416.71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149</v>
      </c>
      <c r="AU220" s="229" t="s">
        <v>81</v>
      </c>
      <c r="AV220" s="15" t="s">
        <v>145</v>
      </c>
      <c r="AW220" s="15" t="s">
        <v>33</v>
      </c>
      <c r="AX220" s="15" t="s">
        <v>79</v>
      </c>
      <c r="AY220" s="229" t="s">
        <v>138</v>
      </c>
    </row>
    <row r="221" spans="2:51" s="14" customFormat="1" ht="11.25">
      <c r="B221" s="208"/>
      <c r="C221" s="209"/>
      <c r="D221" s="199" t="s">
        <v>149</v>
      </c>
      <c r="E221" s="209"/>
      <c r="F221" s="211" t="s">
        <v>704</v>
      </c>
      <c r="G221" s="209"/>
      <c r="H221" s="212">
        <v>7917.49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149</v>
      </c>
      <c r="AU221" s="218" t="s">
        <v>81</v>
      </c>
      <c r="AV221" s="14" t="s">
        <v>81</v>
      </c>
      <c r="AW221" s="14" t="s">
        <v>4</v>
      </c>
      <c r="AX221" s="14" t="s">
        <v>79</v>
      </c>
      <c r="AY221" s="218" t="s">
        <v>138</v>
      </c>
    </row>
    <row r="222" spans="1:65" s="2" customFormat="1" ht="24.2" customHeight="1">
      <c r="A222" s="35"/>
      <c r="B222" s="36"/>
      <c r="C222" s="179" t="s">
        <v>313</v>
      </c>
      <c r="D222" s="179" t="s">
        <v>140</v>
      </c>
      <c r="E222" s="180" t="s">
        <v>454</v>
      </c>
      <c r="F222" s="181" t="s">
        <v>455</v>
      </c>
      <c r="G222" s="182" t="s">
        <v>206</v>
      </c>
      <c r="H222" s="183">
        <v>380.45</v>
      </c>
      <c r="I222" s="184"/>
      <c r="J222" s="185">
        <f>ROUND(I222*H222,2)</f>
        <v>0</v>
      </c>
      <c r="K222" s="181" t="s">
        <v>19</v>
      </c>
      <c r="L222" s="40"/>
      <c r="M222" s="186" t="s">
        <v>19</v>
      </c>
      <c r="N222" s="187" t="s">
        <v>43</v>
      </c>
      <c r="O222" s="65"/>
      <c r="P222" s="188">
        <f>O222*H222</f>
        <v>0</v>
      </c>
      <c r="Q222" s="188">
        <v>0</v>
      </c>
      <c r="R222" s="188">
        <f>Q222*H222</f>
        <v>0</v>
      </c>
      <c r="S222" s="188">
        <v>0</v>
      </c>
      <c r="T222" s="18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145</v>
      </c>
      <c r="AT222" s="190" t="s">
        <v>140</v>
      </c>
      <c r="AU222" s="190" t="s">
        <v>81</v>
      </c>
      <c r="AY222" s="18" t="s">
        <v>138</v>
      </c>
      <c r="BE222" s="191">
        <f>IF(N222="základní",J222,0)</f>
        <v>0</v>
      </c>
      <c r="BF222" s="191">
        <f>IF(N222="snížená",J222,0)</f>
        <v>0</v>
      </c>
      <c r="BG222" s="191">
        <f>IF(N222="zákl. přenesená",J222,0)</f>
        <v>0</v>
      </c>
      <c r="BH222" s="191">
        <f>IF(N222="sníž. přenesená",J222,0)</f>
        <v>0</v>
      </c>
      <c r="BI222" s="191">
        <f>IF(N222="nulová",J222,0)</f>
        <v>0</v>
      </c>
      <c r="BJ222" s="18" t="s">
        <v>79</v>
      </c>
      <c r="BK222" s="191">
        <f>ROUND(I222*H222,2)</f>
        <v>0</v>
      </c>
      <c r="BL222" s="18" t="s">
        <v>145</v>
      </c>
      <c r="BM222" s="190" t="s">
        <v>456</v>
      </c>
    </row>
    <row r="223" spans="2:51" s="14" customFormat="1" ht="11.25">
      <c r="B223" s="208"/>
      <c r="C223" s="209"/>
      <c r="D223" s="199" t="s">
        <v>149</v>
      </c>
      <c r="E223" s="210" t="s">
        <v>19</v>
      </c>
      <c r="F223" s="211" t="s">
        <v>700</v>
      </c>
      <c r="G223" s="209"/>
      <c r="H223" s="212">
        <v>215.8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149</v>
      </c>
      <c r="AU223" s="218" t="s">
        <v>81</v>
      </c>
      <c r="AV223" s="14" t="s">
        <v>81</v>
      </c>
      <c r="AW223" s="14" t="s">
        <v>33</v>
      </c>
      <c r="AX223" s="14" t="s">
        <v>72</v>
      </c>
      <c r="AY223" s="218" t="s">
        <v>138</v>
      </c>
    </row>
    <row r="224" spans="2:51" s="14" customFormat="1" ht="11.25">
      <c r="B224" s="208"/>
      <c r="C224" s="209"/>
      <c r="D224" s="199" t="s">
        <v>149</v>
      </c>
      <c r="E224" s="210" t="s">
        <v>19</v>
      </c>
      <c r="F224" s="211" t="s">
        <v>701</v>
      </c>
      <c r="G224" s="209"/>
      <c r="H224" s="212">
        <v>120.25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149</v>
      </c>
      <c r="AU224" s="218" t="s">
        <v>81</v>
      </c>
      <c r="AV224" s="14" t="s">
        <v>81</v>
      </c>
      <c r="AW224" s="14" t="s">
        <v>33</v>
      </c>
      <c r="AX224" s="14" t="s">
        <v>72</v>
      </c>
      <c r="AY224" s="218" t="s">
        <v>138</v>
      </c>
    </row>
    <row r="225" spans="2:51" s="14" customFormat="1" ht="11.25">
      <c r="B225" s="208"/>
      <c r="C225" s="209"/>
      <c r="D225" s="199" t="s">
        <v>149</v>
      </c>
      <c r="E225" s="210" t="s">
        <v>19</v>
      </c>
      <c r="F225" s="211" t="s">
        <v>703</v>
      </c>
      <c r="G225" s="209"/>
      <c r="H225" s="212">
        <v>44.4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149</v>
      </c>
      <c r="AU225" s="218" t="s">
        <v>81</v>
      </c>
      <c r="AV225" s="14" t="s">
        <v>81</v>
      </c>
      <c r="AW225" s="14" t="s">
        <v>33</v>
      </c>
      <c r="AX225" s="14" t="s">
        <v>72</v>
      </c>
      <c r="AY225" s="218" t="s">
        <v>138</v>
      </c>
    </row>
    <row r="226" spans="2:51" s="15" customFormat="1" ht="11.25">
      <c r="B226" s="219"/>
      <c r="C226" s="220"/>
      <c r="D226" s="199" t="s">
        <v>149</v>
      </c>
      <c r="E226" s="221" t="s">
        <v>19</v>
      </c>
      <c r="F226" s="222" t="s">
        <v>196</v>
      </c>
      <c r="G226" s="220"/>
      <c r="H226" s="223">
        <v>380.45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149</v>
      </c>
      <c r="AU226" s="229" t="s">
        <v>81</v>
      </c>
      <c r="AV226" s="15" t="s">
        <v>145</v>
      </c>
      <c r="AW226" s="15" t="s">
        <v>33</v>
      </c>
      <c r="AX226" s="15" t="s">
        <v>79</v>
      </c>
      <c r="AY226" s="229" t="s">
        <v>138</v>
      </c>
    </row>
    <row r="227" spans="1:65" s="2" customFormat="1" ht="24.2" customHeight="1">
      <c r="A227" s="35"/>
      <c r="B227" s="36"/>
      <c r="C227" s="179" t="s">
        <v>320</v>
      </c>
      <c r="D227" s="179" t="s">
        <v>140</v>
      </c>
      <c r="E227" s="180" t="s">
        <v>458</v>
      </c>
      <c r="F227" s="181" t="s">
        <v>205</v>
      </c>
      <c r="G227" s="182" t="s">
        <v>206</v>
      </c>
      <c r="H227" s="183">
        <v>303.6</v>
      </c>
      <c r="I227" s="184"/>
      <c r="J227" s="185">
        <f>ROUND(I227*H227,2)</f>
        <v>0</v>
      </c>
      <c r="K227" s="181" t="s">
        <v>19</v>
      </c>
      <c r="L227" s="40"/>
      <c r="M227" s="186" t="s">
        <v>19</v>
      </c>
      <c r="N227" s="187" t="s">
        <v>43</v>
      </c>
      <c r="O227" s="65"/>
      <c r="P227" s="188">
        <f>O227*H227</f>
        <v>0</v>
      </c>
      <c r="Q227" s="188">
        <v>0</v>
      </c>
      <c r="R227" s="188">
        <f>Q227*H227</f>
        <v>0</v>
      </c>
      <c r="S227" s="188">
        <v>0</v>
      </c>
      <c r="T227" s="18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0" t="s">
        <v>145</v>
      </c>
      <c r="AT227" s="190" t="s">
        <v>140</v>
      </c>
      <c r="AU227" s="190" t="s">
        <v>81</v>
      </c>
      <c r="AY227" s="18" t="s">
        <v>138</v>
      </c>
      <c r="BE227" s="191">
        <f>IF(N227="základní",J227,0)</f>
        <v>0</v>
      </c>
      <c r="BF227" s="191">
        <f>IF(N227="snížená",J227,0)</f>
        <v>0</v>
      </c>
      <c r="BG227" s="191">
        <f>IF(N227="zákl. přenesená",J227,0)</f>
        <v>0</v>
      </c>
      <c r="BH227" s="191">
        <f>IF(N227="sníž. přenesená",J227,0)</f>
        <v>0</v>
      </c>
      <c r="BI227" s="191">
        <f>IF(N227="nulová",J227,0)</f>
        <v>0</v>
      </c>
      <c r="BJ227" s="18" t="s">
        <v>79</v>
      </c>
      <c r="BK227" s="191">
        <f>ROUND(I227*H227,2)</f>
        <v>0</v>
      </c>
      <c r="BL227" s="18" t="s">
        <v>145</v>
      </c>
      <c r="BM227" s="190" t="s">
        <v>459</v>
      </c>
    </row>
    <row r="228" spans="2:51" s="14" customFormat="1" ht="11.25">
      <c r="B228" s="208"/>
      <c r="C228" s="209"/>
      <c r="D228" s="199" t="s">
        <v>149</v>
      </c>
      <c r="E228" s="210" t="s">
        <v>19</v>
      </c>
      <c r="F228" s="211" t="s">
        <v>698</v>
      </c>
      <c r="G228" s="209"/>
      <c r="H228" s="212">
        <v>303.6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149</v>
      </c>
      <c r="AU228" s="218" t="s">
        <v>81</v>
      </c>
      <c r="AV228" s="14" t="s">
        <v>81</v>
      </c>
      <c r="AW228" s="14" t="s">
        <v>33</v>
      </c>
      <c r="AX228" s="14" t="s">
        <v>79</v>
      </c>
      <c r="AY228" s="218" t="s">
        <v>138</v>
      </c>
    </row>
    <row r="229" spans="1:65" s="2" customFormat="1" ht="24.2" customHeight="1">
      <c r="A229" s="35"/>
      <c r="B229" s="36"/>
      <c r="C229" s="179" t="s">
        <v>326</v>
      </c>
      <c r="D229" s="179" t="s">
        <v>140</v>
      </c>
      <c r="E229" s="180" t="s">
        <v>461</v>
      </c>
      <c r="F229" s="181" t="s">
        <v>462</v>
      </c>
      <c r="G229" s="182" t="s">
        <v>206</v>
      </c>
      <c r="H229" s="183">
        <v>36.26</v>
      </c>
      <c r="I229" s="184"/>
      <c r="J229" s="185">
        <f>ROUND(I229*H229,2)</f>
        <v>0</v>
      </c>
      <c r="K229" s="181" t="s">
        <v>19</v>
      </c>
      <c r="L229" s="40"/>
      <c r="M229" s="186" t="s">
        <v>19</v>
      </c>
      <c r="N229" s="187" t="s">
        <v>43</v>
      </c>
      <c r="O229" s="65"/>
      <c r="P229" s="188">
        <f>O229*H229</f>
        <v>0</v>
      </c>
      <c r="Q229" s="188">
        <v>0</v>
      </c>
      <c r="R229" s="188">
        <f>Q229*H229</f>
        <v>0</v>
      </c>
      <c r="S229" s="188">
        <v>0</v>
      </c>
      <c r="T229" s="18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145</v>
      </c>
      <c r="AT229" s="190" t="s">
        <v>140</v>
      </c>
      <c r="AU229" s="190" t="s">
        <v>81</v>
      </c>
      <c r="AY229" s="18" t="s">
        <v>138</v>
      </c>
      <c r="BE229" s="191">
        <f>IF(N229="základní",J229,0)</f>
        <v>0</v>
      </c>
      <c r="BF229" s="191">
        <f>IF(N229="snížená",J229,0)</f>
        <v>0</v>
      </c>
      <c r="BG229" s="191">
        <f>IF(N229="zákl. přenesená",J229,0)</f>
        <v>0</v>
      </c>
      <c r="BH229" s="191">
        <f>IF(N229="sníž. přenesená",J229,0)</f>
        <v>0</v>
      </c>
      <c r="BI229" s="191">
        <f>IF(N229="nulová",J229,0)</f>
        <v>0</v>
      </c>
      <c r="BJ229" s="18" t="s">
        <v>79</v>
      </c>
      <c r="BK229" s="191">
        <f>ROUND(I229*H229,2)</f>
        <v>0</v>
      </c>
      <c r="BL229" s="18" t="s">
        <v>145</v>
      </c>
      <c r="BM229" s="190" t="s">
        <v>463</v>
      </c>
    </row>
    <row r="230" spans="2:51" s="14" customFormat="1" ht="11.25">
      <c r="B230" s="208"/>
      <c r="C230" s="209"/>
      <c r="D230" s="199" t="s">
        <v>149</v>
      </c>
      <c r="E230" s="210" t="s">
        <v>19</v>
      </c>
      <c r="F230" s="211" t="s">
        <v>702</v>
      </c>
      <c r="G230" s="209"/>
      <c r="H230" s="212">
        <v>36.26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149</v>
      </c>
      <c r="AU230" s="218" t="s">
        <v>81</v>
      </c>
      <c r="AV230" s="14" t="s">
        <v>81</v>
      </c>
      <c r="AW230" s="14" t="s">
        <v>33</v>
      </c>
      <c r="AX230" s="14" t="s">
        <v>72</v>
      </c>
      <c r="AY230" s="218" t="s">
        <v>138</v>
      </c>
    </row>
    <row r="231" spans="2:51" s="15" customFormat="1" ht="11.25">
      <c r="B231" s="219"/>
      <c r="C231" s="220"/>
      <c r="D231" s="199" t="s">
        <v>149</v>
      </c>
      <c r="E231" s="221" t="s">
        <v>19</v>
      </c>
      <c r="F231" s="222" t="s">
        <v>196</v>
      </c>
      <c r="G231" s="220"/>
      <c r="H231" s="223">
        <v>36.26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149</v>
      </c>
      <c r="AU231" s="229" t="s">
        <v>81</v>
      </c>
      <c r="AV231" s="15" t="s">
        <v>145</v>
      </c>
      <c r="AW231" s="15" t="s">
        <v>33</v>
      </c>
      <c r="AX231" s="15" t="s">
        <v>79</v>
      </c>
      <c r="AY231" s="229" t="s">
        <v>138</v>
      </c>
    </row>
    <row r="232" spans="2:63" s="12" customFormat="1" ht="22.9" customHeight="1">
      <c r="B232" s="163"/>
      <c r="C232" s="164"/>
      <c r="D232" s="165" t="s">
        <v>71</v>
      </c>
      <c r="E232" s="177" t="s">
        <v>464</v>
      </c>
      <c r="F232" s="177" t="s">
        <v>465</v>
      </c>
      <c r="G232" s="164"/>
      <c r="H232" s="164"/>
      <c r="I232" s="167"/>
      <c r="J232" s="178">
        <f>BK232</f>
        <v>0</v>
      </c>
      <c r="K232" s="164"/>
      <c r="L232" s="169"/>
      <c r="M232" s="170"/>
      <c r="N232" s="171"/>
      <c r="O232" s="171"/>
      <c r="P232" s="172">
        <f>SUM(P233:P235)</f>
        <v>0</v>
      </c>
      <c r="Q232" s="171"/>
      <c r="R232" s="172">
        <f>SUM(R233:R235)</f>
        <v>0</v>
      </c>
      <c r="S232" s="171"/>
      <c r="T232" s="173">
        <f>SUM(T233:T235)</f>
        <v>0</v>
      </c>
      <c r="AR232" s="174" t="s">
        <v>79</v>
      </c>
      <c r="AT232" s="175" t="s">
        <v>71</v>
      </c>
      <c r="AU232" s="175" t="s">
        <v>79</v>
      </c>
      <c r="AY232" s="174" t="s">
        <v>138</v>
      </c>
      <c r="BK232" s="176">
        <f>SUM(BK233:BK235)</f>
        <v>0</v>
      </c>
    </row>
    <row r="233" spans="1:65" s="2" customFormat="1" ht="24.2" customHeight="1">
      <c r="A233" s="35"/>
      <c r="B233" s="36"/>
      <c r="C233" s="179" t="s">
        <v>332</v>
      </c>
      <c r="D233" s="179" t="s">
        <v>140</v>
      </c>
      <c r="E233" s="180" t="s">
        <v>467</v>
      </c>
      <c r="F233" s="181" t="s">
        <v>468</v>
      </c>
      <c r="G233" s="182" t="s">
        <v>206</v>
      </c>
      <c r="H233" s="183">
        <v>505.675</v>
      </c>
      <c r="I233" s="184"/>
      <c r="J233" s="185">
        <f>ROUND(I233*H233,2)</f>
        <v>0</v>
      </c>
      <c r="K233" s="181" t="s">
        <v>144</v>
      </c>
      <c r="L233" s="40"/>
      <c r="M233" s="186" t="s">
        <v>19</v>
      </c>
      <c r="N233" s="187" t="s">
        <v>43</v>
      </c>
      <c r="O233" s="65"/>
      <c r="P233" s="188">
        <f>O233*H233</f>
        <v>0</v>
      </c>
      <c r="Q233" s="188">
        <v>0</v>
      </c>
      <c r="R233" s="188">
        <f>Q233*H233</f>
        <v>0</v>
      </c>
      <c r="S233" s="188">
        <v>0</v>
      </c>
      <c r="T233" s="189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145</v>
      </c>
      <c r="AT233" s="190" t="s">
        <v>140</v>
      </c>
      <c r="AU233" s="190" t="s">
        <v>81</v>
      </c>
      <c r="AY233" s="18" t="s">
        <v>138</v>
      </c>
      <c r="BE233" s="191">
        <f>IF(N233="základní",J233,0)</f>
        <v>0</v>
      </c>
      <c r="BF233" s="191">
        <f>IF(N233="snížená",J233,0)</f>
        <v>0</v>
      </c>
      <c r="BG233" s="191">
        <f>IF(N233="zákl. přenesená",J233,0)</f>
        <v>0</v>
      </c>
      <c r="BH233" s="191">
        <f>IF(N233="sníž. přenesená",J233,0)</f>
        <v>0</v>
      </c>
      <c r="BI233" s="191">
        <f>IF(N233="nulová",J233,0)</f>
        <v>0</v>
      </c>
      <c r="BJ233" s="18" t="s">
        <v>79</v>
      </c>
      <c r="BK233" s="191">
        <f>ROUND(I233*H233,2)</f>
        <v>0</v>
      </c>
      <c r="BL233" s="18" t="s">
        <v>145</v>
      </c>
      <c r="BM233" s="190" t="s">
        <v>469</v>
      </c>
    </row>
    <row r="234" spans="1:47" s="2" customFormat="1" ht="11.25">
      <c r="A234" s="35"/>
      <c r="B234" s="36"/>
      <c r="C234" s="37"/>
      <c r="D234" s="192" t="s">
        <v>147</v>
      </c>
      <c r="E234" s="37"/>
      <c r="F234" s="193" t="s">
        <v>470</v>
      </c>
      <c r="G234" s="37"/>
      <c r="H234" s="37"/>
      <c r="I234" s="194"/>
      <c r="J234" s="37"/>
      <c r="K234" s="37"/>
      <c r="L234" s="40"/>
      <c r="M234" s="195"/>
      <c r="N234" s="196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147</v>
      </c>
      <c r="AU234" s="18" t="s">
        <v>81</v>
      </c>
    </row>
    <row r="235" spans="1:47" s="2" customFormat="1" ht="29.25">
      <c r="A235" s="35"/>
      <c r="B235" s="36"/>
      <c r="C235" s="37"/>
      <c r="D235" s="199" t="s">
        <v>471</v>
      </c>
      <c r="E235" s="37"/>
      <c r="F235" s="240" t="s">
        <v>472</v>
      </c>
      <c r="G235" s="37"/>
      <c r="H235" s="37"/>
      <c r="I235" s="194"/>
      <c r="J235" s="37"/>
      <c r="K235" s="37"/>
      <c r="L235" s="40"/>
      <c r="M235" s="241"/>
      <c r="N235" s="242"/>
      <c r="O235" s="243"/>
      <c r="P235" s="243"/>
      <c r="Q235" s="243"/>
      <c r="R235" s="243"/>
      <c r="S235" s="243"/>
      <c r="T235" s="244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471</v>
      </c>
      <c r="AU235" s="18" t="s">
        <v>81</v>
      </c>
    </row>
    <row r="236" spans="1:31" s="2" customFormat="1" ht="6.95" customHeight="1">
      <c r="A236" s="35"/>
      <c r="B236" s="48"/>
      <c r="C236" s="49"/>
      <c r="D236" s="49"/>
      <c r="E236" s="49"/>
      <c r="F236" s="49"/>
      <c r="G236" s="49"/>
      <c r="H236" s="49"/>
      <c r="I236" s="49"/>
      <c r="J236" s="49"/>
      <c r="K236" s="49"/>
      <c r="L236" s="40"/>
      <c r="M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</row>
  </sheetData>
  <sheetProtection algorithmName="SHA-512" hashValue="gnk0S9v4fAvVJQwwL8WAkyQuhlcd0uWldkhD8vnQyGG3PkTAfeMWY+Rv5Q8bqQ7fQZ7r96eIF8g3R7VG6jbiWA==" saltValue="/9LUHTsH5qI3i23TtdWYcjnHOBXIB93+hvFw5hAM6Iyi7ODkn56dnszNL2dE8QIMlyOT0nMG+GzIZWrMv0exaQ==" spinCount="100000" sheet="1" objects="1" scenarios="1" formatColumns="0" formatRows="0" autoFilter="0"/>
  <autoFilter ref="C90:K23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1_02/113106144"/>
    <hyperlink ref="F99" r:id="rId2" display="https://podminky.urs.cz/item/CS_URS_2021_02/113107221"/>
    <hyperlink ref="F103" r:id="rId3" display="https://podminky.urs.cz/item/CS_URS_2021_02/113107222"/>
    <hyperlink ref="F107" r:id="rId4" display="https://podminky.urs.cz/item/CS_URS_2021_02/113107231"/>
    <hyperlink ref="F111" r:id="rId5" display="https://podminky.urs.cz/item/CS_URS_2021_02/113107241"/>
    <hyperlink ref="F115" r:id="rId6" display="https://podminky.urs.cz/item/CS_URS_2021_02/113204111"/>
    <hyperlink ref="F121" r:id="rId7" display="https://podminky.urs.cz/item/CS_URS_2021_02/122251104"/>
    <hyperlink ref="F125" r:id="rId8" display="https://podminky.urs.cz/item/CS_URS_2021_02/162751117"/>
    <hyperlink ref="F130" r:id="rId9" display="https://podminky.urs.cz/item/CS_URS_2021_02/162751119"/>
    <hyperlink ref="F136" r:id="rId10" display="https://podminky.urs.cz/item/CS_URS_2021_02/171152111"/>
    <hyperlink ref="F152" r:id="rId11" display="https://podminky.urs.cz/item/CS_URS_2021_02/181951112"/>
    <hyperlink ref="F156" r:id="rId12" display="https://podminky.urs.cz/item/CS_URS_2021_02/564851111"/>
    <hyperlink ref="F161" r:id="rId13" display="https://podminky.urs.cz/item/CS_URS_2021_02/564861111"/>
    <hyperlink ref="F165" r:id="rId14" display="https://podminky.urs.cz/item/CS_URS_2021_02/596211113"/>
    <hyperlink ref="F176" r:id="rId15" display="https://podminky.urs.cz/item/CS_URS_2021_02/596212213"/>
    <hyperlink ref="F185" r:id="rId16" display="https://podminky.urs.cz/item/CS_URS_2021_02/915231112"/>
    <hyperlink ref="F190" r:id="rId17" display="https://podminky.urs.cz/item/CS_URS_2021_02/915621111"/>
    <hyperlink ref="F199" r:id="rId18" display="https://podminky.urs.cz/item/CS_URS_2021_02/997221551"/>
    <hyperlink ref="F203" r:id="rId19" display="https://podminky.urs.cz/item/CS_URS_2021_02/997221559"/>
    <hyperlink ref="F208" r:id="rId20" display="https://podminky.urs.cz/item/CS_URS_2021_02/997221561"/>
    <hyperlink ref="F215" r:id="rId21" display="https://podminky.urs.cz/item/CS_URS_2021_02/997221569"/>
    <hyperlink ref="F234" r:id="rId22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95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705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ROUND(J88,2)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ROUND((SUM(BE88:BE126)),2)</f>
        <v>0</v>
      </c>
      <c r="G35" s="35"/>
      <c r="H35" s="35"/>
      <c r="I35" s="125">
        <v>0.21</v>
      </c>
      <c r="J35" s="124">
        <f>ROUND(((SUM(BE88:BE126))*I35),2)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ROUND((SUM(BF88:BF126)),2)</f>
        <v>0</v>
      </c>
      <c r="G36" s="35"/>
      <c r="H36" s="35"/>
      <c r="I36" s="125">
        <v>0.15</v>
      </c>
      <c r="J36" s="124">
        <f>ROUND(((SUM(BF88:BF126))*I36),2)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ROUND((SUM(BG88:BG126)),2)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ROUND((SUM(BH88:BH126)),2)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ROUND((SUM(BI88:BI126)),2)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102.1 - Ochrana vedení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J88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706</v>
      </c>
      <c r="E64" s="144"/>
      <c r="F64" s="144"/>
      <c r="G64" s="144"/>
      <c r="H64" s="144"/>
      <c r="I64" s="144"/>
      <c r="J64" s="145">
        <f>J89</f>
        <v>0</v>
      </c>
      <c r="K64" s="142"/>
      <c r="L64" s="146"/>
    </row>
    <row r="65" spans="2:12" s="10" customFormat="1" ht="19.9" customHeight="1">
      <c r="B65" s="147"/>
      <c r="C65" s="98"/>
      <c r="D65" s="148" t="s">
        <v>707</v>
      </c>
      <c r="E65" s="149"/>
      <c r="F65" s="149"/>
      <c r="G65" s="149"/>
      <c r="H65" s="149"/>
      <c r="I65" s="149"/>
      <c r="J65" s="150">
        <f>J90</f>
        <v>0</v>
      </c>
      <c r="K65" s="98"/>
      <c r="L65" s="151"/>
    </row>
    <row r="66" spans="2:12" s="10" customFormat="1" ht="19.9" customHeight="1">
      <c r="B66" s="147"/>
      <c r="C66" s="98"/>
      <c r="D66" s="148" t="s">
        <v>708</v>
      </c>
      <c r="E66" s="149"/>
      <c r="F66" s="149"/>
      <c r="G66" s="149"/>
      <c r="H66" s="149"/>
      <c r="I66" s="149"/>
      <c r="J66" s="150">
        <f>J98</f>
        <v>0</v>
      </c>
      <c r="K66" s="98"/>
      <c r="L66" s="151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14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123</v>
      </c>
      <c r="D73" s="37"/>
      <c r="E73" s="37"/>
      <c r="F73" s="37"/>
      <c r="G73" s="37"/>
      <c r="H73" s="37"/>
      <c r="I73" s="37"/>
      <c r="J73" s="37"/>
      <c r="K73" s="37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87" t="str">
        <f>E7</f>
        <v>Rekonstrukce Teplické ulice v Bílině</v>
      </c>
      <c r="F76" s="388"/>
      <c r="G76" s="388"/>
      <c r="H76" s="388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2"/>
      <c r="C77" s="30" t="s">
        <v>109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5"/>
      <c r="B78" s="36"/>
      <c r="C78" s="37"/>
      <c r="D78" s="37"/>
      <c r="E78" s="387" t="s">
        <v>110</v>
      </c>
      <c r="F78" s="389"/>
      <c r="G78" s="389"/>
      <c r="H78" s="389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111</v>
      </c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36" t="str">
        <f>E11</f>
        <v>SO 102.1 - Ochrana vedení</v>
      </c>
      <c r="F80" s="389"/>
      <c r="G80" s="389"/>
      <c r="H80" s="389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F14</f>
        <v>Bílina</v>
      </c>
      <c r="G82" s="37"/>
      <c r="H82" s="37"/>
      <c r="I82" s="30" t="s">
        <v>23</v>
      </c>
      <c r="J82" s="60" t="str">
        <f>IF(J14="","",J14)</f>
        <v>15. 9. 2021</v>
      </c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25.7" customHeight="1">
      <c r="A84" s="35"/>
      <c r="B84" s="36"/>
      <c r="C84" s="30" t="s">
        <v>25</v>
      </c>
      <c r="D84" s="37"/>
      <c r="E84" s="37"/>
      <c r="F84" s="28" t="str">
        <f>E17</f>
        <v>Město Bílina, Břežanská 50/4, 418 31</v>
      </c>
      <c r="G84" s="37"/>
      <c r="H84" s="37"/>
      <c r="I84" s="30" t="s">
        <v>31</v>
      </c>
      <c r="J84" s="33" t="str">
        <f>E23</f>
        <v>AZ Consult spol. s r.o.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IF(E20="","",E20)</f>
        <v>Vyplň údaj</v>
      </c>
      <c r="G85" s="37"/>
      <c r="H85" s="37"/>
      <c r="I85" s="30" t="s">
        <v>34</v>
      </c>
      <c r="J85" s="33" t="str">
        <f>E26</f>
        <v>Lucie Wojčiková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52"/>
      <c r="B87" s="153"/>
      <c r="C87" s="154" t="s">
        <v>124</v>
      </c>
      <c r="D87" s="155" t="s">
        <v>57</v>
      </c>
      <c r="E87" s="155" t="s">
        <v>53</v>
      </c>
      <c r="F87" s="155" t="s">
        <v>54</v>
      </c>
      <c r="G87" s="155" t="s">
        <v>125</v>
      </c>
      <c r="H87" s="155" t="s">
        <v>126</v>
      </c>
      <c r="I87" s="155" t="s">
        <v>127</v>
      </c>
      <c r="J87" s="155" t="s">
        <v>115</v>
      </c>
      <c r="K87" s="156" t="s">
        <v>128</v>
      </c>
      <c r="L87" s="157"/>
      <c r="M87" s="69" t="s">
        <v>19</v>
      </c>
      <c r="N87" s="70" t="s">
        <v>42</v>
      </c>
      <c r="O87" s="70" t="s">
        <v>129</v>
      </c>
      <c r="P87" s="70" t="s">
        <v>130</v>
      </c>
      <c r="Q87" s="70" t="s">
        <v>131</v>
      </c>
      <c r="R87" s="70" t="s">
        <v>132</v>
      </c>
      <c r="S87" s="70" t="s">
        <v>133</v>
      </c>
      <c r="T87" s="71" t="s">
        <v>134</v>
      </c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</row>
    <row r="88" spans="1:63" s="2" customFormat="1" ht="22.9" customHeight="1">
      <c r="A88" s="35"/>
      <c r="B88" s="36"/>
      <c r="C88" s="76" t="s">
        <v>135</v>
      </c>
      <c r="D88" s="37"/>
      <c r="E88" s="37"/>
      <c r="F88" s="37"/>
      <c r="G88" s="37"/>
      <c r="H88" s="37"/>
      <c r="I88" s="37"/>
      <c r="J88" s="158">
        <f>BK88</f>
        <v>0</v>
      </c>
      <c r="K88" s="37"/>
      <c r="L88" s="40"/>
      <c r="M88" s="72"/>
      <c r="N88" s="159"/>
      <c r="O88" s="73"/>
      <c r="P88" s="160">
        <f>P89</f>
        <v>0</v>
      </c>
      <c r="Q88" s="73"/>
      <c r="R88" s="160">
        <f>R89</f>
        <v>1.0616</v>
      </c>
      <c r="S88" s="73"/>
      <c r="T88" s="161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71</v>
      </c>
      <c r="AU88" s="18" t="s">
        <v>116</v>
      </c>
      <c r="BK88" s="162">
        <f>BK89</f>
        <v>0</v>
      </c>
    </row>
    <row r="89" spans="2:63" s="12" customFormat="1" ht="25.9" customHeight="1">
      <c r="B89" s="163"/>
      <c r="C89" s="164"/>
      <c r="D89" s="165" t="s">
        <v>71</v>
      </c>
      <c r="E89" s="166" t="s">
        <v>264</v>
      </c>
      <c r="F89" s="166" t="s">
        <v>709</v>
      </c>
      <c r="G89" s="164"/>
      <c r="H89" s="164"/>
      <c r="I89" s="167"/>
      <c r="J89" s="168">
        <f>BK89</f>
        <v>0</v>
      </c>
      <c r="K89" s="164"/>
      <c r="L89" s="169"/>
      <c r="M89" s="170"/>
      <c r="N89" s="171"/>
      <c r="O89" s="171"/>
      <c r="P89" s="172">
        <f>P90+P98</f>
        <v>0</v>
      </c>
      <c r="Q89" s="171"/>
      <c r="R89" s="172">
        <f>R90+R98</f>
        <v>1.0616</v>
      </c>
      <c r="S89" s="171"/>
      <c r="T89" s="173">
        <f>T90+T98</f>
        <v>0</v>
      </c>
      <c r="AR89" s="174" t="s">
        <v>157</v>
      </c>
      <c r="AT89" s="175" t="s">
        <v>71</v>
      </c>
      <c r="AU89" s="175" t="s">
        <v>72</v>
      </c>
      <c r="AY89" s="174" t="s">
        <v>138</v>
      </c>
      <c r="BK89" s="176">
        <f>BK90+BK98</f>
        <v>0</v>
      </c>
    </row>
    <row r="90" spans="2:63" s="12" customFormat="1" ht="22.9" customHeight="1">
      <c r="B90" s="163"/>
      <c r="C90" s="164"/>
      <c r="D90" s="165" t="s">
        <v>71</v>
      </c>
      <c r="E90" s="177" t="s">
        <v>710</v>
      </c>
      <c r="F90" s="177" t="s">
        <v>711</v>
      </c>
      <c r="G90" s="164"/>
      <c r="H90" s="164"/>
      <c r="I90" s="167"/>
      <c r="J90" s="178">
        <f>BK90</f>
        <v>0</v>
      </c>
      <c r="K90" s="164"/>
      <c r="L90" s="169"/>
      <c r="M90" s="170"/>
      <c r="N90" s="171"/>
      <c r="O90" s="171"/>
      <c r="P90" s="172">
        <f>SUM(P91:P97)</f>
        <v>0</v>
      </c>
      <c r="Q90" s="171"/>
      <c r="R90" s="172">
        <f>SUM(R91:R97)</f>
        <v>0.019200000000000002</v>
      </c>
      <c r="S90" s="171"/>
      <c r="T90" s="173">
        <f>SUM(T91:T97)</f>
        <v>0</v>
      </c>
      <c r="AR90" s="174" t="s">
        <v>157</v>
      </c>
      <c r="AT90" s="175" t="s">
        <v>71</v>
      </c>
      <c r="AU90" s="175" t="s">
        <v>79</v>
      </c>
      <c r="AY90" s="174" t="s">
        <v>138</v>
      </c>
      <c r="BK90" s="176">
        <f>SUM(BK91:BK97)</f>
        <v>0</v>
      </c>
    </row>
    <row r="91" spans="1:65" s="2" customFormat="1" ht="16.5" customHeight="1">
      <c r="A91" s="35"/>
      <c r="B91" s="36"/>
      <c r="C91" s="179" t="s">
        <v>79</v>
      </c>
      <c r="D91" s="179" t="s">
        <v>140</v>
      </c>
      <c r="E91" s="180" t="s">
        <v>712</v>
      </c>
      <c r="F91" s="181" t="s">
        <v>713</v>
      </c>
      <c r="G91" s="182" t="s">
        <v>171</v>
      </c>
      <c r="H91" s="183">
        <v>320</v>
      </c>
      <c r="I91" s="184"/>
      <c r="J91" s="185">
        <f>ROUND(I91*H91,2)</f>
        <v>0</v>
      </c>
      <c r="K91" s="181" t="s">
        <v>19</v>
      </c>
      <c r="L91" s="40"/>
      <c r="M91" s="186" t="s">
        <v>19</v>
      </c>
      <c r="N91" s="187" t="s">
        <v>43</v>
      </c>
      <c r="O91" s="65"/>
      <c r="P91" s="188">
        <f>O91*H91</f>
        <v>0</v>
      </c>
      <c r="Q91" s="188">
        <v>6E-05</v>
      </c>
      <c r="R91" s="188">
        <f>Q91*H91</f>
        <v>0.019200000000000002</v>
      </c>
      <c r="S91" s="188">
        <v>0</v>
      </c>
      <c r="T91" s="18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0" t="s">
        <v>714</v>
      </c>
      <c r="AT91" s="190" t="s">
        <v>140</v>
      </c>
      <c r="AU91" s="190" t="s">
        <v>81</v>
      </c>
      <c r="AY91" s="18" t="s">
        <v>138</v>
      </c>
      <c r="BE91" s="191">
        <f>IF(N91="základní",J91,0)</f>
        <v>0</v>
      </c>
      <c r="BF91" s="191">
        <f>IF(N91="snížená",J91,0)</f>
        <v>0</v>
      </c>
      <c r="BG91" s="191">
        <f>IF(N91="zákl. přenesená",J91,0)</f>
        <v>0</v>
      </c>
      <c r="BH91" s="191">
        <f>IF(N91="sníž. přenesená",J91,0)</f>
        <v>0</v>
      </c>
      <c r="BI91" s="191">
        <f>IF(N91="nulová",J91,0)</f>
        <v>0</v>
      </c>
      <c r="BJ91" s="18" t="s">
        <v>79</v>
      </c>
      <c r="BK91" s="191">
        <f>ROUND(I91*H91,2)</f>
        <v>0</v>
      </c>
      <c r="BL91" s="18" t="s">
        <v>714</v>
      </c>
      <c r="BM91" s="190" t="s">
        <v>715</v>
      </c>
    </row>
    <row r="92" spans="2:51" s="14" customFormat="1" ht="11.25">
      <c r="B92" s="208"/>
      <c r="C92" s="209"/>
      <c r="D92" s="199" t="s">
        <v>149</v>
      </c>
      <c r="E92" s="210" t="s">
        <v>19</v>
      </c>
      <c r="F92" s="211" t="s">
        <v>716</v>
      </c>
      <c r="G92" s="209"/>
      <c r="H92" s="212">
        <v>120</v>
      </c>
      <c r="I92" s="213"/>
      <c r="J92" s="209"/>
      <c r="K92" s="209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149</v>
      </c>
      <c r="AU92" s="218" t="s">
        <v>81</v>
      </c>
      <c r="AV92" s="14" t="s">
        <v>81</v>
      </c>
      <c r="AW92" s="14" t="s">
        <v>33</v>
      </c>
      <c r="AX92" s="14" t="s">
        <v>72</v>
      </c>
      <c r="AY92" s="218" t="s">
        <v>138</v>
      </c>
    </row>
    <row r="93" spans="2:51" s="14" customFormat="1" ht="11.25">
      <c r="B93" s="208"/>
      <c r="C93" s="209"/>
      <c r="D93" s="199" t="s">
        <v>149</v>
      </c>
      <c r="E93" s="210" t="s">
        <v>19</v>
      </c>
      <c r="F93" s="211" t="s">
        <v>717</v>
      </c>
      <c r="G93" s="209"/>
      <c r="H93" s="212">
        <v>20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149</v>
      </c>
      <c r="AU93" s="218" t="s">
        <v>81</v>
      </c>
      <c r="AV93" s="14" t="s">
        <v>81</v>
      </c>
      <c r="AW93" s="14" t="s">
        <v>33</v>
      </c>
      <c r="AX93" s="14" t="s">
        <v>72</v>
      </c>
      <c r="AY93" s="218" t="s">
        <v>138</v>
      </c>
    </row>
    <row r="94" spans="2:51" s="14" customFormat="1" ht="11.25">
      <c r="B94" s="208"/>
      <c r="C94" s="209"/>
      <c r="D94" s="199" t="s">
        <v>149</v>
      </c>
      <c r="E94" s="210" t="s">
        <v>19</v>
      </c>
      <c r="F94" s="211" t="s">
        <v>718</v>
      </c>
      <c r="G94" s="209"/>
      <c r="H94" s="212">
        <v>20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149</v>
      </c>
      <c r="AU94" s="218" t="s">
        <v>81</v>
      </c>
      <c r="AV94" s="14" t="s">
        <v>81</v>
      </c>
      <c r="AW94" s="14" t="s">
        <v>33</v>
      </c>
      <c r="AX94" s="14" t="s">
        <v>72</v>
      </c>
      <c r="AY94" s="218" t="s">
        <v>138</v>
      </c>
    </row>
    <row r="95" spans="2:51" s="14" customFormat="1" ht="11.25">
      <c r="B95" s="208"/>
      <c r="C95" s="209"/>
      <c r="D95" s="199" t="s">
        <v>149</v>
      </c>
      <c r="E95" s="210" t="s">
        <v>19</v>
      </c>
      <c r="F95" s="211" t="s">
        <v>719</v>
      </c>
      <c r="G95" s="209"/>
      <c r="H95" s="212">
        <v>160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149</v>
      </c>
      <c r="AU95" s="218" t="s">
        <v>81</v>
      </c>
      <c r="AV95" s="14" t="s">
        <v>81</v>
      </c>
      <c r="AW95" s="14" t="s">
        <v>33</v>
      </c>
      <c r="AX95" s="14" t="s">
        <v>72</v>
      </c>
      <c r="AY95" s="218" t="s">
        <v>138</v>
      </c>
    </row>
    <row r="96" spans="2:51" s="15" customFormat="1" ht="11.25">
      <c r="B96" s="219"/>
      <c r="C96" s="220"/>
      <c r="D96" s="199" t="s">
        <v>149</v>
      </c>
      <c r="E96" s="221" t="s">
        <v>19</v>
      </c>
      <c r="F96" s="222" t="s">
        <v>196</v>
      </c>
      <c r="G96" s="220"/>
      <c r="H96" s="223">
        <v>320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149</v>
      </c>
      <c r="AU96" s="229" t="s">
        <v>81</v>
      </c>
      <c r="AV96" s="15" t="s">
        <v>145</v>
      </c>
      <c r="AW96" s="15" t="s">
        <v>33</v>
      </c>
      <c r="AX96" s="15" t="s">
        <v>79</v>
      </c>
      <c r="AY96" s="229" t="s">
        <v>138</v>
      </c>
    </row>
    <row r="97" spans="1:65" s="2" customFormat="1" ht="16.5" customHeight="1">
      <c r="A97" s="35"/>
      <c r="B97" s="36"/>
      <c r="C97" s="230" t="s">
        <v>81</v>
      </c>
      <c r="D97" s="230" t="s">
        <v>264</v>
      </c>
      <c r="E97" s="231" t="s">
        <v>720</v>
      </c>
      <c r="F97" s="232" t="s">
        <v>721</v>
      </c>
      <c r="G97" s="233" t="s">
        <v>171</v>
      </c>
      <c r="H97" s="234">
        <v>320</v>
      </c>
      <c r="I97" s="235"/>
      <c r="J97" s="236">
        <f>ROUND(I97*H97,2)</f>
        <v>0</v>
      </c>
      <c r="K97" s="232" t="s">
        <v>19</v>
      </c>
      <c r="L97" s="237"/>
      <c r="M97" s="238" t="s">
        <v>19</v>
      </c>
      <c r="N97" s="239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722</v>
      </c>
      <c r="AT97" s="190" t="s">
        <v>264</v>
      </c>
      <c r="AU97" s="190" t="s">
        <v>81</v>
      </c>
      <c r="AY97" s="18" t="s">
        <v>138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79</v>
      </c>
      <c r="BK97" s="191">
        <f>ROUND(I97*H97,2)</f>
        <v>0</v>
      </c>
      <c r="BL97" s="18" t="s">
        <v>714</v>
      </c>
      <c r="BM97" s="190" t="s">
        <v>723</v>
      </c>
    </row>
    <row r="98" spans="2:63" s="12" customFormat="1" ht="22.9" customHeight="1">
      <c r="B98" s="163"/>
      <c r="C98" s="164"/>
      <c r="D98" s="165" t="s">
        <v>71</v>
      </c>
      <c r="E98" s="177" t="s">
        <v>724</v>
      </c>
      <c r="F98" s="177" t="s">
        <v>725</v>
      </c>
      <c r="G98" s="164"/>
      <c r="H98" s="164"/>
      <c r="I98" s="167"/>
      <c r="J98" s="178">
        <f>BK98</f>
        <v>0</v>
      </c>
      <c r="K98" s="164"/>
      <c r="L98" s="169"/>
      <c r="M98" s="170"/>
      <c r="N98" s="171"/>
      <c r="O98" s="171"/>
      <c r="P98" s="172">
        <f>SUM(P99:P126)</f>
        <v>0</v>
      </c>
      <c r="Q98" s="171"/>
      <c r="R98" s="172">
        <f>SUM(R99:R126)</f>
        <v>1.0424</v>
      </c>
      <c r="S98" s="171"/>
      <c r="T98" s="173">
        <f>SUM(T99:T126)</f>
        <v>0</v>
      </c>
      <c r="AR98" s="174" t="s">
        <v>157</v>
      </c>
      <c r="AT98" s="175" t="s">
        <v>71</v>
      </c>
      <c r="AU98" s="175" t="s">
        <v>79</v>
      </c>
      <c r="AY98" s="174" t="s">
        <v>138</v>
      </c>
      <c r="BK98" s="176">
        <f>SUM(BK99:BK126)</f>
        <v>0</v>
      </c>
    </row>
    <row r="99" spans="1:65" s="2" customFormat="1" ht="37.9" customHeight="1">
      <c r="A99" s="35"/>
      <c r="B99" s="36"/>
      <c r="C99" s="179" t="s">
        <v>157</v>
      </c>
      <c r="D99" s="179" t="s">
        <v>140</v>
      </c>
      <c r="E99" s="180" t="s">
        <v>726</v>
      </c>
      <c r="F99" s="181" t="s">
        <v>727</v>
      </c>
      <c r="G99" s="182" t="s">
        <v>171</v>
      </c>
      <c r="H99" s="183">
        <v>320</v>
      </c>
      <c r="I99" s="184"/>
      <c r="J99" s="185">
        <f>ROUND(I99*H99,2)</f>
        <v>0</v>
      </c>
      <c r="K99" s="181" t="s">
        <v>144</v>
      </c>
      <c r="L99" s="40"/>
      <c r="M99" s="186" t="s">
        <v>19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714</v>
      </c>
      <c r="AT99" s="190" t="s">
        <v>140</v>
      </c>
      <c r="AU99" s="190" t="s">
        <v>81</v>
      </c>
      <c r="AY99" s="18" t="s">
        <v>138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79</v>
      </c>
      <c r="BK99" s="191">
        <f>ROUND(I99*H99,2)</f>
        <v>0</v>
      </c>
      <c r="BL99" s="18" t="s">
        <v>714</v>
      </c>
      <c r="BM99" s="190" t="s">
        <v>728</v>
      </c>
    </row>
    <row r="100" spans="1:47" s="2" customFormat="1" ht="11.25">
      <c r="A100" s="35"/>
      <c r="B100" s="36"/>
      <c r="C100" s="37"/>
      <c r="D100" s="192" t="s">
        <v>147</v>
      </c>
      <c r="E100" s="37"/>
      <c r="F100" s="193" t="s">
        <v>729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147</v>
      </c>
      <c r="AU100" s="18" t="s">
        <v>81</v>
      </c>
    </row>
    <row r="101" spans="2:51" s="14" customFormat="1" ht="11.25">
      <c r="B101" s="208"/>
      <c r="C101" s="209"/>
      <c r="D101" s="199" t="s">
        <v>149</v>
      </c>
      <c r="E101" s="210" t="s">
        <v>19</v>
      </c>
      <c r="F101" s="211" t="s">
        <v>716</v>
      </c>
      <c r="G101" s="209"/>
      <c r="H101" s="212">
        <v>120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149</v>
      </c>
      <c r="AU101" s="218" t="s">
        <v>81</v>
      </c>
      <c r="AV101" s="14" t="s">
        <v>81</v>
      </c>
      <c r="AW101" s="14" t="s">
        <v>33</v>
      </c>
      <c r="AX101" s="14" t="s">
        <v>72</v>
      </c>
      <c r="AY101" s="218" t="s">
        <v>138</v>
      </c>
    </row>
    <row r="102" spans="2:51" s="14" customFormat="1" ht="11.25">
      <c r="B102" s="208"/>
      <c r="C102" s="209"/>
      <c r="D102" s="199" t="s">
        <v>149</v>
      </c>
      <c r="E102" s="210" t="s">
        <v>19</v>
      </c>
      <c r="F102" s="211" t="s">
        <v>717</v>
      </c>
      <c r="G102" s="209"/>
      <c r="H102" s="212">
        <v>20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149</v>
      </c>
      <c r="AU102" s="218" t="s">
        <v>81</v>
      </c>
      <c r="AV102" s="14" t="s">
        <v>81</v>
      </c>
      <c r="AW102" s="14" t="s">
        <v>33</v>
      </c>
      <c r="AX102" s="14" t="s">
        <v>72</v>
      </c>
      <c r="AY102" s="218" t="s">
        <v>138</v>
      </c>
    </row>
    <row r="103" spans="2:51" s="14" customFormat="1" ht="11.25">
      <c r="B103" s="208"/>
      <c r="C103" s="209"/>
      <c r="D103" s="199" t="s">
        <v>149</v>
      </c>
      <c r="E103" s="210" t="s">
        <v>19</v>
      </c>
      <c r="F103" s="211" t="s">
        <v>718</v>
      </c>
      <c r="G103" s="209"/>
      <c r="H103" s="212">
        <v>20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149</v>
      </c>
      <c r="AU103" s="218" t="s">
        <v>81</v>
      </c>
      <c r="AV103" s="14" t="s">
        <v>81</v>
      </c>
      <c r="AW103" s="14" t="s">
        <v>33</v>
      </c>
      <c r="AX103" s="14" t="s">
        <v>72</v>
      </c>
      <c r="AY103" s="218" t="s">
        <v>138</v>
      </c>
    </row>
    <row r="104" spans="2:51" s="14" customFormat="1" ht="11.25">
      <c r="B104" s="208"/>
      <c r="C104" s="209"/>
      <c r="D104" s="199" t="s">
        <v>149</v>
      </c>
      <c r="E104" s="210" t="s">
        <v>19</v>
      </c>
      <c r="F104" s="211" t="s">
        <v>719</v>
      </c>
      <c r="G104" s="209"/>
      <c r="H104" s="212">
        <v>160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149</v>
      </c>
      <c r="AU104" s="218" t="s">
        <v>81</v>
      </c>
      <c r="AV104" s="14" t="s">
        <v>81</v>
      </c>
      <c r="AW104" s="14" t="s">
        <v>33</v>
      </c>
      <c r="AX104" s="14" t="s">
        <v>72</v>
      </c>
      <c r="AY104" s="218" t="s">
        <v>138</v>
      </c>
    </row>
    <row r="105" spans="2:51" s="15" customFormat="1" ht="11.25">
      <c r="B105" s="219"/>
      <c r="C105" s="220"/>
      <c r="D105" s="199" t="s">
        <v>149</v>
      </c>
      <c r="E105" s="221" t="s">
        <v>19</v>
      </c>
      <c r="F105" s="222" t="s">
        <v>196</v>
      </c>
      <c r="G105" s="220"/>
      <c r="H105" s="223">
        <v>320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149</v>
      </c>
      <c r="AU105" s="229" t="s">
        <v>81</v>
      </c>
      <c r="AV105" s="15" t="s">
        <v>145</v>
      </c>
      <c r="AW105" s="15" t="s">
        <v>33</v>
      </c>
      <c r="AX105" s="15" t="s">
        <v>79</v>
      </c>
      <c r="AY105" s="229" t="s">
        <v>138</v>
      </c>
    </row>
    <row r="106" spans="1:65" s="2" customFormat="1" ht="33" customHeight="1">
      <c r="A106" s="35"/>
      <c r="B106" s="36"/>
      <c r="C106" s="179" t="s">
        <v>145</v>
      </c>
      <c r="D106" s="179" t="s">
        <v>140</v>
      </c>
      <c r="E106" s="180" t="s">
        <v>730</v>
      </c>
      <c r="F106" s="181" t="s">
        <v>731</v>
      </c>
      <c r="G106" s="182" t="s">
        <v>171</v>
      </c>
      <c r="H106" s="183">
        <v>320</v>
      </c>
      <c r="I106" s="184"/>
      <c r="J106" s="185">
        <f>ROUND(I106*H106,2)</f>
        <v>0</v>
      </c>
      <c r="K106" s="181" t="s">
        <v>144</v>
      </c>
      <c r="L106" s="40"/>
      <c r="M106" s="186" t="s">
        <v>19</v>
      </c>
      <c r="N106" s="187" t="s">
        <v>43</v>
      </c>
      <c r="O106" s="65"/>
      <c r="P106" s="188">
        <f>O106*H106</f>
        <v>0</v>
      </c>
      <c r="Q106" s="188">
        <v>0</v>
      </c>
      <c r="R106" s="188">
        <f>Q106*H106</f>
        <v>0</v>
      </c>
      <c r="S106" s="188">
        <v>0</v>
      </c>
      <c r="T106" s="18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0" t="s">
        <v>714</v>
      </c>
      <c r="AT106" s="190" t="s">
        <v>140</v>
      </c>
      <c r="AU106" s="190" t="s">
        <v>81</v>
      </c>
      <c r="AY106" s="18" t="s">
        <v>138</v>
      </c>
      <c r="BE106" s="191">
        <f>IF(N106="základní",J106,0)</f>
        <v>0</v>
      </c>
      <c r="BF106" s="191">
        <f>IF(N106="snížená",J106,0)</f>
        <v>0</v>
      </c>
      <c r="BG106" s="191">
        <f>IF(N106="zákl. přenesená",J106,0)</f>
        <v>0</v>
      </c>
      <c r="BH106" s="191">
        <f>IF(N106="sníž. přenesená",J106,0)</f>
        <v>0</v>
      </c>
      <c r="BI106" s="191">
        <f>IF(N106="nulová",J106,0)</f>
        <v>0</v>
      </c>
      <c r="BJ106" s="18" t="s">
        <v>79</v>
      </c>
      <c r="BK106" s="191">
        <f>ROUND(I106*H106,2)</f>
        <v>0</v>
      </c>
      <c r="BL106" s="18" t="s">
        <v>714</v>
      </c>
      <c r="BM106" s="190" t="s">
        <v>732</v>
      </c>
    </row>
    <row r="107" spans="1:47" s="2" customFormat="1" ht="11.25">
      <c r="A107" s="35"/>
      <c r="B107" s="36"/>
      <c r="C107" s="37"/>
      <c r="D107" s="192" t="s">
        <v>147</v>
      </c>
      <c r="E107" s="37"/>
      <c r="F107" s="193" t="s">
        <v>733</v>
      </c>
      <c r="G107" s="37"/>
      <c r="H107" s="37"/>
      <c r="I107" s="194"/>
      <c r="J107" s="37"/>
      <c r="K107" s="37"/>
      <c r="L107" s="40"/>
      <c r="M107" s="195"/>
      <c r="N107" s="19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147</v>
      </c>
      <c r="AU107" s="18" t="s">
        <v>81</v>
      </c>
    </row>
    <row r="108" spans="2:51" s="14" customFormat="1" ht="11.25">
      <c r="B108" s="208"/>
      <c r="C108" s="209"/>
      <c r="D108" s="199" t="s">
        <v>149</v>
      </c>
      <c r="E108" s="210" t="s">
        <v>19</v>
      </c>
      <c r="F108" s="211" t="s">
        <v>716</v>
      </c>
      <c r="G108" s="209"/>
      <c r="H108" s="212">
        <v>120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149</v>
      </c>
      <c r="AU108" s="218" t="s">
        <v>81</v>
      </c>
      <c r="AV108" s="14" t="s">
        <v>81</v>
      </c>
      <c r="AW108" s="14" t="s">
        <v>33</v>
      </c>
      <c r="AX108" s="14" t="s">
        <v>72</v>
      </c>
      <c r="AY108" s="218" t="s">
        <v>138</v>
      </c>
    </row>
    <row r="109" spans="2:51" s="14" customFormat="1" ht="11.25">
      <c r="B109" s="208"/>
      <c r="C109" s="209"/>
      <c r="D109" s="199" t="s">
        <v>149</v>
      </c>
      <c r="E109" s="210" t="s">
        <v>19</v>
      </c>
      <c r="F109" s="211" t="s">
        <v>717</v>
      </c>
      <c r="G109" s="209"/>
      <c r="H109" s="212">
        <v>20</v>
      </c>
      <c r="I109" s="213"/>
      <c r="J109" s="209"/>
      <c r="K109" s="209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149</v>
      </c>
      <c r="AU109" s="218" t="s">
        <v>81</v>
      </c>
      <c r="AV109" s="14" t="s">
        <v>81</v>
      </c>
      <c r="AW109" s="14" t="s">
        <v>33</v>
      </c>
      <c r="AX109" s="14" t="s">
        <v>72</v>
      </c>
      <c r="AY109" s="218" t="s">
        <v>138</v>
      </c>
    </row>
    <row r="110" spans="2:51" s="14" customFormat="1" ht="11.25">
      <c r="B110" s="208"/>
      <c r="C110" s="209"/>
      <c r="D110" s="199" t="s">
        <v>149</v>
      </c>
      <c r="E110" s="210" t="s">
        <v>19</v>
      </c>
      <c r="F110" s="211" t="s">
        <v>718</v>
      </c>
      <c r="G110" s="209"/>
      <c r="H110" s="212">
        <v>20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149</v>
      </c>
      <c r="AU110" s="218" t="s">
        <v>81</v>
      </c>
      <c r="AV110" s="14" t="s">
        <v>81</v>
      </c>
      <c r="AW110" s="14" t="s">
        <v>33</v>
      </c>
      <c r="AX110" s="14" t="s">
        <v>72</v>
      </c>
      <c r="AY110" s="218" t="s">
        <v>138</v>
      </c>
    </row>
    <row r="111" spans="2:51" s="14" customFormat="1" ht="11.25">
      <c r="B111" s="208"/>
      <c r="C111" s="209"/>
      <c r="D111" s="199" t="s">
        <v>149</v>
      </c>
      <c r="E111" s="210" t="s">
        <v>19</v>
      </c>
      <c r="F111" s="211" t="s">
        <v>719</v>
      </c>
      <c r="G111" s="209"/>
      <c r="H111" s="212">
        <v>160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149</v>
      </c>
      <c r="AU111" s="218" t="s">
        <v>81</v>
      </c>
      <c r="AV111" s="14" t="s">
        <v>81</v>
      </c>
      <c r="AW111" s="14" t="s">
        <v>33</v>
      </c>
      <c r="AX111" s="14" t="s">
        <v>72</v>
      </c>
      <c r="AY111" s="218" t="s">
        <v>138</v>
      </c>
    </row>
    <row r="112" spans="2:51" s="15" customFormat="1" ht="11.25">
      <c r="B112" s="219"/>
      <c r="C112" s="220"/>
      <c r="D112" s="199" t="s">
        <v>149</v>
      </c>
      <c r="E112" s="221" t="s">
        <v>19</v>
      </c>
      <c r="F112" s="222" t="s">
        <v>196</v>
      </c>
      <c r="G112" s="220"/>
      <c r="H112" s="223">
        <v>320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149</v>
      </c>
      <c r="AU112" s="229" t="s">
        <v>81</v>
      </c>
      <c r="AV112" s="15" t="s">
        <v>145</v>
      </c>
      <c r="AW112" s="15" t="s">
        <v>33</v>
      </c>
      <c r="AX112" s="15" t="s">
        <v>79</v>
      </c>
      <c r="AY112" s="229" t="s">
        <v>138</v>
      </c>
    </row>
    <row r="113" spans="1:65" s="2" customFormat="1" ht="21.75" customHeight="1">
      <c r="A113" s="35"/>
      <c r="B113" s="36"/>
      <c r="C113" s="179" t="s">
        <v>168</v>
      </c>
      <c r="D113" s="179" t="s">
        <v>140</v>
      </c>
      <c r="E113" s="180" t="s">
        <v>734</v>
      </c>
      <c r="F113" s="181" t="s">
        <v>735</v>
      </c>
      <c r="G113" s="182" t="s">
        <v>171</v>
      </c>
      <c r="H113" s="183">
        <v>320</v>
      </c>
      <c r="I113" s="184"/>
      <c r="J113" s="185">
        <f>ROUND(I113*H113,2)</f>
        <v>0</v>
      </c>
      <c r="K113" s="181" t="s">
        <v>144</v>
      </c>
      <c r="L113" s="40"/>
      <c r="M113" s="186" t="s">
        <v>19</v>
      </c>
      <c r="N113" s="187" t="s">
        <v>43</v>
      </c>
      <c r="O113" s="65"/>
      <c r="P113" s="188">
        <f>O113*H113</f>
        <v>0</v>
      </c>
      <c r="Q113" s="188">
        <v>0</v>
      </c>
      <c r="R113" s="188">
        <f>Q113*H113</f>
        <v>0</v>
      </c>
      <c r="S113" s="188">
        <v>0</v>
      </c>
      <c r="T113" s="18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714</v>
      </c>
      <c r="AT113" s="190" t="s">
        <v>140</v>
      </c>
      <c r="AU113" s="190" t="s">
        <v>81</v>
      </c>
      <c r="AY113" s="18" t="s">
        <v>138</v>
      </c>
      <c r="BE113" s="191">
        <f>IF(N113="základní",J113,0)</f>
        <v>0</v>
      </c>
      <c r="BF113" s="191">
        <f>IF(N113="snížená",J113,0)</f>
        <v>0</v>
      </c>
      <c r="BG113" s="191">
        <f>IF(N113="zákl. přenesená",J113,0)</f>
        <v>0</v>
      </c>
      <c r="BH113" s="191">
        <f>IF(N113="sníž. přenesená",J113,0)</f>
        <v>0</v>
      </c>
      <c r="BI113" s="191">
        <f>IF(N113="nulová",J113,0)</f>
        <v>0</v>
      </c>
      <c r="BJ113" s="18" t="s">
        <v>79</v>
      </c>
      <c r="BK113" s="191">
        <f>ROUND(I113*H113,2)</f>
        <v>0</v>
      </c>
      <c r="BL113" s="18" t="s">
        <v>714</v>
      </c>
      <c r="BM113" s="190" t="s">
        <v>736</v>
      </c>
    </row>
    <row r="114" spans="1:47" s="2" customFormat="1" ht="11.25">
      <c r="A114" s="35"/>
      <c r="B114" s="36"/>
      <c r="C114" s="37"/>
      <c r="D114" s="192" t="s">
        <v>147</v>
      </c>
      <c r="E114" s="37"/>
      <c r="F114" s="193" t="s">
        <v>737</v>
      </c>
      <c r="G114" s="37"/>
      <c r="H114" s="37"/>
      <c r="I114" s="194"/>
      <c r="J114" s="37"/>
      <c r="K114" s="37"/>
      <c r="L114" s="40"/>
      <c r="M114" s="195"/>
      <c r="N114" s="19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147</v>
      </c>
      <c r="AU114" s="18" t="s">
        <v>81</v>
      </c>
    </row>
    <row r="115" spans="2:51" s="14" customFormat="1" ht="11.25">
      <c r="B115" s="208"/>
      <c r="C115" s="209"/>
      <c r="D115" s="199" t="s">
        <v>149</v>
      </c>
      <c r="E115" s="210" t="s">
        <v>19</v>
      </c>
      <c r="F115" s="211" t="s">
        <v>716</v>
      </c>
      <c r="G115" s="209"/>
      <c r="H115" s="212">
        <v>120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149</v>
      </c>
      <c r="AU115" s="218" t="s">
        <v>81</v>
      </c>
      <c r="AV115" s="14" t="s">
        <v>81</v>
      </c>
      <c r="AW115" s="14" t="s">
        <v>33</v>
      </c>
      <c r="AX115" s="14" t="s">
        <v>72</v>
      </c>
      <c r="AY115" s="218" t="s">
        <v>138</v>
      </c>
    </row>
    <row r="116" spans="2:51" s="14" customFormat="1" ht="11.25">
      <c r="B116" s="208"/>
      <c r="C116" s="209"/>
      <c r="D116" s="199" t="s">
        <v>149</v>
      </c>
      <c r="E116" s="210" t="s">
        <v>19</v>
      </c>
      <c r="F116" s="211" t="s">
        <v>717</v>
      </c>
      <c r="G116" s="209"/>
      <c r="H116" s="212">
        <v>20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149</v>
      </c>
      <c r="AU116" s="218" t="s">
        <v>81</v>
      </c>
      <c r="AV116" s="14" t="s">
        <v>81</v>
      </c>
      <c r="AW116" s="14" t="s">
        <v>33</v>
      </c>
      <c r="AX116" s="14" t="s">
        <v>72</v>
      </c>
      <c r="AY116" s="218" t="s">
        <v>138</v>
      </c>
    </row>
    <row r="117" spans="2:51" s="14" customFormat="1" ht="11.25">
      <c r="B117" s="208"/>
      <c r="C117" s="209"/>
      <c r="D117" s="199" t="s">
        <v>149</v>
      </c>
      <c r="E117" s="210" t="s">
        <v>19</v>
      </c>
      <c r="F117" s="211" t="s">
        <v>718</v>
      </c>
      <c r="G117" s="209"/>
      <c r="H117" s="212">
        <v>20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149</v>
      </c>
      <c r="AU117" s="218" t="s">
        <v>81</v>
      </c>
      <c r="AV117" s="14" t="s">
        <v>81</v>
      </c>
      <c r="AW117" s="14" t="s">
        <v>33</v>
      </c>
      <c r="AX117" s="14" t="s">
        <v>72</v>
      </c>
      <c r="AY117" s="218" t="s">
        <v>138</v>
      </c>
    </row>
    <row r="118" spans="2:51" s="14" customFormat="1" ht="11.25">
      <c r="B118" s="208"/>
      <c r="C118" s="209"/>
      <c r="D118" s="199" t="s">
        <v>149</v>
      </c>
      <c r="E118" s="210" t="s">
        <v>19</v>
      </c>
      <c r="F118" s="211" t="s">
        <v>719</v>
      </c>
      <c r="G118" s="209"/>
      <c r="H118" s="212">
        <v>160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149</v>
      </c>
      <c r="AU118" s="218" t="s">
        <v>81</v>
      </c>
      <c r="AV118" s="14" t="s">
        <v>81</v>
      </c>
      <c r="AW118" s="14" t="s">
        <v>33</v>
      </c>
      <c r="AX118" s="14" t="s">
        <v>72</v>
      </c>
      <c r="AY118" s="218" t="s">
        <v>138</v>
      </c>
    </row>
    <row r="119" spans="2:51" s="15" customFormat="1" ht="11.25">
      <c r="B119" s="219"/>
      <c r="C119" s="220"/>
      <c r="D119" s="199" t="s">
        <v>149</v>
      </c>
      <c r="E119" s="221" t="s">
        <v>19</v>
      </c>
      <c r="F119" s="222" t="s">
        <v>196</v>
      </c>
      <c r="G119" s="220"/>
      <c r="H119" s="223">
        <v>320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149</v>
      </c>
      <c r="AU119" s="229" t="s">
        <v>81</v>
      </c>
      <c r="AV119" s="15" t="s">
        <v>145</v>
      </c>
      <c r="AW119" s="15" t="s">
        <v>33</v>
      </c>
      <c r="AX119" s="15" t="s">
        <v>79</v>
      </c>
      <c r="AY119" s="229" t="s">
        <v>138</v>
      </c>
    </row>
    <row r="120" spans="1:65" s="2" customFormat="1" ht="21.75" customHeight="1">
      <c r="A120" s="35"/>
      <c r="B120" s="36"/>
      <c r="C120" s="179" t="s">
        <v>176</v>
      </c>
      <c r="D120" s="179" t="s">
        <v>140</v>
      </c>
      <c r="E120" s="180" t="s">
        <v>738</v>
      </c>
      <c r="F120" s="181" t="s">
        <v>739</v>
      </c>
      <c r="G120" s="182" t="s">
        <v>171</v>
      </c>
      <c r="H120" s="183">
        <v>320</v>
      </c>
      <c r="I120" s="184"/>
      <c r="J120" s="185">
        <f>ROUND(I120*H120,2)</f>
        <v>0</v>
      </c>
      <c r="K120" s="181" t="s">
        <v>144</v>
      </c>
      <c r="L120" s="40"/>
      <c r="M120" s="186" t="s">
        <v>19</v>
      </c>
      <c r="N120" s="187" t="s">
        <v>43</v>
      </c>
      <c r="O120" s="65"/>
      <c r="P120" s="188">
        <f>O120*H120</f>
        <v>0</v>
      </c>
      <c r="Q120" s="188">
        <v>7E-05</v>
      </c>
      <c r="R120" s="188">
        <f>Q120*H120</f>
        <v>0.022399999999999996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714</v>
      </c>
      <c r="AT120" s="190" t="s">
        <v>140</v>
      </c>
      <c r="AU120" s="190" t="s">
        <v>81</v>
      </c>
      <c r="AY120" s="18" t="s">
        <v>138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79</v>
      </c>
      <c r="BK120" s="191">
        <f>ROUND(I120*H120,2)</f>
        <v>0</v>
      </c>
      <c r="BL120" s="18" t="s">
        <v>714</v>
      </c>
      <c r="BM120" s="190" t="s">
        <v>740</v>
      </c>
    </row>
    <row r="121" spans="1:47" s="2" customFormat="1" ht="11.25">
      <c r="A121" s="35"/>
      <c r="B121" s="36"/>
      <c r="C121" s="37"/>
      <c r="D121" s="192" t="s">
        <v>147</v>
      </c>
      <c r="E121" s="37"/>
      <c r="F121" s="193" t="s">
        <v>741</v>
      </c>
      <c r="G121" s="37"/>
      <c r="H121" s="37"/>
      <c r="I121" s="194"/>
      <c r="J121" s="37"/>
      <c r="K121" s="37"/>
      <c r="L121" s="40"/>
      <c r="M121" s="195"/>
      <c r="N121" s="19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147</v>
      </c>
      <c r="AU121" s="18" t="s">
        <v>81</v>
      </c>
    </row>
    <row r="122" spans="1:65" s="2" customFormat="1" ht="24.2" customHeight="1">
      <c r="A122" s="35"/>
      <c r="B122" s="36"/>
      <c r="C122" s="179" t="s">
        <v>183</v>
      </c>
      <c r="D122" s="179" t="s">
        <v>140</v>
      </c>
      <c r="E122" s="180" t="s">
        <v>742</v>
      </c>
      <c r="F122" s="181" t="s">
        <v>743</v>
      </c>
      <c r="G122" s="182" t="s">
        <v>171</v>
      </c>
      <c r="H122" s="183">
        <v>17</v>
      </c>
      <c r="I122" s="184"/>
      <c r="J122" s="185">
        <f>ROUND(I122*H122,2)</f>
        <v>0</v>
      </c>
      <c r="K122" s="181" t="s">
        <v>144</v>
      </c>
      <c r="L122" s="40"/>
      <c r="M122" s="186" t="s">
        <v>19</v>
      </c>
      <c r="N122" s="187" t="s">
        <v>43</v>
      </c>
      <c r="O122" s="65"/>
      <c r="P122" s="188">
        <f>O122*H122</f>
        <v>0</v>
      </c>
      <c r="Q122" s="188">
        <v>0</v>
      </c>
      <c r="R122" s="188">
        <f>Q122*H122</f>
        <v>0</v>
      </c>
      <c r="S122" s="188">
        <v>0</v>
      </c>
      <c r="T122" s="18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714</v>
      </c>
      <c r="AT122" s="190" t="s">
        <v>140</v>
      </c>
      <c r="AU122" s="190" t="s">
        <v>81</v>
      </c>
      <c r="AY122" s="18" t="s">
        <v>138</v>
      </c>
      <c r="BE122" s="191">
        <f>IF(N122="základní",J122,0)</f>
        <v>0</v>
      </c>
      <c r="BF122" s="191">
        <f>IF(N122="snížená",J122,0)</f>
        <v>0</v>
      </c>
      <c r="BG122" s="191">
        <f>IF(N122="zákl. přenesená",J122,0)</f>
        <v>0</v>
      </c>
      <c r="BH122" s="191">
        <f>IF(N122="sníž. přenesená",J122,0)</f>
        <v>0</v>
      </c>
      <c r="BI122" s="191">
        <f>IF(N122="nulová",J122,0)</f>
        <v>0</v>
      </c>
      <c r="BJ122" s="18" t="s">
        <v>79</v>
      </c>
      <c r="BK122" s="191">
        <f>ROUND(I122*H122,2)</f>
        <v>0</v>
      </c>
      <c r="BL122" s="18" t="s">
        <v>714</v>
      </c>
      <c r="BM122" s="190" t="s">
        <v>744</v>
      </c>
    </row>
    <row r="123" spans="1:47" s="2" customFormat="1" ht="11.25">
      <c r="A123" s="35"/>
      <c r="B123" s="36"/>
      <c r="C123" s="37"/>
      <c r="D123" s="192" t="s">
        <v>147</v>
      </c>
      <c r="E123" s="37"/>
      <c r="F123" s="193" t="s">
        <v>745</v>
      </c>
      <c r="G123" s="37"/>
      <c r="H123" s="37"/>
      <c r="I123" s="194"/>
      <c r="J123" s="37"/>
      <c r="K123" s="37"/>
      <c r="L123" s="40"/>
      <c r="M123" s="195"/>
      <c r="N123" s="19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147</v>
      </c>
      <c r="AU123" s="18" t="s">
        <v>81</v>
      </c>
    </row>
    <row r="124" spans="2:51" s="14" customFormat="1" ht="11.25">
      <c r="B124" s="208"/>
      <c r="C124" s="209"/>
      <c r="D124" s="199" t="s">
        <v>149</v>
      </c>
      <c r="E124" s="210" t="s">
        <v>19</v>
      </c>
      <c r="F124" s="211" t="s">
        <v>746</v>
      </c>
      <c r="G124" s="209"/>
      <c r="H124" s="212">
        <v>17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149</v>
      </c>
      <c r="AU124" s="218" t="s">
        <v>81</v>
      </c>
      <c r="AV124" s="14" t="s">
        <v>81</v>
      </c>
      <c r="AW124" s="14" t="s">
        <v>33</v>
      </c>
      <c r="AX124" s="14" t="s">
        <v>79</v>
      </c>
      <c r="AY124" s="218" t="s">
        <v>138</v>
      </c>
    </row>
    <row r="125" spans="1:65" s="2" customFormat="1" ht="16.5" customHeight="1">
      <c r="A125" s="35"/>
      <c r="B125" s="36"/>
      <c r="C125" s="230" t="s">
        <v>190</v>
      </c>
      <c r="D125" s="230" t="s">
        <v>264</v>
      </c>
      <c r="E125" s="231" t="s">
        <v>747</v>
      </c>
      <c r="F125" s="232" t="s">
        <v>748</v>
      </c>
      <c r="G125" s="233" t="s">
        <v>171</v>
      </c>
      <c r="H125" s="234">
        <v>17</v>
      </c>
      <c r="I125" s="235"/>
      <c r="J125" s="236">
        <f>ROUND(I125*H125,2)</f>
        <v>0</v>
      </c>
      <c r="K125" s="232" t="s">
        <v>144</v>
      </c>
      <c r="L125" s="237"/>
      <c r="M125" s="238" t="s">
        <v>19</v>
      </c>
      <c r="N125" s="239" t="s">
        <v>43</v>
      </c>
      <c r="O125" s="65"/>
      <c r="P125" s="188">
        <f>O125*H125</f>
        <v>0</v>
      </c>
      <c r="Q125" s="188">
        <v>0.06</v>
      </c>
      <c r="R125" s="188">
        <f>Q125*H125</f>
        <v>1.02</v>
      </c>
      <c r="S125" s="188">
        <v>0</v>
      </c>
      <c r="T125" s="18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749</v>
      </c>
      <c r="AT125" s="190" t="s">
        <v>264</v>
      </c>
      <c r="AU125" s="190" t="s">
        <v>81</v>
      </c>
      <c r="AY125" s="18" t="s">
        <v>138</v>
      </c>
      <c r="BE125" s="191">
        <f>IF(N125="základní",J125,0)</f>
        <v>0</v>
      </c>
      <c r="BF125" s="191">
        <f>IF(N125="snížená",J125,0)</f>
        <v>0</v>
      </c>
      <c r="BG125" s="191">
        <f>IF(N125="zákl. přenesená",J125,0)</f>
        <v>0</v>
      </c>
      <c r="BH125" s="191">
        <f>IF(N125="sníž. přenesená",J125,0)</f>
        <v>0</v>
      </c>
      <c r="BI125" s="191">
        <f>IF(N125="nulová",J125,0)</f>
        <v>0</v>
      </c>
      <c r="BJ125" s="18" t="s">
        <v>79</v>
      </c>
      <c r="BK125" s="191">
        <f>ROUND(I125*H125,2)</f>
        <v>0</v>
      </c>
      <c r="BL125" s="18" t="s">
        <v>749</v>
      </c>
      <c r="BM125" s="190" t="s">
        <v>750</v>
      </c>
    </row>
    <row r="126" spans="2:51" s="14" customFormat="1" ht="11.25">
      <c r="B126" s="208"/>
      <c r="C126" s="209"/>
      <c r="D126" s="199" t="s">
        <v>149</v>
      </c>
      <c r="E126" s="210" t="s">
        <v>19</v>
      </c>
      <c r="F126" s="211" t="s">
        <v>746</v>
      </c>
      <c r="G126" s="209"/>
      <c r="H126" s="212">
        <v>17</v>
      </c>
      <c r="I126" s="213"/>
      <c r="J126" s="209"/>
      <c r="K126" s="209"/>
      <c r="L126" s="214"/>
      <c r="M126" s="245"/>
      <c r="N126" s="246"/>
      <c r="O126" s="246"/>
      <c r="P126" s="246"/>
      <c r="Q126" s="246"/>
      <c r="R126" s="246"/>
      <c r="S126" s="246"/>
      <c r="T126" s="247"/>
      <c r="AT126" s="218" t="s">
        <v>149</v>
      </c>
      <c r="AU126" s="218" t="s">
        <v>81</v>
      </c>
      <c r="AV126" s="14" t="s">
        <v>81</v>
      </c>
      <c r="AW126" s="14" t="s">
        <v>33</v>
      </c>
      <c r="AX126" s="14" t="s">
        <v>79</v>
      </c>
      <c r="AY126" s="218" t="s">
        <v>138</v>
      </c>
    </row>
    <row r="127" spans="1:31" s="2" customFormat="1" ht="6.95" customHeight="1">
      <c r="A127" s="35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0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algorithmName="SHA-512" hashValue="QNi5mRaSyEoDwBKFDKSzSRxyP3XF/azKz6P+TrUwvuTvbaQeGOBvoQjpm5U3hbhcVZM+mri6fdZ0eEIbtONSJQ==" saltValue="c4TvMQmvTKXaJNqvLWE+mw9PC/T+3GJroZcHccuWP8yptniGVlyE69FTJ7dQ+leB9NuFe0Bk0XflzwJxrbzXtg==" spinCount="100000" sheet="1" objects="1" scenarios="1" formatColumns="0" formatRows="0" autoFilter="0"/>
  <autoFilter ref="C87:K126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hyperlinks>
    <hyperlink ref="F100" r:id="rId1" display="https://podminky.urs.cz/item/CS_URS_2021_02/460161132"/>
    <hyperlink ref="F107" r:id="rId2" display="https://podminky.urs.cz/item/CS_URS_2021_02/460431142"/>
    <hyperlink ref="F114" r:id="rId3" display="https://podminky.urs.cz/item/CS_URS_2021_02/460661111"/>
    <hyperlink ref="F121" r:id="rId4" display="https://podminky.urs.cz/item/CS_URS_2021_02/460671112"/>
    <hyperlink ref="F123" r:id="rId5" display="https://podminky.urs.cz/item/CS_URS_2021_02/4607511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98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751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ROUND(J90,2)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ROUND((SUM(BE90:BE185)),2)</f>
        <v>0</v>
      </c>
      <c r="G35" s="35"/>
      <c r="H35" s="35"/>
      <c r="I35" s="125">
        <v>0.21</v>
      </c>
      <c r="J35" s="124">
        <f>ROUND(((SUM(BE90:BE185))*I35),2)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ROUND((SUM(BF90:BF185)),2)</f>
        <v>0</v>
      </c>
      <c r="G36" s="35"/>
      <c r="H36" s="35"/>
      <c r="I36" s="125">
        <v>0.15</v>
      </c>
      <c r="J36" s="124">
        <f>ROUND(((SUM(BF90:BF185))*I36),2)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ROUND((SUM(BG90:BG185)),2)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ROUND((SUM(BH90:BH185)),2)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ROUND((SUM(BI90:BI185)),2)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102.2 - Odvodnění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J90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117</v>
      </c>
      <c r="E64" s="144"/>
      <c r="F64" s="144"/>
      <c r="G64" s="144"/>
      <c r="H64" s="144"/>
      <c r="I64" s="144"/>
      <c r="J64" s="145">
        <f>J91</f>
        <v>0</v>
      </c>
      <c r="K64" s="142"/>
      <c r="L64" s="146"/>
    </row>
    <row r="65" spans="2:12" s="10" customFormat="1" ht="19.9" customHeight="1">
      <c r="B65" s="147"/>
      <c r="C65" s="98"/>
      <c r="D65" s="148" t="s">
        <v>118</v>
      </c>
      <c r="E65" s="149"/>
      <c r="F65" s="149"/>
      <c r="G65" s="149"/>
      <c r="H65" s="149"/>
      <c r="I65" s="149"/>
      <c r="J65" s="150">
        <f>J92</f>
        <v>0</v>
      </c>
      <c r="K65" s="98"/>
      <c r="L65" s="151"/>
    </row>
    <row r="66" spans="2:12" s="10" customFormat="1" ht="19.9" customHeight="1">
      <c r="B66" s="147"/>
      <c r="C66" s="98"/>
      <c r="D66" s="148" t="s">
        <v>752</v>
      </c>
      <c r="E66" s="149"/>
      <c r="F66" s="149"/>
      <c r="G66" s="149"/>
      <c r="H66" s="149"/>
      <c r="I66" s="149"/>
      <c r="J66" s="150">
        <f>J141</f>
        <v>0</v>
      </c>
      <c r="K66" s="98"/>
      <c r="L66" s="151"/>
    </row>
    <row r="67" spans="2:12" s="10" customFormat="1" ht="19.9" customHeight="1">
      <c r="B67" s="147"/>
      <c r="C67" s="98"/>
      <c r="D67" s="148" t="s">
        <v>474</v>
      </c>
      <c r="E67" s="149"/>
      <c r="F67" s="149"/>
      <c r="G67" s="149"/>
      <c r="H67" s="149"/>
      <c r="I67" s="149"/>
      <c r="J67" s="150">
        <f>J156</f>
        <v>0</v>
      </c>
      <c r="K67" s="98"/>
      <c r="L67" s="151"/>
    </row>
    <row r="68" spans="2:12" s="10" customFormat="1" ht="19.9" customHeight="1">
      <c r="B68" s="147"/>
      <c r="C68" s="98"/>
      <c r="D68" s="148" t="s">
        <v>122</v>
      </c>
      <c r="E68" s="149"/>
      <c r="F68" s="149"/>
      <c r="G68" s="149"/>
      <c r="H68" s="149"/>
      <c r="I68" s="149"/>
      <c r="J68" s="150">
        <f>J183</f>
        <v>0</v>
      </c>
      <c r="K68" s="98"/>
      <c r="L68" s="151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1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123</v>
      </c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87" t="str">
        <f>E7</f>
        <v>Rekonstrukce Teplické ulice v Bílině</v>
      </c>
      <c r="F78" s="388"/>
      <c r="G78" s="388"/>
      <c r="H78" s="388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30" t="s">
        <v>109</v>
      </c>
      <c r="D79" s="23"/>
      <c r="E79" s="23"/>
      <c r="F79" s="23"/>
      <c r="G79" s="23"/>
      <c r="H79" s="23"/>
      <c r="I79" s="23"/>
      <c r="J79" s="23"/>
      <c r="K79" s="23"/>
      <c r="L79" s="21"/>
    </row>
    <row r="80" spans="1:31" s="2" customFormat="1" ht="16.5" customHeight="1">
      <c r="A80" s="35"/>
      <c r="B80" s="36"/>
      <c r="C80" s="37"/>
      <c r="D80" s="37"/>
      <c r="E80" s="387" t="s">
        <v>110</v>
      </c>
      <c r="F80" s="389"/>
      <c r="G80" s="389"/>
      <c r="H80" s="389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111</v>
      </c>
      <c r="D81" s="37"/>
      <c r="E81" s="37"/>
      <c r="F81" s="37"/>
      <c r="G81" s="37"/>
      <c r="H81" s="37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36" t="str">
        <f>E11</f>
        <v>SO 102.2 - Odvodnění</v>
      </c>
      <c r="F82" s="389"/>
      <c r="G82" s="389"/>
      <c r="H82" s="389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21</v>
      </c>
      <c r="D84" s="37"/>
      <c r="E84" s="37"/>
      <c r="F84" s="28" t="str">
        <f>F14</f>
        <v>Bílina</v>
      </c>
      <c r="G84" s="37"/>
      <c r="H84" s="37"/>
      <c r="I84" s="30" t="s">
        <v>23</v>
      </c>
      <c r="J84" s="60" t="str">
        <f>IF(J14="","",J14)</f>
        <v>15. 9. 2021</v>
      </c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5.7" customHeight="1">
      <c r="A86" s="35"/>
      <c r="B86" s="36"/>
      <c r="C86" s="30" t="s">
        <v>25</v>
      </c>
      <c r="D86" s="37"/>
      <c r="E86" s="37"/>
      <c r="F86" s="28" t="str">
        <f>E17</f>
        <v>Město Bílina, Břežanská 50/4, 418 31</v>
      </c>
      <c r="G86" s="37"/>
      <c r="H86" s="37"/>
      <c r="I86" s="30" t="s">
        <v>31</v>
      </c>
      <c r="J86" s="33" t="str">
        <f>E23</f>
        <v>AZ Consult spol. s r.o.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5.2" customHeight="1">
      <c r="A87" s="35"/>
      <c r="B87" s="36"/>
      <c r="C87" s="30" t="s">
        <v>29</v>
      </c>
      <c r="D87" s="37"/>
      <c r="E87" s="37"/>
      <c r="F87" s="28" t="str">
        <f>IF(E20="","",E20)</f>
        <v>Vyplň údaj</v>
      </c>
      <c r="G87" s="37"/>
      <c r="H87" s="37"/>
      <c r="I87" s="30" t="s">
        <v>34</v>
      </c>
      <c r="J87" s="33" t="str">
        <f>E26</f>
        <v>Lucie Wojčiková</v>
      </c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3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52"/>
      <c r="B89" s="153"/>
      <c r="C89" s="154" t="s">
        <v>124</v>
      </c>
      <c r="D89" s="155" t="s">
        <v>57</v>
      </c>
      <c r="E89" s="155" t="s">
        <v>53</v>
      </c>
      <c r="F89" s="155" t="s">
        <v>54</v>
      </c>
      <c r="G89" s="155" t="s">
        <v>125</v>
      </c>
      <c r="H89" s="155" t="s">
        <v>126</v>
      </c>
      <c r="I89" s="155" t="s">
        <v>127</v>
      </c>
      <c r="J89" s="155" t="s">
        <v>115</v>
      </c>
      <c r="K89" s="156" t="s">
        <v>128</v>
      </c>
      <c r="L89" s="157"/>
      <c r="M89" s="69" t="s">
        <v>19</v>
      </c>
      <c r="N89" s="70" t="s">
        <v>42</v>
      </c>
      <c r="O89" s="70" t="s">
        <v>129</v>
      </c>
      <c r="P89" s="70" t="s">
        <v>130</v>
      </c>
      <c r="Q89" s="70" t="s">
        <v>131</v>
      </c>
      <c r="R89" s="70" t="s">
        <v>132</v>
      </c>
      <c r="S89" s="70" t="s">
        <v>133</v>
      </c>
      <c r="T89" s="71" t="s">
        <v>134</v>
      </c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</row>
    <row r="90" spans="1:63" s="2" customFormat="1" ht="22.9" customHeight="1">
      <c r="A90" s="35"/>
      <c r="B90" s="36"/>
      <c r="C90" s="76" t="s">
        <v>135</v>
      </c>
      <c r="D90" s="37"/>
      <c r="E90" s="37"/>
      <c r="F90" s="37"/>
      <c r="G90" s="37"/>
      <c r="H90" s="37"/>
      <c r="I90" s="37"/>
      <c r="J90" s="158">
        <f>BK90</f>
        <v>0</v>
      </c>
      <c r="K90" s="37"/>
      <c r="L90" s="40"/>
      <c r="M90" s="72"/>
      <c r="N90" s="159"/>
      <c r="O90" s="73"/>
      <c r="P90" s="160">
        <f>P91</f>
        <v>0</v>
      </c>
      <c r="Q90" s="73"/>
      <c r="R90" s="160">
        <f>R91</f>
        <v>230.53531999999998</v>
      </c>
      <c r="S90" s="73"/>
      <c r="T90" s="161">
        <f>T91</f>
        <v>4.66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71</v>
      </c>
      <c r="AU90" s="18" t="s">
        <v>116</v>
      </c>
      <c r="BK90" s="162">
        <f>BK91</f>
        <v>0</v>
      </c>
    </row>
    <row r="91" spans="2:63" s="12" customFormat="1" ht="25.9" customHeight="1">
      <c r="B91" s="163"/>
      <c r="C91" s="164"/>
      <c r="D91" s="165" t="s">
        <v>71</v>
      </c>
      <c r="E91" s="166" t="s">
        <v>136</v>
      </c>
      <c r="F91" s="166" t="s">
        <v>137</v>
      </c>
      <c r="G91" s="164"/>
      <c r="H91" s="164"/>
      <c r="I91" s="167"/>
      <c r="J91" s="168">
        <f>BK91</f>
        <v>0</v>
      </c>
      <c r="K91" s="164"/>
      <c r="L91" s="169"/>
      <c r="M91" s="170"/>
      <c r="N91" s="171"/>
      <c r="O91" s="171"/>
      <c r="P91" s="172">
        <f>P92+P141+P156+P183</f>
        <v>0</v>
      </c>
      <c r="Q91" s="171"/>
      <c r="R91" s="172">
        <f>R92+R141+R156+R183</f>
        <v>230.53531999999998</v>
      </c>
      <c r="S91" s="171"/>
      <c r="T91" s="173">
        <f>T92+T141+T156+T183</f>
        <v>4.66</v>
      </c>
      <c r="AR91" s="174" t="s">
        <v>79</v>
      </c>
      <c r="AT91" s="175" t="s">
        <v>71</v>
      </c>
      <c r="AU91" s="175" t="s">
        <v>72</v>
      </c>
      <c r="AY91" s="174" t="s">
        <v>138</v>
      </c>
      <c r="BK91" s="176">
        <f>BK92+BK141+BK156+BK183</f>
        <v>0</v>
      </c>
    </row>
    <row r="92" spans="2:63" s="12" customFormat="1" ht="22.9" customHeight="1">
      <c r="B92" s="163"/>
      <c r="C92" s="164"/>
      <c r="D92" s="165" t="s">
        <v>71</v>
      </c>
      <c r="E92" s="177" t="s">
        <v>79</v>
      </c>
      <c r="F92" s="177" t="s">
        <v>139</v>
      </c>
      <c r="G92" s="164"/>
      <c r="H92" s="164"/>
      <c r="I92" s="167"/>
      <c r="J92" s="178">
        <f>BK92</f>
        <v>0</v>
      </c>
      <c r="K92" s="164"/>
      <c r="L92" s="169"/>
      <c r="M92" s="170"/>
      <c r="N92" s="171"/>
      <c r="O92" s="171"/>
      <c r="P92" s="172">
        <f>SUM(P93:P140)</f>
        <v>0</v>
      </c>
      <c r="Q92" s="171"/>
      <c r="R92" s="172">
        <f>SUM(R93:R140)</f>
        <v>215.44</v>
      </c>
      <c r="S92" s="171"/>
      <c r="T92" s="173">
        <f>SUM(T93:T140)</f>
        <v>0</v>
      </c>
      <c r="AR92" s="174" t="s">
        <v>79</v>
      </c>
      <c r="AT92" s="175" t="s">
        <v>71</v>
      </c>
      <c r="AU92" s="175" t="s">
        <v>79</v>
      </c>
      <c r="AY92" s="174" t="s">
        <v>138</v>
      </c>
      <c r="BK92" s="176">
        <f>SUM(BK93:BK140)</f>
        <v>0</v>
      </c>
    </row>
    <row r="93" spans="1:65" s="2" customFormat="1" ht="24.2" customHeight="1">
      <c r="A93" s="35"/>
      <c r="B93" s="36"/>
      <c r="C93" s="179" t="s">
        <v>79</v>
      </c>
      <c r="D93" s="179" t="s">
        <v>140</v>
      </c>
      <c r="E93" s="180" t="s">
        <v>753</v>
      </c>
      <c r="F93" s="181" t="s">
        <v>754</v>
      </c>
      <c r="G93" s="182" t="s">
        <v>179</v>
      </c>
      <c r="H93" s="183">
        <v>129.8</v>
      </c>
      <c r="I93" s="184"/>
      <c r="J93" s="185">
        <f>ROUND(I93*H93,2)</f>
        <v>0</v>
      </c>
      <c r="K93" s="181" t="s">
        <v>144</v>
      </c>
      <c r="L93" s="40"/>
      <c r="M93" s="186" t="s">
        <v>19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145</v>
      </c>
      <c r="AT93" s="190" t="s">
        <v>140</v>
      </c>
      <c r="AU93" s="190" t="s">
        <v>81</v>
      </c>
      <c r="AY93" s="18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79</v>
      </c>
      <c r="BK93" s="191">
        <f>ROUND(I93*H93,2)</f>
        <v>0</v>
      </c>
      <c r="BL93" s="18" t="s">
        <v>145</v>
      </c>
      <c r="BM93" s="190" t="s">
        <v>755</v>
      </c>
    </row>
    <row r="94" spans="1:47" s="2" customFormat="1" ht="11.25">
      <c r="A94" s="35"/>
      <c r="B94" s="36"/>
      <c r="C94" s="37"/>
      <c r="D94" s="192" t="s">
        <v>147</v>
      </c>
      <c r="E94" s="37"/>
      <c r="F94" s="193" t="s">
        <v>756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147</v>
      </c>
      <c r="AU94" s="18" t="s">
        <v>81</v>
      </c>
    </row>
    <row r="95" spans="2:51" s="14" customFormat="1" ht="11.25">
      <c r="B95" s="208"/>
      <c r="C95" s="209"/>
      <c r="D95" s="199" t="s">
        <v>149</v>
      </c>
      <c r="E95" s="210" t="s">
        <v>19</v>
      </c>
      <c r="F95" s="211" t="s">
        <v>757</v>
      </c>
      <c r="G95" s="209"/>
      <c r="H95" s="212">
        <v>17.6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149</v>
      </c>
      <c r="AU95" s="218" t="s">
        <v>81</v>
      </c>
      <c r="AV95" s="14" t="s">
        <v>81</v>
      </c>
      <c r="AW95" s="14" t="s">
        <v>33</v>
      </c>
      <c r="AX95" s="14" t="s">
        <v>72</v>
      </c>
      <c r="AY95" s="218" t="s">
        <v>138</v>
      </c>
    </row>
    <row r="96" spans="2:51" s="14" customFormat="1" ht="11.25">
      <c r="B96" s="208"/>
      <c r="C96" s="209"/>
      <c r="D96" s="199" t="s">
        <v>149</v>
      </c>
      <c r="E96" s="210" t="s">
        <v>19</v>
      </c>
      <c r="F96" s="211" t="s">
        <v>758</v>
      </c>
      <c r="G96" s="209"/>
      <c r="H96" s="212">
        <v>112.2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149</v>
      </c>
      <c r="AU96" s="218" t="s">
        <v>81</v>
      </c>
      <c r="AV96" s="14" t="s">
        <v>81</v>
      </c>
      <c r="AW96" s="14" t="s">
        <v>33</v>
      </c>
      <c r="AX96" s="14" t="s">
        <v>72</v>
      </c>
      <c r="AY96" s="218" t="s">
        <v>138</v>
      </c>
    </row>
    <row r="97" spans="2:51" s="15" customFormat="1" ht="11.25">
      <c r="B97" s="219"/>
      <c r="C97" s="220"/>
      <c r="D97" s="199" t="s">
        <v>149</v>
      </c>
      <c r="E97" s="221" t="s">
        <v>19</v>
      </c>
      <c r="F97" s="222" t="s">
        <v>196</v>
      </c>
      <c r="G97" s="220"/>
      <c r="H97" s="223">
        <v>129.8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149</v>
      </c>
      <c r="AU97" s="229" t="s">
        <v>81</v>
      </c>
      <c r="AV97" s="15" t="s">
        <v>145</v>
      </c>
      <c r="AW97" s="15" t="s">
        <v>33</v>
      </c>
      <c r="AX97" s="15" t="s">
        <v>79</v>
      </c>
      <c r="AY97" s="229" t="s">
        <v>138</v>
      </c>
    </row>
    <row r="98" spans="1:65" s="2" customFormat="1" ht="37.9" customHeight="1">
      <c r="A98" s="35"/>
      <c r="B98" s="36"/>
      <c r="C98" s="179" t="s">
        <v>81</v>
      </c>
      <c r="D98" s="179" t="s">
        <v>140</v>
      </c>
      <c r="E98" s="180" t="s">
        <v>191</v>
      </c>
      <c r="F98" s="181" t="s">
        <v>192</v>
      </c>
      <c r="G98" s="182" t="s">
        <v>179</v>
      </c>
      <c r="H98" s="183">
        <v>129.8</v>
      </c>
      <c r="I98" s="184"/>
      <c r="J98" s="185">
        <f>ROUND(I98*H98,2)</f>
        <v>0</v>
      </c>
      <c r="K98" s="181" t="s">
        <v>144</v>
      </c>
      <c r="L98" s="40"/>
      <c r="M98" s="186" t="s">
        <v>19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145</v>
      </c>
      <c r="AT98" s="190" t="s">
        <v>140</v>
      </c>
      <c r="AU98" s="190" t="s">
        <v>81</v>
      </c>
      <c r="AY98" s="18" t="s">
        <v>138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79</v>
      </c>
      <c r="BK98" s="191">
        <f>ROUND(I98*H98,2)</f>
        <v>0</v>
      </c>
      <c r="BL98" s="18" t="s">
        <v>145</v>
      </c>
      <c r="BM98" s="190" t="s">
        <v>759</v>
      </c>
    </row>
    <row r="99" spans="1:47" s="2" customFormat="1" ht="11.25">
      <c r="A99" s="35"/>
      <c r="B99" s="36"/>
      <c r="C99" s="37"/>
      <c r="D99" s="192" t="s">
        <v>147</v>
      </c>
      <c r="E99" s="37"/>
      <c r="F99" s="193" t="s">
        <v>194</v>
      </c>
      <c r="G99" s="37"/>
      <c r="H99" s="37"/>
      <c r="I99" s="194"/>
      <c r="J99" s="37"/>
      <c r="K99" s="37"/>
      <c r="L99" s="40"/>
      <c r="M99" s="195"/>
      <c r="N99" s="19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147</v>
      </c>
      <c r="AU99" s="18" t="s">
        <v>81</v>
      </c>
    </row>
    <row r="100" spans="2:51" s="14" customFormat="1" ht="11.25">
      <c r="B100" s="208"/>
      <c r="C100" s="209"/>
      <c r="D100" s="199" t="s">
        <v>149</v>
      </c>
      <c r="E100" s="210" t="s">
        <v>19</v>
      </c>
      <c r="F100" s="211" t="s">
        <v>760</v>
      </c>
      <c r="G100" s="209"/>
      <c r="H100" s="212">
        <v>129.8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149</v>
      </c>
      <c r="AU100" s="218" t="s">
        <v>81</v>
      </c>
      <c r="AV100" s="14" t="s">
        <v>81</v>
      </c>
      <c r="AW100" s="14" t="s">
        <v>33</v>
      </c>
      <c r="AX100" s="14" t="s">
        <v>79</v>
      </c>
      <c r="AY100" s="218" t="s">
        <v>138</v>
      </c>
    </row>
    <row r="101" spans="1:65" s="2" customFormat="1" ht="37.9" customHeight="1">
      <c r="A101" s="35"/>
      <c r="B101" s="36"/>
      <c r="C101" s="179" t="s">
        <v>157</v>
      </c>
      <c r="D101" s="179" t="s">
        <v>140</v>
      </c>
      <c r="E101" s="180" t="s">
        <v>198</v>
      </c>
      <c r="F101" s="181" t="s">
        <v>199</v>
      </c>
      <c r="G101" s="182" t="s">
        <v>179</v>
      </c>
      <c r="H101" s="183">
        <v>1298</v>
      </c>
      <c r="I101" s="184"/>
      <c r="J101" s="185">
        <f>ROUND(I101*H101,2)</f>
        <v>0</v>
      </c>
      <c r="K101" s="181" t="s">
        <v>144</v>
      </c>
      <c r="L101" s="40"/>
      <c r="M101" s="186" t="s">
        <v>19</v>
      </c>
      <c r="N101" s="187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145</v>
      </c>
      <c r="AT101" s="190" t="s">
        <v>140</v>
      </c>
      <c r="AU101" s="190" t="s">
        <v>81</v>
      </c>
      <c r="AY101" s="18" t="s">
        <v>138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79</v>
      </c>
      <c r="BK101" s="191">
        <f>ROUND(I101*H101,2)</f>
        <v>0</v>
      </c>
      <c r="BL101" s="18" t="s">
        <v>145</v>
      </c>
      <c r="BM101" s="190" t="s">
        <v>761</v>
      </c>
    </row>
    <row r="102" spans="1:47" s="2" customFormat="1" ht="11.25">
      <c r="A102" s="35"/>
      <c r="B102" s="36"/>
      <c r="C102" s="37"/>
      <c r="D102" s="192" t="s">
        <v>147</v>
      </c>
      <c r="E102" s="37"/>
      <c r="F102" s="193" t="s">
        <v>201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147</v>
      </c>
      <c r="AU102" s="18" t="s">
        <v>81</v>
      </c>
    </row>
    <row r="103" spans="2:51" s="14" customFormat="1" ht="11.25">
      <c r="B103" s="208"/>
      <c r="C103" s="209"/>
      <c r="D103" s="199" t="s">
        <v>149</v>
      </c>
      <c r="E103" s="209"/>
      <c r="F103" s="211" t="s">
        <v>762</v>
      </c>
      <c r="G103" s="209"/>
      <c r="H103" s="212">
        <v>1298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149</v>
      </c>
      <c r="AU103" s="218" t="s">
        <v>81</v>
      </c>
      <c r="AV103" s="14" t="s">
        <v>81</v>
      </c>
      <c r="AW103" s="14" t="s">
        <v>4</v>
      </c>
      <c r="AX103" s="14" t="s">
        <v>79</v>
      </c>
      <c r="AY103" s="218" t="s">
        <v>138</v>
      </c>
    </row>
    <row r="104" spans="1:65" s="2" customFormat="1" ht="24.2" customHeight="1">
      <c r="A104" s="35"/>
      <c r="B104" s="36"/>
      <c r="C104" s="179" t="s">
        <v>145</v>
      </c>
      <c r="D104" s="179" t="s">
        <v>140</v>
      </c>
      <c r="E104" s="180" t="s">
        <v>204</v>
      </c>
      <c r="F104" s="181" t="s">
        <v>205</v>
      </c>
      <c r="G104" s="182" t="s">
        <v>206</v>
      </c>
      <c r="H104" s="183">
        <v>233.64</v>
      </c>
      <c r="I104" s="184"/>
      <c r="J104" s="185">
        <f>ROUND(I104*H104,2)</f>
        <v>0</v>
      </c>
      <c r="K104" s="181" t="s">
        <v>19</v>
      </c>
      <c r="L104" s="40"/>
      <c r="M104" s="186" t="s">
        <v>19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145</v>
      </c>
      <c r="AT104" s="190" t="s">
        <v>140</v>
      </c>
      <c r="AU104" s="190" t="s">
        <v>81</v>
      </c>
      <c r="AY104" s="18" t="s">
        <v>138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79</v>
      </c>
      <c r="BK104" s="191">
        <f>ROUND(I104*H104,2)</f>
        <v>0</v>
      </c>
      <c r="BL104" s="18" t="s">
        <v>145</v>
      </c>
      <c r="BM104" s="190" t="s">
        <v>763</v>
      </c>
    </row>
    <row r="105" spans="2:51" s="14" customFormat="1" ht="11.25">
      <c r="B105" s="208"/>
      <c r="C105" s="209"/>
      <c r="D105" s="199" t="s">
        <v>149</v>
      </c>
      <c r="E105" s="210" t="s">
        <v>19</v>
      </c>
      <c r="F105" s="211" t="s">
        <v>760</v>
      </c>
      <c r="G105" s="209"/>
      <c r="H105" s="212">
        <v>129.8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149</v>
      </c>
      <c r="AU105" s="218" t="s">
        <v>81</v>
      </c>
      <c r="AV105" s="14" t="s">
        <v>81</v>
      </c>
      <c r="AW105" s="14" t="s">
        <v>33</v>
      </c>
      <c r="AX105" s="14" t="s">
        <v>79</v>
      </c>
      <c r="AY105" s="218" t="s">
        <v>138</v>
      </c>
    </row>
    <row r="106" spans="2:51" s="14" customFormat="1" ht="11.25">
      <c r="B106" s="208"/>
      <c r="C106" s="209"/>
      <c r="D106" s="199" t="s">
        <v>149</v>
      </c>
      <c r="E106" s="209"/>
      <c r="F106" s="211" t="s">
        <v>764</v>
      </c>
      <c r="G106" s="209"/>
      <c r="H106" s="212">
        <v>233.64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149</v>
      </c>
      <c r="AU106" s="218" t="s">
        <v>81</v>
      </c>
      <c r="AV106" s="14" t="s">
        <v>81</v>
      </c>
      <c r="AW106" s="14" t="s">
        <v>4</v>
      </c>
      <c r="AX106" s="14" t="s">
        <v>79</v>
      </c>
      <c r="AY106" s="218" t="s">
        <v>138</v>
      </c>
    </row>
    <row r="107" spans="1:65" s="2" customFormat="1" ht="24.2" customHeight="1">
      <c r="A107" s="35"/>
      <c r="B107" s="36"/>
      <c r="C107" s="179" t="s">
        <v>168</v>
      </c>
      <c r="D107" s="179" t="s">
        <v>140</v>
      </c>
      <c r="E107" s="180" t="s">
        <v>765</v>
      </c>
      <c r="F107" s="181" t="s">
        <v>766</v>
      </c>
      <c r="G107" s="182" t="s">
        <v>179</v>
      </c>
      <c r="H107" s="183">
        <v>73.789</v>
      </c>
      <c r="I107" s="184"/>
      <c r="J107" s="185">
        <f>ROUND(I107*H107,2)</f>
        <v>0</v>
      </c>
      <c r="K107" s="181" t="s">
        <v>144</v>
      </c>
      <c r="L107" s="40"/>
      <c r="M107" s="186" t="s">
        <v>19</v>
      </c>
      <c r="N107" s="187" t="s">
        <v>43</v>
      </c>
      <c r="O107" s="65"/>
      <c r="P107" s="188">
        <f>O107*H107</f>
        <v>0</v>
      </c>
      <c r="Q107" s="188">
        <v>0</v>
      </c>
      <c r="R107" s="188">
        <f>Q107*H107</f>
        <v>0</v>
      </c>
      <c r="S107" s="188">
        <v>0</v>
      </c>
      <c r="T107" s="18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145</v>
      </c>
      <c r="AT107" s="190" t="s">
        <v>140</v>
      </c>
      <c r="AU107" s="190" t="s">
        <v>81</v>
      </c>
      <c r="AY107" s="18" t="s">
        <v>138</v>
      </c>
      <c r="BE107" s="191">
        <f>IF(N107="základní",J107,0)</f>
        <v>0</v>
      </c>
      <c r="BF107" s="191">
        <f>IF(N107="snížená",J107,0)</f>
        <v>0</v>
      </c>
      <c r="BG107" s="191">
        <f>IF(N107="zákl. přenesená",J107,0)</f>
        <v>0</v>
      </c>
      <c r="BH107" s="191">
        <f>IF(N107="sníž. přenesená",J107,0)</f>
        <v>0</v>
      </c>
      <c r="BI107" s="191">
        <f>IF(N107="nulová",J107,0)</f>
        <v>0</v>
      </c>
      <c r="BJ107" s="18" t="s">
        <v>79</v>
      </c>
      <c r="BK107" s="191">
        <f>ROUND(I107*H107,2)</f>
        <v>0</v>
      </c>
      <c r="BL107" s="18" t="s">
        <v>145</v>
      </c>
      <c r="BM107" s="190" t="s">
        <v>767</v>
      </c>
    </row>
    <row r="108" spans="1:47" s="2" customFormat="1" ht="11.25">
      <c r="A108" s="35"/>
      <c r="B108" s="36"/>
      <c r="C108" s="37"/>
      <c r="D108" s="192" t="s">
        <v>147</v>
      </c>
      <c r="E108" s="37"/>
      <c r="F108" s="193" t="s">
        <v>768</v>
      </c>
      <c r="G108" s="37"/>
      <c r="H108" s="37"/>
      <c r="I108" s="194"/>
      <c r="J108" s="37"/>
      <c r="K108" s="37"/>
      <c r="L108" s="40"/>
      <c r="M108" s="195"/>
      <c r="N108" s="19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147</v>
      </c>
      <c r="AU108" s="18" t="s">
        <v>81</v>
      </c>
    </row>
    <row r="109" spans="2:51" s="13" customFormat="1" ht="11.25">
      <c r="B109" s="197"/>
      <c r="C109" s="198"/>
      <c r="D109" s="199" t="s">
        <v>149</v>
      </c>
      <c r="E109" s="200" t="s">
        <v>19</v>
      </c>
      <c r="F109" s="201" t="s">
        <v>769</v>
      </c>
      <c r="G109" s="198"/>
      <c r="H109" s="200" t="s">
        <v>19</v>
      </c>
      <c r="I109" s="202"/>
      <c r="J109" s="198"/>
      <c r="K109" s="198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149</v>
      </c>
      <c r="AU109" s="207" t="s">
        <v>81</v>
      </c>
      <c r="AV109" s="13" t="s">
        <v>79</v>
      </c>
      <c r="AW109" s="13" t="s">
        <v>33</v>
      </c>
      <c r="AX109" s="13" t="s">
        <v>72</v>
      </c>
      <c r="AY109" s="207" t="s">
        <v>138</v>
      </c>
    </row>
    <row r="110" spans="2:51" s="14" customFormat="1" ht="11.25">
      <c r="B110" s="208"/>
      <c r="C110" s="209"/>
      <c r="D110" s="199" t="s">
        <v>149</v>
      </c>
      <c r="E110" s="210" t="s">
        <v>19</v>
      </c>
      <c r="F110" s="211" t="s">
        <v>770</v>
      </c>
      <c r="G110" s="209"/>
      <c r="H110" s="212">
        <v>11.2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149</v>
      </c>
      <c r="AU110" s="218" t="s">
        <v>81</v>
      </c>
      <c r="AV110" s="14" t="s">
        <v>81</v>
      </c>
      <c r="AW110" s="14" t="s">
        <v>33</v>
      </c>
      <c r="AX110" s="14" t="s">
        <v>72</v>
      </c>
      <c r="AY110" s="218" t="s">
        <v>138</v>
      </c>
    </row>
    <row r="111" spans="2:51" s="13" customFormat="1" ht="11.25">
      <c r="B111" s="197"/>
      <c r="C111" s="198"/>
      <c r="D111" s="199" t="s">
        <v>149</v>
      </c>
      <c r="E111" s="200" t="s">
        <v>19</v>
      </c>
      <c r="F111" s="201" t="s">
        <v>771</v>
      </c>
      <c r="G111" s="198"/>
      <c r="H111" s="200" t="s">
        <v>19</v>
      </c>
      <c r="I111" s="202"/>
      <c r="J111" s="198"/>
      <c r="K111" s="198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149</v>
      </c>
      <c r="AU111" s="207" t="s">
        <v>81</v>
      </c>
      <c r="AV111" s="13" t="s">
        <v>79</v>
      </c>
      <c r="AW111" s="13" t="s">
        <v>33</v>
      </c>
      <c r="AX111" s="13" t="s">
        <v>72</v>
      </c>
      <c r="AY111" s="207" t="s">
        <v>138</v>
      </c>
    </row>
    <row r="112" spans="2:51" s="14" customFormat="1" ht="11.25">
      <c r="B112" s="208"/>
      <c r="C112" s="209"/>
      <c r="D112" s="199" t="s">
        <v>149</v>
      </c>
      <c r="E112" s="210" t="s">
        <v>19</v>
      </c>
      <c r="F112" s="211" t="s">
        <v>772</v>
      </c>
      <c r="G112" s="209"/>
      <c r="H112" s="212">
        <v>17.6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149</v>
      </c>
      <c r="AU112" s="218" t="s">
        <v>81</v>
      </c>
      <c r="AV112" s="14" t="s">
        <v>81</v>
      </c>
      <c r="AW112" s="14" t="s">
        <v>33</v>
      </c>
      <c r="AX112" s="14" t="s">
        <v>72</v>
      </c>
      <c r="AY112" s="218" t="s">
        <v>138</v>
      </c>
    </row>
    <row r="113" spans="2:51" s="14" customFormat="1" ht="11.25">
      <c r="B113" s="208"/>
      <c r="C113" s="209"/>
      <c r="D113" s="199" t="s">
        <v>149</v>
      </c>
      <c r="E113" s="210" t="s">
        <v>19</v>
      </c>
      <c r="F113" s="211" t="s">
        <v>773</v>
      </c>
      <c r="G113" s="209"/>
      <c r="H113" s="212">
        <v>-2.4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149</v>
      </c>
      <c r="AU113" s="218" t="s">
        <v>81</v>
      </c>
      <c r="AV113" s="14" t="s">
        <v>81</v>
      </c>
      <c r="AW113" s="14" t="s">
        <v>33</v>
      </c>
      <c r="AX113" s="14" t="s">
        <v>72</v>
      </c>
      <c r="AY113" s="218" t="s">
        <v>138</v>
      </c>
    </row>
    <row r="114" spans="2:51" s="14" customFormat="1" ht="11.25">
      <c r="B114" s="208"/>
      <c r="C114" s="209"/>
      <c r="D114" s="199" t="s">
        <v>149</v>
      </c>
      <c r="E114" s="210" t="s">
        <v>19</v>
      </c>
      <c r="F114" s="211" t="s">
        <v>774</v>
      </c>
      <c r="G114" s="209"/>
      <c r="H114" s="212">
        <v>-3.611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149</v>
      </c>
      <c r="AU114" s="218" t="s">
        <v>81</v>
      </c>
      <c r="AV114" s="14" t="s">
        <v>81</v>
      </c>
      <c r="AW114" s="14" t="s">
        <v>33</v>
      </c>
      <c r="AX114" s="14" t="s">
        <v>72</v>
      </c>
      <c r="AY114" s="218" t="s">
        <v>138</v>
      </c>
    </row>
    <row r="115" spans="2:51" s="13" customFormat="1" ht="11.25">
      <c r="B115" s="197"/>
      <c r="C115" s="198"/>
      <c r="D115" s="199" t="s">
        <v>149</v>
      </c>
      <c r="E115" s="200" t="s">
        <v>19</v>
      </c>
      <c r="F115" s="201" t="s">
        <v>775</v>
      </c>
      <c r="G115" s="198"/>
      <c r="H115" s="200" t="s">
        <v>19</v>
      </c>
      <c r="I115" s="202"/>
      <c r="J115" s="198"/>
      <c r="K115" s="198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149</v>
      </c>
      <c r="AU115" s="207" t="s">
        <v>81</v>
      </c>
      <c r="AV115" s="13" t="s">
        <v>79</v>
      </c>
      <c r="AW115" s="13" t="s">
        <v>33</v>
      </c>
      <c r="AX115" s="13" t="s">
        <v>72</v>
      </c>
      <c r="AY115" s="207" t="s">
        <v>138</v>
      </c>
    </row>
    <row r="116" spans="2:51" s="14" customFormat="1" ht="11.25">
      <c r="B116" s="208"/>
      <c r="C116" s="209"/>
      <c r="D116" s="199" t="s">
        <v>149</v>
      </c>
      <c r="E116" s="210" t="s">
        <v>19</v>
      </c>
      <c r="F116" s="211" t="s">
        <v>776</v>
      </c>
      <c r="G116" s="209"/>
      <c r="H116" s="212">
        <v>112.2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149</v>
      </c>
      <c r="AU116" s="218" t="s">
        <v>81</v>
      </c>
      <c r="AV116" s="14" t="s">
        <v>81</v>
      </c>
      <c r="AW116" s="14" t="s">
        <v>33</v>
      </c>
      <c r="AX116" s="14" t="s">
        <v>72</v>
      </c>
      <c r="AY116" s="218" t="s">
        <v>138</v>
      </c>
    </row>
    <row r="117" spans="2:51" s="14" customFormat="1" ht="11.25">
      <c r="B117" s="208"/>
      <c r="C117" s="209"/>
      <c r="D117" s="199" t="s">
        <v>149</v>
      </c>
      <c r="E117" s="210" t="s">
        <v>19</v>
      </c>
      <c r="F117" s="211" t="s">
        <v>777</v>
      </c>
      <c r="G117" s="209"/>
      <c r="H117" s="212">
        <v>-15.3</v>
      </c>
      <c r="I117" s="213"/>
      <c r="J117" s="209"/>
      <c r="K117" s="209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149</v>
      </c>
      <c r="AU117" s="218" t="s">
        <v>81</v>
      </c>
      <c r="AV117" s="14" t="s">
        <v>81</v>
      </c>
      <c r="AW117" s="14" t="s">
        <v>33</v>
      </c>
      <c r="AX117" s="14" t="s">
        <v>72</v>
      </c>
      <c r="AY117" s="218" t="s">
        <v>138</v>
      </c>
    </row>
    <row r="118" spans="2:51" s="14" customFormat="1" ht="11.25">
      <c r="B118" s="208"/>
      <c r="C118" s="209"/>
      <c r="D118" s="199" t="s">
        <v>149</v>
      </c>
      <c r="E118" s="210" t="s">
        <v>19</v>
      </c>
      <c r="F118" s="211" t="s">
        <v>778</v>
      </c>
      <c r="G118" s="209"/>
      <c r="H118" s="212">
        <v>-45.9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149</v>
      </c>
      <c r="AU118" s="218" t="s">
        <v>81</v>
      </c>
      <c r="AV118" s="14" t="s">
        <v>81</v>
      </c>
      <c r="AW118" s="14" t="s">
        <v>33</v>
      </c>
      <c r="AX118" s="14" t="s">
        <v>72</v>
      </c>
      <c r="AY118" s="218" t="s">
        <v>138</v>
      </c>
    </row>
    <row r="119" spans="2:51" s="15" customFormat="1" ht="11.25">
      <c r="B119" s="219"/>
      <c r="C119" s="220"/>
      <c r="D119" s="199" t="s">
        <v>149</v>
      </c>
      <c r="E119" s="221" t="s">
        <v>19</v>
      </c>
      <c r="F119" s="222" t="s">
        <v>196</v>
      </c>
      <c r="G119" s="220"/>
      <c r="H119" s="223">
        <v>73.789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149</v>
      </c>
      <c r="AU119" s="229" t="s">
        <v>81</v>
      </c>
      <c r="AV119" s="15" t="s">
        <v>145</v>
      </c>
      <c r="AW119" s="15" t="s">
        <v>33</v>
      </c>
      <c r="AX119" s="15" t="s">
        <v>79</v>
      </c>
      <c r="AY119" s="229" t="s">
        <v>138</v>
      </c>
    </row>
    <row r="120" spans="1:65" s="2" customFormat="1" ht="16.5" customHeight="1">
      <c r="A120" s="35"/>
      <c r="B120" s="36"/>
      <c r="C120" s="230" t="s">
        <v>176</v>
      </c>
      <c r="D120" s="230" t="s">
        <v>264</v>
      </c>
      <c r="E120" s="231" t="s">
        <v>779</v>
      </c>
      <c r="F120" s="232" t="s">
        <v>780</v>
      </c>
      <c r="G120" s="233" t="s">
        <v>206</v>
      </c>
      <c r="H120" s="234">
        <v>132.82</v>
      </c>
      <c r="I120" s="235"/>
      <c r="J120" s="236">
        <f>ROUND(I120*H120,2)</f>
        <v>0</v>
      </c>
      <c r="K120" s="232" t="s">
        <v>19</v>
      </c>
      <c r="L120" s="237"/>
      <c r="M120" s="238" t="s">
        <v>19</v>
      </c>
      <c r="N120" s="239" t="s">
        <v>43</v>
      </c>
      <c r="O120" s="65"/>
      <c r="P120" s="188">
        <f>O120*H120</f>
        <v>0</v>
      </c>
      <c r="Q120" s="188">
        <v>1</v>
      </c>
      <c r="R120" s="188">
        <f>Q120*H120</f>
        <v>132.82</v>
      </c>
      <c r="S120" s="188">
        <v>0</v>
      </c>
      <c r="T120" s="18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190</v>
      </c>
      <c r="AT120" s="190" t="s">
        <v>264</v>
      </c>
      <c r="AU120" s="190" t="s">
        <v>81</v>
      </c>
      <c r="AY120" s="18" t="s">
        <v>138</v>
      </c>
      <c r="BE120" s="191">
        <f>IF(N120="základní",J120,0)</f>
        <v>0</v>
      </c>
      <c r="BF120" s="191">
        <f>IF(N120="snížená",J120,0)</f>
        <v>0</v>
      </c>
      <c r="BG120" s="191">
        <f>IF(N120="zákl. přenesená",J120,0)</f>
        <v>0</v>
      </c>
      <c r="BH120" s="191">
        <f>IF(N120="sníž. přenesená",J120,0)</f>
        <v>0</v>
      </c>
      <c r="BI120" s="191">
        <f>IF(N120="nulová",J120,0)</f>
        <v>0</v>
      </c>
      <c r="BJ120" s="18" t="s">
        <v>79</v>
      </c>
      <c r="BK120" s="191">
        <f>ROUND(I120*H120,2)</f>
        <v>0</v>
      </c>
      <c r="BL120" s="18" t="s">
        <v>145</v>
      </c>
      <c r="BM120" s="190" t="s">
        <v>781</v>
      </c>
    </row>
    <row r="121" spans="2:51" s="13" customFormat="1" ht="11.25">
      <c r="B121" s="197"/>
      <c r="C121" s="198"/>
      <c r="D121" s="199" t="s">
        <v>149</v>
      </c>
      <c r="E121" s="200" t="s">
        <v>19</v>
      </c>
      <c r="F121" s="201" t="s">
        <v>769</v>
      </c>
      <c r="G121" s="198"/>
      <c r="H121" s="200" t="s">
        <v>19</v>
      </c>
      <c r="I121" s="202"/>
      <c r="J121" s="198"/>
      <c r="K121" s="198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149</v>
      </c>
      <c r="AU121" s="207" t="s">
        <v>81</v>
      </c>
      <c r="AV121" s="13" t="s">
        <v>79</v>
      </c>
      <c r="AW121" s="13" t="s">
        <v>33</v>
      </c>
      <c r="AX121" s="13" t="s">
        <v>72</v>
      </c>
      <c r="AY121" s="207" t="s">
        <v>138</v>
      </c>
    </row>
    <row r="122" spans="2:51" s="14" customFormat="1" ht="11.25">
      <c r="B122" s="208"/>
      <c r="C122" s="209"/>
      <c r="D122" s="199" t="s">
        <v>149</v>
      </c>
      <c r="E122" s="210" t="s">
        <v>19</v>
      </c>
      <c r="F122" s="211" t="s">
        <v>770</v>
      </c>
      <c r="G122" s="209"/>
      <c r="H122" s="212">
        <v>11.2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149</v>
      </c>
      <c r="AU122" s="218" t="s">
        <v>81</v>
      </c>
      <c r="AV122" s="14" t="s">
        <v>81</v>
      </c>
      <c r="AW122" s="14" t="s">
        <v>33</v>
      </c>
      <c r="AX122" s="14" t="s">
        <v>72</v>
      </c>
      <c r="AY122" s="218" t="s">
        <v>138</v>
      </c>
    </row>
    <row r="123" spans="2:51" s="13" customFormat="1" ht="11.25">
      <c r="B123" s="197"/>
      <c r="C123" s="198"/>
      <c r="D123" s="199" t="s">
        <v>149</v>
      </c>
      <c r="E123" s="200" t="s">
        <v>19</v>
      </c>
      <c r="F123" s="201" t="s">
        <v>771</v>
      </c>
      <c r="G123" s="198"/>
      <c r="H123" s="200" t="s">
        <v>19</v>
      </c>
      <c r="I123" s="202"/>
      <c r="J123" s="198"/>
      <c r="K123" s="198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149</v>
      </c>
      <c r="AU123" s="207" t="s">
        <v>81</v>
      </c>
      <c r="AV123" s="13" t="s">
        <v>79</v>
      </c>
      <c r="AW123" s="13" t="s">
        <v>33</v>
      </c>
      <c r="AX123" s="13" t="s">
        <v>72</v>
      </c>
      <c r="AY123" s="207" t="s">
        <v>138</v>
      </c>
    </row>
    <row r="124" spans="2:51" s="14" customFormat="1" ht="11.25">
      <c r="B124" s="208"/>
      <c r="C124" s="209"/>
      <c r="D124" s="199" t="s">
        <v>149</v>
      </c>
      <c r="E124" s="210" t="s">
        <v>19</v>
      </c>
      <c r="F124" s="211" t="s">
        <v>772</v>
      </c>
      <c r="G124" s="209"/>
      <c r="H124" s="212">
        <v>17.6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149</v>
      </c>
      <c r="AU124" s="218" t="s">
        <v>81</v>
      </c>
      <c r="AV124" s="14" t="s">
        <v>81</v>
      </c>
      <c r="AW124" s="14" t="s">
        <v>33</v>
      </c>
      <c r="AX124" s="14" t="s">
        <v>72</v>
      </c>
      <c r="AY124" s="218" t="s">
        <v>138</v>
      </c>
    </row>
    <row r="125" spans="2:51" s="14" customFormat="1" ht="11.25">
      <c r="B125" s="208"/>
      <c r="C125" s="209"/>
      <c r="D125" s="199" t="s">
        <v>149</v>
      </c>
      <c r="E125" s="210" t="s">
        <v>19</v>
      </c>
      <c r="F125" s="211" t="s">
        <v>773</v>
      </c>
      <c r="G125" s="209"/>
      <c r="H125" s="212">
        <v>-2.4</v>
      </c>
      <c r="I125" s="213"/>
      <c r="J125" s="209"/>
      <c r="K125" s="209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149</v>
      </c>
      <c r="AU125" s="218" t="s">
        <v>81</v>
      </c>
      <c r="AV125" s="14" t="s">
        <v>81</v>
      </c>
      <c r="AW125" s="14" t="s">
        <v>33</v>
      </c>
      <c r="AX125" s="14" t="s">
        <v>72</v>
      </c>
      <c r="AY125" s="218" t="s">
        <v>138</v>
      </c>
    </row>
    <row r="126" spans="2:51" s="14" customFormat="1" ht="11.25">
      <c r="B126" s="208"/>
      <c r="C126" s="209"/>
      <c r="D126" s="199" t="s">
        <v>149</v>
      </c>
      <c r="E126" s="210" t="s">
        <v>19</v>
      </c>
      <c r="F126" s="211" t="s">
        <v>774</v>
      </c>
      <c r="G126" s="209"/>
      <c r="H126" s="212">
        <v>-3.611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149</v>
      </c>
      <c r="AU126" s="218" t="s">
        <v>81</v>
      </c>
      <c r="AV126" s="14" t="s">
        <v>81</v>
      </c>
      <c r="AW126" s="14" t="s">
        <v>33</v>
      </c>
      <c r="AX126" s="14" t="s">
        <v>72</v>
      </c>
      <c r="AY126" s="218" t="s">
        <v>138</v>
      </c>
    </row>
    <row r="127" spans="2:51" s="13" customFormat="1" ht="11.25">
      <c r="B127" s="197"/>
      <c r="C127" s="198"/>
      <c r="D127" s="199" t="s">
        <v>149</v>
      </c>
      <c r="E127" s="200" t="s">
        <v>19</v>
      </c>
      <c r="F127" s="201" t="s">
        <v>775</v>
      </c>
      <c r="G127" s="198"/>
      <c r="H127" s="200" t="s">
        <v>19</v>
      </c>
      <c r="I127" s="202"/>
      <c r="J127" s="198"/>
      <c r="K127" s="198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149</v>
      </c>
      <c r="AU127" s="207" t="s">
        <v>81</v>
      </c>
      <c r="AV127" s="13" t="s">
        <v>79</v>
      </c>
      <c r="AW127" s="13" t="s">
        <v>33</v>
      </c>
      <c r="AX127" s="13" t="s">
        <v>72</v>
      </c>
      <c r="AY127" s="207" t="s">
        <v>138</v>
      </c>
    </row>
    <row r="128" spans="2:51" s="14" customFormat="1" ht="11.25">
      <c r="B128" s="208"/>
      <c r="C128" s="209"/>
      <c r="D128" s="199" t="s">
        <v>149</v>
      </c>
      <c r="E128" s="210" t="s">
        <v>19</v>
      </c>
      <c r="F128" s="211" t="s">
        <v>776</v>
      </c>
      <c r="G128" s="209"/>
      <c r="H128" s="212">
        <v>112.2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149</v>
      </c>
      <c r="AU128" s="218" t="s">
        <v>81</v>
      </c>
      <c r="AV128" s="14" t="s">
        <v>81</v>
      </c>
      <c r="AW128" s="14" t="s">
        <v>33</v>
      </c>
      <c r="AX128" s="14" t="s">
        <v>72</v>
      </c>
      <c r="AY128" s="218" t="s">
        <v>138</v>
      </c>
    </row>
    <row r="129" spans="2:51" s="14" customFormat="1" ht="11.25">
      <c r="B129" s="208"/>
      <c r="C129" s="209"/>
      <c r="D129" s="199" t="s">
        <v>149</v>
      </c>
      <c r="E129" s="210" t="s">
        <v>19</v>
      </c>
      <c r="F129" s="211" t="s">
        <v>777</v>
      </c>
      <c r="G129" s="209"/>
      <c r="H129" s="212">
        <v>-15.3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149</v>
      </c>
      <c r="AU129" s="218" t="s">
        <v>81</v>
      </c>
      <c r="AV129" s="14" t="s">
        <v>81</v>
      </c>
      <c r="AW129" s="14" t="s">
        <v>33</v>
      </c>
      <c r="AX129" s="14" t="s">
        <v>72</v>
      </c>
      <c r="AY129" s="218" t="s">
        <v>138</v>
      </c>
    </row>
    <row r="130" spans="2:51" s="14" customFormat="1" ht="11.25">
      <c r="B130" s="208"/>
      <c r="C130" s="209"/>
      <c r="D130" s="199" t="s">
        <v>149</v>
      </c>
      <c r="E130" s="210" t="s">
        <v>19</v>
      </c>
      <c r="F130" s="211" t="s">
        <v>778</v>
      </c>
      <c r="G130" s="209"/>
      <c r="H130" s="212">
        <v>-45.9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149</v>
      </c>
      <c r="AU130" s="218" t="s">
        <v>81</v>
      </c>
      <c r="AV130" s="14" t="s">
        <v>81</v>
      </c>
      <c r="AW130" s="14" t="s">
        <v>33</v>
      </c>
      <c r="AX130" s="14" t="s">
        <v>72</v>
      </c>
      <c r="AY130" s="218" t="s">
        <v>138</v>
      </c>
    </row>
    <row r="131" spans="2:51" s="15" customFormat="1" ht="11.25">
      <c r="B131" s="219"/>
      <c r="C131" s="220"/>
      <c r="D131" s="199" t="s">
        <v>149</v>
      </c>
      <c r="E131" s="221" t="s">
        <v>19</v>
      </c>
      <c r="F131" s="222" t="s">
        <v>196</v>
      </c>
      <c r="G131" s="220"/>
      <c r="H131" s="223">
        <v>73.789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149</v>
      </c>
      <c r="AU131" s="229" t="s">
        <v>81</v>
      </c>
      <c r="AV131" s="15" t="s">
        <v>145</v>
      </c>
      <c r="AW131" s="15" t="s">
        <v>33</v>
      </c>
      <c r="AX131" s="15" t="s">
        <v>79</v>
      </c>
      <c r="AY131" s="229" t="s">
        <v>138</v>
      </c>
    </row>
    <row r="132" spans="2:51" s="14" customFormat="1" ht="11.25">
      <c r="B132" s="208"/>
      <c r="C132" s="209"/>
      <c r="D132" s="199" t="s">
        <v>149</v>
      </c>
      <c r="E132" s="209"/>
      <c r="F132" s="211" t="s">
        <v>782</v>
      </c>
      <c r="G132" s="209"/>
      <c r="H132" s="212">
        <v>132.82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149</v>
      </c>
      <c r="AU132" s="218" t="s">
        <v>81</v>
      </c>
      <c r="AV132" s="14" t="s">
        <v>81</v>
      </c>
      <c r="AW132" s="14" t="s">
        <v>4</v>
      </c>
      <c r="AX132" s="14" t="s">
        <v>79</v>
      </c>
      <c r="AY132" s="218" t="s">
        <v>138</v>
      </c>
    </row>
    <row r="133" spans="1:65" s="2" customFormat="1" ht="37.9" customHeight="1">
      <c r="A133" s="35"/>
      <c r="B133" s="36"/>
      <c r="C133" s="179" t="s">
        <v>183</v>
      </c>
      <c r="D133" s="179" t="s">
        <v>140</v>
      </c>
      <c r="E133" s="180" t="s">
        <v>783</v>
      </c>
      <c r="F133" s="181" t="s">
        <v>784</v>
      </c>
      <c r="G133" s="182" t="s">
        <v>179</v>
      </c>
      <c r="H133" s="183">
        <v>45.9</v>
      </c>
      <c r="I133" s="184"/>
      <c r="J133" s="185">
        <f>ROUND(I133*H133,2)</f>
        <v>0</v>
      </c>
      <c r="K133" s="181" t="s">
        <v>144</v>
      </c>
      <c r="L133" s="40"/>
      <c r="M133" s="186" t="s">
        <v>19</v>
      </c>
      <c r="N133" s="187" t="s">
        <v>43</v>
      </c>
      <c r="O133" s="65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145</v>
      </c>
      <c r="AT133" s="190" t="s">
        <v>140</v>
      </c>
      <c r="AU133" s="190" t="s">
        <v>81</v>
      </c>
      <c r="AY133" s="18" t="s">
        <v>138</v>
      </c>
      <c r="BE133" s="191">
        <f>IF(N133="základní",J133,0)</f>
        <v>0</v>
      </c>
      <c r="BF133" s="191">
        <f>IF(N133="snížená",J133,0)</f>
        <v>0</v>
      </c>
      <c r="BG133" s="191">
        <f>IF(N133="zákl. přenesená",J133,0)</f>
        <v>0</v>
      </c>
      <c r="BH133" s="191">
        <f>IF(N133="sníž. přenesená",J133,0)</f>
        <v>0</v>
      </c>
      <c r="BI133" s="191">
        <f>IF(N133="nulová",J133,0)</f>
        <v>0</v>
      </c>
      <c r="BJ133" s="18" t="s">
        <v>79</v>
      </c>
      <c r="BK133" s="191">
        <f>ROUND(I133*H133,2)</f>
        <v>0</v>
      </c>
      <c r="BL133" s="18" t="s">
        <v>145</v>
      </c>
      <c r="BM133" s="190" t="s">
        <v>785</v>
      </c>
    </row>
    <row r="134" spans="1:47" s="2" customFormat="1" ht="11.25">
      <c r="A134" s="35"/>
      <c r="B134" s="36"/>
      <c r="C134" s="37"/>
      <c r="D134" s="192" t="s">
        <v>147</v>
      </c>
      <c r="E134" s="37"/>
      <c r="F134" s="193" t="s">
        <v>786</v>
      </c>
      <c r="G134" s="37"/>
      <c r="H134" s="37"/>
      <c r="I134" s="194"/>
      <c r="J134" s="37"/>
      <c r="K134" s="37"/>
      <c r="L134" s="40"/>
      <c r="M134" s="195"/>
      <c r="N134" s="19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147</v>
      </c>
      <c r="AU134" s="18" t="s">
        <v>81</v>
      </c>
    </row>
    <row r="135" spans="2:51" s="13" customFormat="1" ht="11.25">
      <c r="B135" s="197"/>
      <c r="C135" s="198"/>
      <c r="D135" s="199" t="s">
        <v>149</v>
      </c>
      <c r="E135" s="200" t="s">
        <v>19</v>
      </c>
      <c r="F135" s="201" t="s">
        <v>787</v>
      </c>
      <c r="G135" s="198"/>
      <c r="H135" s="200" t="s">
        <v>19</v>
      </c>
      <c r="I135" s="202"/>
      <c r="J135" s="198"/>
      <c r="K135" s="198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149</v>
      </c>
      <c r="AU135" s="207" t="s">
        <v>81</v>
      </c>
      <c r="AV135" s="13" t="s">
        <v>79</v>
      </c>
      <c r="AW135" s="13" t="s">
        <v>33</v>
      </c>
      <c r="AX135" s="13" t="s">
        <v>72</v>
      </c>
      <c r="AY135" s="207" t="s">
        <v>138</v>
      </c>
    </row>
    <row r="136" spans="2:51" s="14" customFormat="1" ht="11.25">
      <c r="B136" s="208"/>
      <c r="C136" s="209"/>
      <c r="D136" s="199" t="s">
        <v>149</v>
      </c>
      <c r="E136" s="210" t="s">
        <v>19</v>
      </c>
      <c r="F136" s="211" t="s">
        <v>788</v>
      </c>
      <c r="G136" s="209"/>
      <c r="H136" s="212">
        <v>45.9</v>
      </c>
      <c r="I136" s="213"/>
      <c r="J136" s="209"/>
      <c r="K136" s="209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149</v>
      </c>
      <c r="AU136" s="218" t="s">
        <v>81</v>
      </c>
      <c r="AV136" s="14" t="s">
        <v>81</v>
      </c>
      <c r="AW136" s="14" t="s">
        <v>33</v>
      </c>
      <c r="AX136" s="14" t="s">
        <v>79</v>
      </c>
      <c r="AY136" s="218" t="s">
        <v>138</v>
      </c>
    </row>
    <row r="137" spans="1:65" s="2" customFormat="1" ht="16.5" customHeight="1">
      <c r="A137" s="35"/>
      <c r="B137" s="36"/>
      <c r="C137" s="230" t="s">
        <v>190</v>
      </c>
      <c r="D137" s="230" t="s">
        <v>264</v>
      </c>
      <c r="E137" s="231" t="s">
        <v>789</v>
      </c>
      <c r="F137" s="232" t="s">
        <v>790</v>
      </c>
      <c r="G137" s="233" t="s">
        <v>206</v>
      </c>
      <c r="H137" s="234">
        <v>82.62</v>
      </c>
      <c r="I137" s="235"/>
      <c r="J137" s="236">
        <f>ROUND(I137*H137,2)</f>
        <v>0</v>
      </c>
      <c r="K137" s="232" t="s">
        <v>144</v>
      </c>
      <c r="L137" s="237"/>
      <c r="M137" s="238" t="s">
        <v>19</v>
      </c>
      <c r="N137" s="239" t="s">
        <v>43</v>
      </c>
      <c r="O137" s="65"/>
      <c r="P137" s="188">
        <f>O137*H137</f>
        <v>0</v>
      </c>
      <c r="Q137" s="188">
        <v>1</v>
      </c>
      <c r="R137" s="188">
        <f>Q137*H137</f>
        <v>82.62</v>
      </c>
      <c r="S137" s="188">
        <v>0</v>
      </c>
      <c r="T137" s="18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190</v>
      </c>
      <c r="AT137" s="190" t="s">
        <v>264</v>
      </c>
      <c r="AU137" s="190" t="s">
        <v>81</v>
      </c>
      <c r="AY137" s="18" t="s">
        <v>138</v>
      </c>
      <c r="BE137" s="191">
        <f>IF(N137="základní",J137,0)</f>
        <v>0</v>
      </c>
      <c r="BF137" s="191">
        <f>IF(N137="snížená",J137,0)</f>
        <v>0</v>
      </c>
      <c r="BG137" s="191">
        <f>IF(N137="zákl. přenesená",J137,0)</f>
        <v>0</v>
      </c>
      <c r="BH137" s="191">
        <f>IF(N137="sníž. přenesená",J137,0)</f>
        <v>0</v>
      </c>
      <c r="BI137" s="191">
        <f>IF(N137="nulová",J137,0)</f>
        <v>0</v>
      </c>
      <c r="BJ137" s="18" t="s">
        <v>79</v>
      </c>
      <c r="BK137" s="191">
        <f>ROUND(I137*H137,2)</f>
        <v>0</v>
      </c>
      <c r="BL137" s="18" t="s">
        <v>145</v>
      </c>
      <c r="BM137" s="190" t="s">
        <v>791</v>
      </c>
    </row>
    <row r="138" spans="2:51" s="13" customFormat="1" ht="11.25">
      <c r="B138" s="197"/>
      <c r="C138" s="198"/>
      <c r="D138" s="199" t="s">
        <v>149</v>
      </c>
      <c r="E138" s="200" t="s">
        <v>19</v>
      </c>
      <c r="F138" s="201" t="s">
        <v>787</v>
      </c>
      <c r="G138" s="198"/>
      <c r="H138" s="200" t="s">
        <v>19</v>
      </c>
      <c r="I138" s="202"/>
      <c r="J138" s="198"/>
      <c r="K138" s="198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149</v>
      </c>
      <c r="AU138" s="207" t="s">
        <v>81</v>
      </c>
      <c r="AV138" s="13" t="s">
        <v>79</v>
      </c>
      <c r="AW138" s="13" t="s">
        <v>33</v>
      </c>
      <c r="AX138" s="13" t="s">
        <v>72</v>
      </c>
      <c r="AY138" s="207" t="s">
        <v>138</v>
      </c>
    </row>
    <row r="139" spans="2:51" s="14" customFormat="1" ht="11.25">
      <c r="B139" s="208"/>
      <c r="C139" s="209"/>
      <c r="D139" s="199" t="s">
        <v>149</v>
      </c>
      <c r="E139" s="210" t="s">
        <v>19</v>
      </c>
      <c r="F139" s="211" t="s">
        <v>788</v>
      </c>
      <c r="G139" s="209"/>
      <c r="H139" s="212">
        <v>45.9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149</v>
      </c>
      <c r="AU139" s="218" t="s">
        <v>81</v>
      </c>
      <c r="AV139" s="14" t="s">
        <v>81</v>
      </c>
      <c r="AW139" s="14" t="s">
        <v>33</v>
      </c>
      <c r="AX139" s="14" t="s">
        <v>79</v>
      </c>
      <c r="AY139" s="218" t="s">
        <v>138</v>
      </c>
    </row>
    <row r="140" spans="2:51" s="14" customFormat="1" ht="11.25">
      <c r="B140" s="208"/>
      <c r="C140" s="209"/>
      <c r="D140" s="199" t="s">
        <v>149</v>
      </c>
      <c r="E140" s="209"/>
      <c r="F140" s="211" t="s">
        <v>792</v>
      </c>
      <c r="G140" s="209"/>
      <c r="H140" s="212">
        <v>82.62</v>
      </c>
      <c r="I140" s="213"/>
      <c r="J140" s="209"/>
      <c r="K140" s="209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149</v>
      </c>
      <c r="AU140" s="218" t="s">
        <v>81</v>
      </c>
      <c r="AV140" s="14" t="s">
        <v>81</v>
      </c>
      <c r="AW140" s="14" t="s">
        <v>4</v>
      </c>
      <c r="AX140" s="14" t="s">
        <v>79</v>
      </c>
      <c r="AY140" s="218" t="s">
        <v>138</v>
      </c>
    </row>
    <row r="141" spans="2:63" s="12" customFormat="1" ht="22.9" customHeight="1">
      <c r="B141" s="163"/>
      <c r="C141" s="164"/>
      <c r="D141" s="165" t="s">
        <v>71</v>
      </c>
      <c r="E141" s="177" t="s">
        <v>145</v>
      </c>
      <c r="F141" s="177" t="s">
        <v>793</v>
      </c>
      <c r="G141" s="164"/>
      <c r="H141" s="164"/>
      <c r="I141" s="167"/>
      <c r="J141" s="178">
        <f>BK141</f>
        <v>0</v>
      </c>
      <c r="K141" s="164"/>
      <c r="L141" s="169"/>
      <c r="M141" s="170"/>
      <c r="N141" s="171"/>
      <c r="O141" s="171"/>
      <c r="P141" s="172">
        <f>SUM(P142:P155)</f>
        <v>0</v>
      </c>
      <c r="Q141" s="171"/>
      <c r="R141" s="172">
        <f>SUM(R142:R155)</f>
        <v>0.10224</v>
      </c>
      <c r="S141" s="171"/>
      <c r="T141" s="173">
        <f>SUM(T142:T155)</f>
        <v>0</v>
      </c>
      <c r="AR141" s="174" t="s">
        <v>79</v>
      </c>
      <c r="AT141" s="175" t="s">
        <v>71</v>
      </c>
      <c r="AU141" s="175" t="s">
        <v>79</v>
      </c>
      <c r="AY141" s="174" t="s">
        <v>138</v>
      </c>
      <c r="BK141" s="176">
        <f>SUM(BK142:BK155)</f>
        <v>0</v>
      </c>
    </row>
    <row r="142" spans="1:65" s="2" customFormat="1" ht="16.5" customHeight="1">
      <c r="A142" s="35"/>
      <c r="B142" s="36"/>
      <c r="C142" s="179" t="s">
        <v>197</v>
      </c>
      <c r="D142" s="179" t="s">
        <v>140</v>
      </c>
      <c r="E142" s="180" t="s">
        <v>794</v>
      </c>
      <c r="F142" s="181" t="s">
        <v>795</v>
      </c>
      <c r="G142" s="182" t="s">
        <v>179</v>
      </c>
      <c r="H142" s="183">
        <v>17.7</v>
      </c>
      <c r="I142" s="184"/>
      <c r="J142" s="185">
        <f>ROUND(I142*H142,2)</f>
        <v>0</v>
      </c>
      <c r="K142" s="181" t="s">
        <v>144</v>
      </c>
      <c r="L142" s="40"/>
      <c r="M142" s="186" t="s">
        <v>19</v>
      </c>
      <c r="N142" s="187" t="s">
        <v>43</v>
      </c>
      <c r="O142" s="65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145</v>
      </c>
      <c r="AT142" s="190" t="s">
        <v>140</v>
      </c>
      <c r="AU142" s="190" t="s">
        <v>81</v>
      </c>
      <c r="AY142" s="18" t="s">
        <v>138</v>
      </c>
      <c r="BE142" s="191">
        <f>IF(N142="základní",J142,0)</f>
        <v>0</v>
      </c>
      <c r="BF142" s="191">
        <f>IF(N142="snížená",J142,0)</f>
        <v>0</v>
      </c>
      <c r="BG142" s="191">
        <f>IF(N142="zákl. přenesená",J142,0)</f>
        <v>0</v>
      </c>
      <c r="BH142" s="191">
        <f>IF(N142="sníž. přenesená",J142,0)</f>
        <v>0</v>
      </c>
      <c r="BI142" s="191">
        <f>IF(N142="nulová",J142,0)</f>
        <v>0</v>
      </c>
      <c r="BJ142" s="18" t="s">
        <v>79</v>
      </c>
      <c r="BK142" s="191">
        <f>ROUND(I142*H142,2)</f>
        <v>0</v>
      </c>
      <c r="BL142" s="18" t="s">
        <v>145</v>
      </c>
      <c r="BM142" s="190" t="s">
        <v>796</v>
      </c>
    </row>
    <row r="143" spans="1:47" s="2" customFormat="1" ht="11.25">
      <c r="A143" s="35"/>
      <c r="B143" s="36"/>
      <c r="C143" s="37"/>
      <c r="D143" s="192" t="s">
        <v>147</v>
      </c>
      <c r="E143" s="37"/>
      <c r="F143" s="193" t="s">
        <v>797</v>
      </c>
      <c r="G143" s="37"/>
      <c r="H143" s="37"/>
      <c r="I143" s="194"/>
      <c r="J143" s="37"/>
      <c r="K143" s="37"/>
      <c r="L143" s="40"/>
      <c r="M143" s="195"/>
      <c r="N143" s="19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147</v>
      </c>
      <c r="AU143" s="18" t="s">
        <v>81</v>
      </c>
    </row>
    <row r="144" spans="1:47" s="2" customFormat="1" ht="39">
      <c r="A144" s="35"/>
      <c r="B144" s="36"/>
      <c r="C144" s="37"/>
      <c r="D144" s="199" t="s">
        <v>471</v>
      </c>
      <c r="E144" s="37"/>
      <c r="F144" s="240" t="s">
        <v>798</v>
      </c>
      <c r="G144" s="37"/>
      <c r="H144" s="37"/>
      <c r="I144" s="194"/>
      <c r="J144" s="37"/>
      <c r="K144" s="37"/>
      <c r="L144" s="40"/>
      <c r="M144" s="195"/>
      <c r="N144" s="19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471</v>
      </c>
      <c r="AU144" s="18" t="s">
        <v>81</v>
      </c>
    </row>
    <row r="145" spans="2:51" s="13" customFormat="1" ht="11.25">
      <c r="B145" s="197"/>
      <c r="C145" s="198"/>
      <c r="D145" s="199" t="s">
        <v>149</v>
      </c>
      <c r="E145" s="200" t="s">
        <v>19</v>
      </c>
      <c r="F145" s="201" t="s">
        <v>771</v>
      </c>
      <c r="G145" s="198"/>
      <c r="H145" s="200" t="s">
        <v>19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149</v>
      </c>
      <c r="AU145" s="207" t="s">
        <v>81</v>
      </c>
      <c r="AV145" s="13" t="s">
        <v>79</v>
      </c>
      <c r="AW145" s="13" t="s">
        <v>33</v>
      </c>
      <c r="AX145" s="13" t="s">
        <v>72</v>
      </c>
      <c r="AY145" s="207" t="s">
        <v>138</v>
      </c>
    </row>
    <row r="146" spans="2:51" s="14" customFormat="1" ht="11.25">
      <c r="B146" s="208"/>
      <c r="C146" s="209"/>
      <c r="D146" s="199" t="s">
        <v>149</v>
      </c>
      <c r="E146" s="210" t="s">
        <v>19</v>
      </c>
      <c r="F146" s="211" t="s">
        <v>799</v>
      </c>
      <c r="G146" s="209"/>
      <c r="H146" s="212">
        <v>2.4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149</v>
      </c>
      <c r="AU146" s="218" t="s">
        <v>81</v>
      </c>
      <c r="AV146" s="14" t="s">
        <v>81</v>
      </c>
      <c r="AW146" s="14" t="s">
        <v>33</v>
      </c>
      <c r="AX146" s="14" t="s">
        <v>72</v>
      </c>
      <c r="AY146" s="218" t="s">
        <v>138</v>
      </c>
    </row>
    <row r="147" spans="2:51" s="13" customFormat="1" ht="11.25">
      <c r="B147" s="197"/>
      <c r="C147" s="198"/>
      <c r="D147" s="199" t="s">
        <v>149</v>
      </c>
      <c r="E147" s="200" t="s">
        <v>19</v>
      </c>
      <c r="F147" s="201" t="s">
        <v>775</v>
      </c>
      <c r="G147" s="198"/>
      <c r="H147" s="200" t="s">
        <v>19</v>
      </c>
      <c r="I147" s="202"/>
      <c r="J147" s="198"/>
      <c r="K147" s="198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149</v>
      </c>
      <c r="AU147" s="207" t="s">
        <v>81</v>
      </c>
      <c r="AV147" s="13" t="s">
        <v>79</v>
      </c>
      <c r="AW147" s="13" t="s">
        <v>33</v>
      </c>
      <c r="AX147" s="13" t="s">
        <v>72</v>
      </c>
      <c r="AY147" s="207" t="s">
        <v>138</v>
      </c>
    </row>
    <row r="148" spans="2:51" s="14" customFormat="1" ht="11.25">
      <c r="B148" s="208"/>
      <c r="C148" s="209"/>
      <c r="D148" s="199" t="s">
        <v>149</v>
      </c>
      <c r="E148" s="210" t="s">
        <v>19</v>
      </c>
      <c r="F148" s="211" t="s">
        <v>800</v>
      </c>
      <c r="G148" s="209"/>
      <c r="H148" s="212">
        <v>15.3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149</v>
      </c>
      <c r="AU148" s="218" t="s">
        <v>81</v>
      </c>
      <c r="AV148" s="14" t="s">
        <v>81</v>
      </c>
      <c r="AW148" s="14" t="s">
        <v>33</v>
      </c>
      <c r="AX148" s="14" t="s">
        <v>72</v>
      </c>
      <c r="AY148" s="218" t="s">
        <v>138</v>
      </c>
    </row>
    <row r="149" spans="2:51" s="15" customFormat="1" ht="11.25">
      <c r="B149" s="219"/>
      <c r="C149" s="220"/>
      <c r="D149" s="199" t="s">
        <v>149</v>
      </c>
      <c r="E149" s="221" t="s">
        <v>19</v>
      </c>
      <c r="F149" s="222" t="s">
        <v>196</v>
      </c>
      <c r="G149" s="220"/>
      <c r="H149" s="223">
        <v>17.7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149</v>
      </c>
      <c r="AU149" s="229" t="s">
        <v>81</v>
      </c>
      <c r="AV149" s="15" t="s">
        <v>145</v>
      </c>
      <c r="AW149" s="15" t="s">
        <v>33</v>
      </c>
      <c r="AX149" s="15" t="s">
        <v>79</v>
      </c>
      <c r="AY149" s="229" t="s">
        <v>138</v>
      </c>
    </row>
    <row r="150" spans="1:65" s="2" customFormat="1" ht="21.75" customHeight="1">
      <c r="A150" s="35"/>
      <c r="B150" s="36"/>
      <c r="C150" s="179" t="s">
        <v>203</v>
      </c>
      <c r="D150" s="179" t="s">
        <v>140</v>
      </c>
      <c r="E150" s="180" t="s">
        <v>801</v>
      </c>
      <c r="F150" s="181" t="s">
        <v>802</v>
      </c>
      <c r="G150" s="182" t="s">
        <v>179</v>
      </c>
      <c r="H150" s="183">
        <v>3</v>
      </c>
      <c r="I150" s="184"/>
      <c r="J150" s="185">
        <f>ROUND(I150*H150,2)</f>
        <v>0</v>
      </c>
      <c r="K150" s="181" t="s">
        <v>144</v>
      </c>
      <c r="L150" s="40"/>
      <c r="M150" s="186" t="s">
        <v>19</v>
      </c>
      <c r="N150" s="187" t="s">
        <v>43</v>
      </c>
      <c r="O150" s="65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145</v>
      </c>
      <c r="AT150" s="190" t="s">
        <v>140</v>
      </c>
      <c r="AU150" s="190" t="s">
        <v>81</v>
      </c>
      <c r="AY150" s="18" t="s">
        <v>138</v>
      </c>
      <c r="BE150" s="191">
        <f>IF(N150="základní",J150,0)</f>
        <v>0</v>
      </c>
      <c r="BF150" s="191">
        <f>IF(N150="snížená",J150,0)</f>
        <v>0</v>
      </c>
      <c r="BG150" s="191">
        <f>IF(N150="zákl. přenesená",J150,0)</f>
        <v>0</v>
      </c>
      <c r="BH150" s="191">
        <f>IF(N150="sníž. přenesená",J150,0)</f>
        <v>0</v>
      </c>
      <c r="BI150" s="191">
        <f>IF(N150="nulová",J150,0)</f>
        <v>0</v>
      </c>
      <c r="BJ150" s="18" t="s">
        <v>79</v>
      </c>
      <c r="BK150" s="191">
        <f>ROUND(I150*H150,2)</f>
        <v>0</v>
      </c>
      <c r="BL150" s="18" t="s">
        <v>145</v>
      </c>
      <c r="BM150" s="190" t="s">
        <v>803</v>
      </c>
    </row>
    <row r="151" spans="1:47" s="2" customFormat="1" ht="11.25">
      <c r="A151" s="35"/>
      <c r="B151" s="36"/>
      <c r="C151" s="37"/>
      <c r="D151" s="192" t="s">
        <v>147</v>
      </c>
      <c r="E151" s="37"/>
      <c r="F151" s="193" t="s">
        <v>804</v>
      </c>
      <c r="G151" s="37"/>
      <c r="H151" s="37"/>
      <c r="I151" s="194"/>
      <c r="J151" s="37"/>
      <c r="K151" s="37"/>
      <c r="L151" s="40"/>
      <c r="M151" s="195"/>
      <c r="N151" s="19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147</v>
      </c>
      <c r="AU151" s="18" t="s">
        <v>81</v>
      </c>
    </row>
    <row r="152" spans="2:51" s="13" customFormat="1" ht="11.25">
      <c r="B152" s="197"/>
      <c r="C152" s="198"/>
      <c r="D152" s="199" t="s">
        <v>149</v>
      </c>
      <c r="E152" s="200" t="s">
        <v>19</v>
      </c>
      <c r="F152" s="201" t="s">
        <v>805</v>
      </c>
      <c r="G152" s="198"/>
      <c r="H152" s="200" t="s">
        <v>19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149</v>
      </c>
      <c r="AU152" s="207" t="s">
        <v>81</v>
      </c>
      <c r="AV152" s="13" t="s">
        <v>79</v>
      </c>
      <c r="AW152" s="13" t="s">
        <v>33</v>
      </c>
      <c r="AX152" s="13" t="s">
        <v>72</v>
      </c>
      <c r="AY152" s="207" t="s">
        <v>138</v>
      </c>
    </row>
    <row r="153" spans="2:51" s="14" customFormat="1" ht="11.25">
      <c r="B153" s="208"/>
      <c r="C153" s="209"/>
      <c r="D153" s="199" t="s">
        <v>149</v>
      </c>
      <c r="E153" s="210" t="s">
        <v>19</v>
      </c>
      <c r="F153" s="211" t="s">
        <v>806</v>
      </c>
      <c r="G153" s="209"/>
      <c r="H153" s="212">
        <v>3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149</v>
      </c>
      <c r="AU153" s="218" t="s">
        <v>81</v>
      </c>
      <c r="AV153" s="14" t="s">
        <v>81</v>
      </c>
      <c r="AW153" s="14" t="s">
        <v>33</v>
      </c>
      <c r="AX153" s="14" t="s">
        <v>79</v>
      </c>
      <c r="AY153" s="218" t="s">
        <v>138</v>
      </c>
    </row>
    <row r="154" spans="1:65" s="2" customFormat="1" ht="16.5" customHeight="1">
      <c r="A154" s="35"/>
      <c r="B154" s="36"/>
      <c r="C154" s="179" t="s">
        <v>209</v>
      </c>
      <c r="D154" s="179" t="s">
        <v>140</v>
      </c>
      <c r="E154" s="180" t="s">
        <v>807</v>
      </c>
      <c r="F154" s="181" t="s">
        <v>808</v>
      </c>
      <c r="G154" s="182" t="s">
        <v>143</v>
      </c>
      <c r="H154" s="183">
        <v>16</v>
      </c>
      <c r="I154" s="184"/>
      <c r="J154" s="185">
        <f>ROUND(I154*H154,2)</f>
        <v>0</v>
      </c>
      <c r="K154" s="181" t="s">
        <v>144</v>
      </c>
      <c r="L154" s="40"/>
      <c r="M154" s="186" t="s">
        <v>19</v>
      </c>
      <c r="N154" s="187" t="s">
        <v>43</v>
      </c>
      <c r="O154" s="65"/>
      <c r="P154" s="188">
        <f>O154*H154</f>
        <v>0</v>
      </c>
      <c r="Q154" s="188">
        <v>0.00639</v>
      </c>
      <c r="R154" s="188">
        <f>Q154*H154</f>
        <v>0.10224</v>
      </c>
      <c r="S154" s="188">
        <v>0</v>
      </c>
      <c r="T154" s="18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145</v>
      </c>
      <c r="AT154" s="190" t="s">
        <v>140</v>
      </c>
      <c r="AU154" s="190" t="s">
        <v>81</v>
      </c>
      <c r="AY154" s="18" t="s">
        <v>138</v>
      </c>
      <c r="BE154" s="191">
        <f>IF(N154="základní",J154,0)</f>
        <v>0</v>
      </c>
      <c r="BF154" s="191">
        <f>IF(N154="snížená",J154,0)</f>
        <v>0</v>
      </c>
      <c r="BG154" s="191">
        <f>IF(N154="zákl. přenesená",J154,0)</f>
        <v>0</v>
      </c>
      <c r="BH154" s="191">
        <f>IF(N154="sníž. přenesená",J154,0)</f>
        <v>0</v>
      </c>
      <c r="BI154" s="191">
        <f>IF(N154="nulová",J154,0)</f>
        <v>0</v>
      </c>
      <c r="BJ154" s="18" t="s">
        <v>79</v>
      </c>
      <c r="BK154" s="191">
        <f>ROUND(I154*H154,2)</f>
        <v>0</v>
      </c>
      <c r="BL154" s="18" t="s">
        <v>145</v>
      </c>
      <c r="BM154" s="190" t="s">
        <v>809</v>
      </c>
    </row>
    <row r="155" spans="1:47" s="2" customFormat="1" ht="11.25">
      <c r="A155" s="35"/>
      <c r="B155" s="36"/>
      <c r="C155" s="37"/>
      <c r="D155" s="192" t="s">
        <v>147</v>
      </c>
      <c r="E155" s="37"/>
      <c r="F155" s="193" t="s">
        <v>810</v>
      </c>
      <c r="G155" s="37"/>
      <c r="H155" s="37"/>
      <c r="I155" s="194"/>
      <c r="J155" s="37"/>
      <c r="K155" s="37"/>
      <c r="L155" s="40"/>
      <c r="M155" s="195"/>
      <c r="N155" s="19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147</v>
      </c>
      <c r="AU155" s="18" t="s">
        <v>81</v>
      </c>
    </row>
    <row r="156" spans="2:63" s="12" customFormat="1" ht="22.9" customHeight="1">
      <c r="B156" s="163"/>
      <c r="C156" s="164"/>
      <c r="D156" s="165" t="s">
        <v>71</v>
      </c>
      <c r="E156" s="177" t="s">
        <v>190</v>
      </c>
      <c r="F156" s="177" t="s">
        <v>623</v>
      </c>
      <c r="G156" s="164"/>
      <c r="H156" s="164"/>
      <c r="I156" s="167"/>
      <c r="J156" s="178">
        <f>BK156</f>
        <v>0</v>
      </c>
      <c r="K156" s="164"/>
      <c r="L156" s="169"/>
      <c r="M156" s="170"/>
      <c r="N156" s="171"/>
      <c r="O156" s="171"/>
      <c r="P156" s="172">
        <f>SUM(P157:P182)</f>
        <v>0</v>
      </c>
      <c r="Q156" s="171"/>
      <c r="R156" s="172">
        <f>SUM(R157:R182)</f>
        <v>14.993079999999999</v>
      </c>
      <c r="S156" s="171"/>
      <c r="T156" s="173">
        <f>SUM(T157:T182)</f>
        <v>4.66</v>
      </c>
      <c r="AR156" s="174" t="s">
        <v>79</v>
      </c>
      <c r="AT156" s="175" t="s">
        <v>71</v>
      </c>
      <c r="AU156" s="175" t="s">
        <v>79</v>
      </c>
      <c r="AY156" s="174" t="s">
        <v>138</v>
      </c>
      <c r="BK156" s="176">
        <f>SUM(BK157:BK182)</f>
        <v>0</v>
      </c>
    </row>
    <row r="157" spans="1:65" s="2" customFormat="1" ht="24.2" customHeight="1">
      <c r="A157" s="35"/>
      <c r="B157" s="36"/>
      <c r="C157" s="179" t="s">
        <v>216</v>
      </c>
      <c r="D157" s="179" t="s">
        <v>140</v>
      </c>
      <c r="E157" s="180" t="s">
        <v>811</v>
      </c>
      <c r="F157" s="181" t="s">
        <v>812</v>
      </c>
      <c r="G157" s="182" t="s">
        <v>171</v>
      </c>
      <c r="H157" s="183">
        <v>102</v>
      </c>
      <c r="I157" s="184"/>
      <c r="J157" s="185">
        <f>ROUND(I157*H157,2)</f>
        <v>0</v>
      </c>
      <c r="K157" s="181" t="s">
        <v>144</v>
      </c>
      <c r="L157" s="40"/>
      <c r="M157" s="186" t="s">
        <v>19</v>
      </c>
      <c r="N157" s="187" t="s">
        <v>43</v>
      </c>
      <c r="O157" s="65"/>
      <c r="P157" s="188">
        <f>O157*H157</f>
        <v>0</v>
      </c>
      <c r="Q157" s="188">
        <v>0.00248</v>
      </c>
      <c r="R157" s="188">
        <f>Q157*H157</f>
        <v>0.25296</v>
      </c>
      <c r="S157" s="188">
        <v>0</v>
      </c>
      <c r="T157" s="18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145</v>
      </c>
      <c r="AT157" s="190" t="s">
        <v>140</v>
      </c>
      <c r="AU157" s="190" t="s">
        <v>81</v>
      </c>
      <c r="AY157" s="18" t="s">
        <v>138</v>
      </c>
      <c r="BE157" s="191">
        <f>IF(N157="základní",J157,0)</f>
        <v>0</v>
      </c>
      <c r="BF157" s="191">
        <f>IF(N157="snížená",J157,0)</f>
        <v>0</v>
      </c>
      <c r="BG157" s="191">
        <f>IF(N157="zákl. přenesená",J157,0)</f>
        <v>0</v>
      </c>
      <c r="BH157" s="191">
        <f>IF(N157="sníž. přenesená",J157,0)</f>
        <v>0</v>
      </c>
      <c r="BI157" s="191">
        <f>IF(N157="nulová",J157,0)</f>
        <v>0</v>
      </c>
      <c r="BJ157" s="18" t="s">
        <v>79</v>
      </c>
      <c r="BK157" s="191">
        <f>ROUND(I157*H157,2)</f>
        <v>0</v>
      </c>
      <c r="BL157" s="18" t="s">
        <v>145</v>
      </c>
      <c r="BM157" s="190" t="s">
        <v>813</v>
      </c>
    </row>
    <row r="158" spans="1:47" s="2" customFormat="1" ht="11.25">
      <c r="A158" s="35"/>
      <c r="B158" s="36"/>
      <c r="C158" s="37"/>
      <c r="D158" s="192" t="s">
        <v>147</v>
      </c>
      <c r="E158" s="37"/>
      <c r="F158" s="193" t="s">
        <v>814</v>
      </c>
      <c r="G158" s="37"/>
      <c r="H158" s="37"/>
      <c r="I158" s="194"/>
      <c r="J158" s="37"/>
      <c r="K158" s="37"/>
      <c r="L158" s="40"/>
      <c r="M158" s="195"/>
      <c r="N158" s="19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147</v>
      </c>
      <c r="AU158" s="18" t="s">
        <v>81</v>
      </c>
    </row>
    <row r="159" spans="2:51" s="14" customFormat="1" ht="11.25">
      <c r="B159" s="208"/>
      <c r="C159" s="209"/>
      <c r="D159" s="199" t="s">
        <v>149</v>
      </c>
      <c r="E159" s="210" t="s">
        <v>19</v>
      </c>
      <c r="F159" s="211" t="s">
        <v>815</v>
      </c>
      <c r="G159" s="209"/>
      <c r="H159" s="212">
        <v>102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149</v>
      </c>
      <c r="AU159" s="218" t="s">
        <v>81</v>
      </c>
      <c r="AV159" s="14" t="s">
        <v>81</v>
      </c>
      <c r="AW159" s="14" t="s">
        <v>33</v>
      </c>
      <c r="AX159" s="14" t="s">
        <v>79</v>
      </c>
      <c r="AY159" s="218" t="s">
        <v>138</v>
      </c>
    </row>
    <row r="160" spans="1:65" s="2" customFormat="1" ht="16.5" customHeight="1">
      <c r="A160" s="35"/>
      <c r="B160" s="36"/>
      <c r="C160" s="179" t="s">
        <v>223</v>
      </c>
      <c r="D160" s="179" t="s">
        <v>140</v>
      </c>
      <c r="E160" s="180" t="s">
        <v>816</v>
      </c>
      <c r="F160" s="181" t="s">
        <v>817</v>
      </c>
      <c r="G160" s="182" t="s">
        <v>251</v>
      </c>
      <c r="H160" s="183">
        <v>16</v>
      </c>
      <c r="I160" s="184"/>
      <c r="J160" s="185">
        <f>ROUND(I160*H160,2)</f>
        <v>0</v>
      </c>
      <c r="K160" s="181" t="s">
        <v>144</v>
      </c>
      <c r="L160" s="40"/>
      <c r="M160" s="186" t="s">
        <v>19</v>
      </c>
      <c r="N160" s="187" t="s">
        <v>43</v>
      </c>
      <c r="O160" s="65"/>
      <c r="P160" s="188">
        <f>O160*H160</f>
        <v>0</v>
      </c>
      <c r="Q160" s="188">
        <v>0.3409</v>
      </c>
      <c r="R160" s="188">
        <f>Q160*H160</f>
        <v>5.4544</v>
      </c>
      <c r="S160" s="188">
        <v>0</v>
      </c>
      <c r="T160" s="18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145</v>
      </c>
      <c r="AT160" s="190" t="s">
        <v>140</v>
      </c>
      <c r="AU160" s="190" t="s">
        <v>81</v>
      </c>
      <c r="AY160" s="18" t="s">
        <v>138</v>
      </c>
      <c r="BE160" s="191">
        <f>IF(N160="základní",J160,0)</f>
        <v>0</v>
      </c>
      <c r="BF160" s="191">
        <f>IF(N160="snížená",J160,0)</f>
        <v>0</v>
      </c>
      <c r="BG160" s="191">
        <f>IF(N160="zákl. přenesená",J160,0)</f>
        <v>0</v>
      </c>
      <c r="BH160" s="191">
        <f>IF(N160="sníž. přenesená",J160,0)</f>
        <v>0</v>
      </c>
      <c r="BI160" s="191">
        <f>IF(N160="nulová",J160,0)</f>
        <v>0</v>
      </c>
      <c r="BJ160" s="18" t="s">
        <v>79</v>
      </c>
      <c r="BK160" s="191">
        <f>ROUND(I160*H160,2)</f>
        <v>0</v>
      </c>
      <c r="BL160" s="18" t="s">
        <v>145</v>
      </c>
      <c r="BM160" s="190" t="s">
        <v>818</v>
      </c>
    </row>
    <row r="161" spans="1:47" s="2" customFormat="1" ht="11.25">
      <c r="A161" s="35"/>
      <c r="B161" s="36"/>
      <c r="C161" s="37"/>
      <c r="D161" s="192" t="s">
        <v>147</v>
      </c>
      <c r="E161" s="37"/>
      <c r="F161" s="193" t="s">
        <v>819</v>
      </c>
      <c r="G161" s="37"/>
      <c r="H161" s="37"/>
      <c r="I161" s="194"/>
      <c r="J161" s="37"/>
      <c r="K161" s="37"/>
      <c r="L161" s="40"/>
      <c r="M161" s="195"/>
      <c r="N161" s="19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147</v>
      </c>
      <c r="AU161" s="18" t="s">
        <v>81</v>
      </c>
    </row>
    <row r="162" spans="2:51" s="14" customFormat="1" ht="11.25">
      <c r="B162" s="208"/>
      <c r="C162" s="209"/>
      <c r="D162" s="199" t="s">
        <v>149</v>
      </c>
      <c r="E162" s="210" t="s">
        <v>19</v>
      </c>
      <c r="F162" s="211" t="s">
        <v>242</v>
      </c>
      <c r="G162" s="209"/>
      <c r="H162" s="212">
        <v>16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149</v>
      </c>
      <c r="AU162" s="218" t="s">
        <v>81</v>
      </c>
      <c r="AV162" s="14" t="s">
        <v>81</v>
      </c>
      <c r="AW162" s="14" t="s">
        <v>33</v>
      </c>
      <c r="AX162" s="14" t="s">
        <v>79</v>
      </c>
      <c r="AY162" s="218" t="s">
        <v>138</v>
      </c>
    </row>
    <row r="163" spans="1:65" s="2" customFormat="1" ht="16.5" customHeight="1">
      <c r="A163" s="35"/>
      <c r="B163" s="36"/>
      <c r="C163" s="230" t="s">
        <v>229</v>
      </c>
      <c r="D163" s="230" t="s">
        <v>264</v>
      </c>
      <c r="E163" s="231" t="s">
        <v>820</v>
      </c>
      <c r="F163" s="232" t="s">
        <v>821</v>
      </c>
      <c r="G163" s="233" t="s">
        <v>251</v>
      </c>
      <c r="H163" s="234">
        <v>16</v>
      </c>
      <c r="I163" s="235"/>
      <c r="J163" s="236">
        <f>ROUND(I163*H163,2)</f>
        <v>0</v>
      </c>
      <c r="K163" s="232" t="s">
        <v>144</v>
      </c>
      <c r="L163" s="237"/>
      <c r="M163" s="238" t="s">
        <v>19</v>
      </c>
      <c r="N163" s="239" t="s">
        <v>43</v>
      </c>
      <c r="O163" s="65"/>
      <c r="P163" s="188">
        <f>O163*H163</f>
        <v>0</v>
      </c>
      <c r="Q163" s="188">
        <v>0.097</v>
      </c>
      <c r="R163" s="188">
        <f>Q163*H163</f>
        <v>1.552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190</v>
      </c>
      <c r="AT163" s="190" t="s">
        <v>264</v>
      </c>
      <c r="AU163" s="190" t="s">
        <v>81</v>
      </c>
      <c r="AY163" s="18" t="s">
        <v>138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79</v>
      </c>
      <c r="BK163" s="191">
        <f>ROUND(I163*H163,2)</f>
        <v>0</v>
      </c>
      <c r="BL163" s="18" t="s">
        <v>145</v>
      </c>
      <c r="BM163" s="190" t="s">
        <v>822</v>
      </c>
    </row>
    <row r="164" spans="1:65" s="2" customFormat="1" ht="16.5" customHeight="1">
      <c r="A164" s="35"/>
      <c r="B164" s="36"/>
      <c r="C164" s="230" t="s">
        <v>8</v>
      </c>
      <c r="D164" s="230" t="s">
        <v>264</v>
      </c>
      <c r="E164" s="231" t="s">
        <v>823</v>
      </c>
      <c r="F164" s="232" t="s">
        <v>824</v>
      </c>
      <c r="G164" s="233" t="s">
        <v>251</v>
      </c>
      <c r="H164" s="234">
        <v>16</v>
      </c>
      <c r="I164" s="235"/>
      <c r="J164" s="236">
        <f>ROUND(I164*H164,2)</f>
        <v>0</v>
      </c>
      <c r="K164" s="232" t="s">
        <v>144</v>
      </c>
      <c r="L164" s="237"/>
      <c r="M164" s="238" t="s">
        <v>19</v>
      </c>
      <c r="N164" s="239" t="s">
        <v>43</v>
      </c>
      <c r="O164" s="65"/>
      <c r="P164" s="188">
        <f>O164*H164</f>
        <v>0</v>
      </c>
      <c r="Q164" s="188">
        <v>0.111</v>
      </c>
      <c r="R164" s="188">
        <f>Q164*H164</f>
        <v>1.776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190</v>
      </c>
      <c r="AT164" s="190" t="s">
        <v>264</v>
      </c>
      <c r="AU164" s="190" t="s">
        <v>81</v>
      </c>
      <c r="AY164" s="18" t="s">
        <v>138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79</v>
      </c>
      <c r="BK164" s="191">
        <f>ROUND(I164*H164,2)</f>
        <v>0</v>
      </c>
      <c r="BL164" s="18" t="s">
        <v>145</v>
      </c>
      <c r="BM164" s="190" t="s">
        <v>825</v>
      </c>
    </row>
    <row r="165" spans="1:65" s="2" customFormat="1" ht="16.5" customHeight="1">
      <c r="A165" s="35"/>
      <c r="B165" s="36"/>
      <c r="C165" s="230" t="s">
        <v>242</v>
      </c>
      <c r="D165" s="230" t="s">
        <v>264</v>
      </c>
      <c r="E165" s="231" t="s">
        <v>826</v>
      </c>
      <c r="F165" s="232" t="s">
        <v>827</v>
      </c>
      <c r="G165" s="233" t="s">
        <v>251</v>
      </c>
      <c r="H165" s="234">
        <v>16</v>
      </c>
      <c r="I165" s="235"/>
      <c r="J165" s="236">
        <f>ROUND(I165*H165,2)</f>
        <v>0</v>
      </c>
      <c r="K165" s="232" t="s">
        <v>144</v>
      </c>
      <c r="L165" s="237"/>
      <c r="M165" s="238" t="s">
        <v>19</v>
      </c>
      <c r="N165" s="239" t="s">
        <v>43</v>
      </c>
      <c r="O165" s="65"/>
      <c r="P165" s="188">
        <f>O165*H165</f>
        <v>0</v>
      </c>
      <c r="Q165" s="188">
        <v>0.04</v>
      </c>
      <c r="R165" s="188">
        <f>Q165*H165</f>
        <v>0.64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190</v>
      </c>
      <c r="AT165" s="190" t="s">
        <v>264</v>
      </c>
      <c r="AU165" s="190" t="s">
        <v>81</v>
      </c>
      <c r="AY165" s="18" t="s">
        <v>138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79</v>
      </c>
      <c r="BK165" s="191">
        <f>ROUND(I165*H165,2)</f>
        <v>0</v>
      </c>
      <c r="BL165" s="18" t="s">
        <v>145</v>
      </c>
      <c r="BM165" s="190" t="s">
        <v>828</v>
      </c>
    </row>
    <row r="166" spans="1:65" s="2" customFormat="1" ht="16.5" customHeight="1">
      <c r="A166" s="35"/>
      <c r="B166" s="36"/>
      <c r="C166" s="230" t="s">
        <v>248</v>
      </c>
      <c r="D166" s="230" t="s">
        <v>264</v>
      </c>
      <c r="E166" s="231" t="s">
        <v>829</v>
      </c>
      <c r="F166" s="232" t="s">
        <v>830</v>
      </c>
      <c r="G166" s="233" t="s">
        <v>251</v>
      </c>
      <c r="H166" s="234">
        <v>16</v>
      </c>
      <c r="I166" s="235"/>
      <c r="J166" s="236">
        <f>ROUND(I166*H166,2)</f>
        <v>0</v>
      </c>
      <c r="K166" s="232" t="s">
        <v>144</v>
      </c>
      <c r="L166" s="237"/>
      <c r="M166" s="238" t="s">
        <v>19</v>
      </c>
      <c r="N166" s="239" t="s">
        <v>43</v>
      </c>
      <c r="O166" s="65"/>
      <c r="P166" s="188">
        <f>O166*H166</f>
        <v>0</v>
      </c>
      <c r="Q166" s="188">
        <v>0.027</v>
      </c>
      <c r="R166" s="188">
        <f>Q166*H166</f>
        <v>0.432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190</v>
      </c>
      <c r="AT166" s="190" t="s">
        <v>264</v>
      </c>
      <c r="AU166" s="190" t="s">
        <v>81</v>
      </c>
      <c r="AY166" s="18" t="s">
        <v>138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79</v>
      </c>
      <c r="BK166" s="191">
        <f>ROUND(I166*H166,2)</f>
        <v>0</v>
      </c>
      <c r="BL166" s="18" t="s">
        <v>145</v>
      </c>
      <c r="BM166" s="190" t="s">
        <v>831</v>
      </c>
    </row>
    <row r="167" spans="1:65" s="2" customFormat="1" ht="16.5" customHeight="1">
      <c r="A167" s="35"/>
      <c r="B167" s="36"/>
      <c r="C167" s="179" t="s">
        <v>263</v>
      </c>
      <c r="D167" s="179" t="s">
        <v>140</v>
      </c>
      <c r="E167" s="180" t="s">
        <v>832</v>
      </c>
      <c r="F167" s="181" t="s">
        <v>833</v>
      </c>
      <c r="G167" s="182" t="s">
        <v>251</v>
      </c>
      <c r="H167" s="183">
        <v>16</v>
      </c>
      <c r="I167" s="184"/>
      <c r="J167" s="185">
        <f>ROUND(I167*H167,2)</f>
        <v>0</v>
      </c>
      <c r="K167" s="181" t="s">
        <v>19</v>
      </c>
      <c r="L167" s="40"/>
      <c r="M167" s="186" t="s">
        <v>19</v>
      </c>
      <c r="N167" s="187" t="s">
        <v>43</v>
      </c>
      <c r="O167" s="65"/>
      <c r="P167" s="188">
        <f>O167*H167</f>
        <v>0</v>
      </c>
      <c r="Q167" s="188">
        <v>0</v>
      </c>
      <c r="R167" s="188">
        <f>Q167*H167</f>
        <v>0</v>
      </c>
      <c r="S167" s="188">
        <v>0.235</v>
      </c>
      <c r="T167" s="189">
        <f>S167*H167</f>
        <v>3.76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0" t="s">
        <v>145</v>
      </c>
      <c r="AT167" s="190" t="s">
        <v>140</v>
      </c>
      <c r="AU167" s="190" t="s">
        <v>81</v>
      </c>
      <c r="AY167" s="18" t="s">
        <v>138</v>
      </c>
      <c r="BE167" s="191">
        <f>IF(N167="základní",J167,0)</f>
        <v>0</v>
      </c>
      <c r="BF167" s="191">
        <f>IF(N167="snížená",J167,0)</f>
        <v>0</v>
      </c>
      <c r="BG167" s="191">
        <f>IF(N167="zákl. přenesená",J167,0)</f>
        <v>0</v>
      </c>
      <c r="BH167" s="191">
        <f>IF(N167="sníž. přenesená",J167,0)</f>
        <v>0</v>
      </c>
      <c r="BI167" s="191">
        <f>IF(N167="nulová",J167,0)</f>
        <v>0</v>
      </c>
      <c r="BJ167" s="18" t="s">
        <v>79</v>
      </c>
      <c r="BK167" s="191">
        <f>ROUND(I167*H167,2)</f>
        <v>0</v>
      </c>
      <c r="BL167" s="18" t="s">
        <v>145</v>
      </c>
      <c r="BM167" s="190" t="s">
        <v>834</v>
      </c>
    </row>
    <row r="168" spans="1:47" s="2" customFormat="1" ht="87.75">
      <c r="A168" s="35"/>
      <c r="B168" s="36"/>
      <c r="C168" s="37"/>
      <c r="D168" s="199" t="s">
        <v>471</v>
      </c>
      <c r="E168" s="37"/>
      <c r="F168" s="240" t="s">
        <v>835</v>
      </c>
      <c r="G168" s="37"/>
      <c r="H168" s="37"/>
      <c r="I168" s="194"/>
      <c r="J168" s="37"/>
      <c r="K168" s="37"/>
      <c r="L168" s="40"/>
      <c r="M168" s="195"/>
      <c r="N168" s="196"/>
      <c r="O168" s="65"/>
      <c r="P168" s="65"/>
      <c r="Q168" s="65"/>
      <c r="R168" s="65"/>
      <c r="S168" s="65"/>
      <c r="T168" s="66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471</v>
      </c>
      <c r="AU168" s="18" t="s">
        <v>81</v>
      </c>
    </row>
    <row r="169" spans="2:51" s="14" customFormat="1" ht="11.25">
      <c r="B169" s="208"/>
      <c r="C169" s="209"/>
      <c r="D169" s="199" t="s">
        <v>149</v>
      </c>
      <c r="E169" s="210" t="s">
        <v>19</v>
      </c>
      <c r="F169" s="211" t="s">
        <v>836</v>
      </c>
      <c r="G169" s="209"/>
      <c r="H169" s="212">
        <v>16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149</v>
      </c>
      <c r="AU169" s="218" t="s">
        <v>81</v>
      </c>
      <c r="AV169" s="14" t="s">
        <v>81</v>
      </c>
      <c r="AW169" s="14" t="s">
        <v>33</v>
      </c>
      <c r="AX169" s="14" t="s">
        <v>79</v>
      </c>
      <c r="AY169" s="218" t="s">
        <v>138</v>
      </c>
    </row>
    <row r="170" spans="1:65" s="2" customFormat="1" ht="16.5" customHeight="1">
      <c r="A170" s="35"/>
      <c r="B170" s="36"/>
      <c r="C170" s="179" t="s">
        <v>268</v>
      </c>
      <c r="D170" s="179" t="s">
        <v>140</v>
      </c>
      <c r="E170" s="180" t="s">
        <v>837</v>
      </c>
      <c r="F170" s="181" t="s">
        <v>838</v>
      </c>
      <c r="G170" s="182" t="s">
        <v>251</v>
      </c>
      <c r="H170" s="183">
        <v>2</v>
      </c>
      <c r="I170" s="184"/>
      <c r="J170" s="185">
        <f>ROUND(I170*H170,2)</f>
        <v>0</v>
      </c>
      <c r="K170" s="181" t="s">
        <v>144</v>
      </c>
      <c r="L170" s="40"/>
      <c r="M170" s="186" t="s">
        <v>19</v>
      </c>
      <c r="N170" s="187" t="s">
        <v>43</v>
      </c>
      <c r="O170" s="65"/>
      <c r="P170" s="188">
        <f>O170*H170</f>
        <v>0</v>
      </c>
      <c r="Q170" s="188">
        <v>0.21734</v>
      </c>
      <c r="R170" s="188">
        <f>Q170*H170</f>
        <v>0.43468</v>
      </c>
      <c r="S170" s="188">
        <v>0</v>
      </c>
      <c r="T170" s="18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0" t="s">
        <v>145</v>
      </c>
      <c r="AT170" s="190" t="s">
        <v>140</v>
      </c>
      <c r="AU170" s="190" t="s">
        <v>81</v>
      </c>
      <c r="AY170" s="18" t="s">
        <v>138</v>
      </c>
      <c r="BE170" s="191">
        <f>IF(N170="základní",J170,0)</f>
        <v>0</v>
      </c>
      <c r="BF170" s="191">
        <f>IF(N170="snížená",J170,0)</f>
        <v>0</v>
      </c>
      <c r="BG170" s="191">
        <f>IF(N170="zákl. přenesená",J170,0)</f>
        <v>0</v>
      </c>
      <c r="BH170" s="191">
        <f>IF(N170="sníž. přenesená",J170,0)</f>
        <v>0</v>
      </c>
      <c r="BI170" s="191">
        <f>IF(N170="nulová",J170,0)</f>
        <v>0</v>
      </c>
      <c r="BJ170" s="18" t="s">
        <v>79</v>
      </c>
      <c r="BK170" s="191">
        <f>ROUND(I170*H170,2)</f>
        <v>0</v>
      </c>
      <c r="BL170" s="18" t="s">
        <v>145</v>
      </c>
      <c r="BM170" s="190" t="s">
        <v>839</v>
      </c>
    </row>
    <row r="171" spans="1:47" s="2" customFormat="1" ht="11.25">
      <c r="A171" s="35"/>
      <c r="B171" s="36"/>
      <c r="C171" s="37"/>
      <c r="D171" s="192" t="s">
        <v>147</v>
      </c>
      <c r="E171" s="37"/>
      <c r="F171" s="193" t="s">
        <v>840</v>
      </c>
      <c r="G171" s="37"/>
      <c r="H171" s="37"/>
      <c r="I171" s="194"/>
      <c r="J171" s="37"/>
      <c r="K171" s="37"/>
      <c r="L171" s="40"/>
      <c r="M171" s="195"/>
      <c r="N171" s="19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147</v>
      </c>
      <c r="AU171" s="18" t="s">
        <v>81</v>
      </c>
    </row>
    <row r="172" spans="2:51" s="14" customFormat="1" ht="11.25">
      <c r="B172" s="208"/>
      <c r="C172" s="209"/>
      <c r="D172" s="199" t="s">
        <v>149</v>
      </c>
      <c r="E172" s="210" t="s">
        <v>19</v>
      </c>
      <c r="F172" s="211" t="s">
        <v>841</v>
      </c>
      <c r="G172" s="209"/>
      <c r="H172" s="212">
        <v>2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149</v>
      </c>
      <c r="AU172" s="218" t="s">
        <v>81</v>
      </c>
      <c r="AV172" s="14" t="s">
        <v>81</v>
      </c>
      <c r="AW172" s="14" t="s">
        <v>33</v>
      </c>
      <c r="AX172" s="14" t="s">
        <v>79</v>
      </c>
      <c r="AY172" s="218" t="s">
        <v>138</v>
      </c>
    </row>
    <row r="173" spans="1:65" s="2" customFormat="1" ht="16.5" customHeight="1">
      <c r="A173" s="35"/>
      <c r="B173" s="36"/>
      <c r="C173" s="230" t="s">
        <v>272</v>
      </c>
      <c r="D173" s="230" t="s">
        <v>264</v>
      </c>
      <c r="E173" s="231" t="s">
        <v>842</v>
      </c>
      <c r="F173" s="232" t="s">
        <v>843</v>
      </c>
      <c r="G173" s="233" t="s">
        <v>251</v>
      </c>
      <c r="H173" s="234">
        <v>2</v>
      </c>
      <c r="I173" s="235"/>
      <c r="J173" s="236">
        <f>ROUND(I173*H173,2)</f>
        <v>0</v>
      </c>
      <c r="K173" s="232" t="s">
        <v>144</v>
      </c>
      <c r="L173" s="237"/>
      <c r="M173" s="238" t="s">
        <v>19</v>
      </c>
      <c r="N173" s="239" t="s">
        <v>43</v>
      </c>
      <c r="O173" s="65"/>
      <c r="P173" s="188">
        <f>O173*H173</f>
        <v>0</v>
      </c>
      <c r="Q173" s="188">
        <v>0.05</v>
      </c>
      <c r="R173" s="188">
        <f>Q173*H173</f>
        <v>0.1</v>
      </c>
      <c r="S173" s="188">
        <v>0</v>
      </c>
      <c r="T173" s="18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190</v>
      </c>
      <c r="AT173" s="190" t="s">
        <v>264</v>
      </c>
      <c r="AU173" s="190" t="s">
        <v>81</v>
      </c>
      <c r="AY173" s="18" t="s">
        <v>138</v>
      </c>
      <c r="BE173" s="191">
        <f>IF(N173="základní",J173,0)</f>
        <v>0</v>
      </c>
      <c r="BF173" s="191">
        <f>IF(N173="snížená",J173,0)</f>
        <v>0</v>
      </c>
      <c r="BG173" s="191">
        <f>IF(N173="zákl. přenesená",J173,0)</f>
        <v>0</v>
      </c>
      <c r="BH173" s="191">
        <f>IF(N173="sníž. přenesená",J173,0)</f>
        <v>0</v>
      </c>
      <c r="BI173" s="191">
        <f>IF(N173="nulová",J173,0)</f>
        <v>0</v>
      </c>
      <c r="BJ173" s="18" t="s">
        <v>79</v>
      </c>
      <c r="BK173" s="191">
        <f>ROUND(I173*H173,2)</f>
        <v>0</v>
      </c>
      <c r="BL173" s="18" t="s">
        <v>145</v>
      </c>
      <c r="BM173" s="190" t="s">
        <v>844</v>
      </c>
    </row>
    <row r="174" spans="1:65" s="2" customFormat="1" ht="16.5" customHeight="1">
      <c r="A174" s="35"/>
      <c r="B174" s="36"/>
      <c r="C174" s="179" t="s">
        <v>7</v>
      </c>
      <c r="D174" s="179" t="s">
        <v>140</v>
      </c>
      <c r="E174" s="180" t="s">
        <v>845</v>
      </c>
      <c r="F174" s="181" t="s">
        <v>846</v>
      </c>
      <c r="G174" s="182" t="s">
        <v>251</v>
      </c>
      <c r="H174" s="183">
        <v>18</v>
      </c>
      <c r="I174" s="184"/>
      <c r="J174" s="185">
        <f>ROUND(I174*H174,2)</f>
        <v>0</v>
      </c>
      <c r="K174" s="181" t="s">
        <v>144</v>
      </c>
      <c r="L174" s="40"/>
      <c r="M174" s="186" t="s">
        <v>19</v>
      </c>
      <c r="N174" s="187" t="s">
        <v>43</v>
      </c>
      <c r="O174" s="65"/>
      <c r="P174" s="188">
        <f>O174*H174</f>
        <v>0</v>
      </c>
      <c r="Q174" s="188">
        <v>0</v>
      </c>
      <c r="R174" s="188">
        <f>Q174*H174</f>
        <v>0</v>
      </c>
      <c r="S174" s="188">
        <v>0.05</v>
      </c>
      <c r="T174" s="189">
        <f>S174*H174</f>
        <v>0.9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145</v>
      </c>
      <c r="AT174" s="190" t="s">
        <v>140</v>
      </c>
      <c r="AU174" s="190" t="s">
        <v>81</v>
      </c>
      <c r="AY174" s="18" t="s">
        <v>138</v>
      </c>
      <c r="BE174" s="191">
        <f>IF(N174="základní",J174,0)</f>
        <v>0</v>
      </c>
      <c r="BF174" s="191">
        <f>IF(N174="snížená",J174,0)</f>
        <v>0</v>
      </c>
      <c r="BG174" s="191">
        <f>IF(N174="zákl. přenesená",J174,0)</f>
        <v>0</v>
      </c>
      <c r="BH174" s="191">
        <f>IF(N174="sníž. přenesená",J174,0)</f>
        <v>0</v>
      </c>
      <c r="BI174" s="191">
        <f>IF(N174="nulová",J174,0)</f>
        <v>0</v>
      </c>
      <c r="BJ174" s="18" t="s">
        <v>79</v>
      </c>
      <c r="BK174" s="191">
        <f>ROUND(I174*H174,2)</f>
        <v>0</v>
      </c>
      <c r="BL174" s="18" t="s">
        <v>145</v>
      </c>
      <c r="BM174" s="190" t="s">
        <v>847</v>
      </c>
    </row>
    <row r="175" spans="1:47" s="2" customFormat="1" ht="11.25">
      <c r="A175" s="35"/>
      <c r="B175" s="36"/>
      <c r="C175" s="37"/>
      <c r="D175" s="192" t="s">
        <v>147</v>
      </c>
      <c r="E175" s="37"/>
      <c r="F175" s="193" t="s">
        <v>848</v>
      </c>
      <c r="G175" s="37"/>
      <c r="H175" s="37"/>
      <c r="I175" s="194"/>
      <c r="J175" s="37"/>
      <c r="K175" s="37"/>
      <c r="L175" s="40"/>
      <c r="M175" s="195"/>
      <c r="N175" s="196"/>
      <c r="O175" s="65"/>
      <c r="P175" s="65"/>
      <c r="Q175" s="65"/>
      <c r="R175" s="65"/>
      <c r="S175" s="65"/>
      <c r="T175" s="66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147</v>
      </c>
      <c r="AU175" s="18" t="s">
        <v>81</v>
      </c>
    </row>
    <row r="176" spans="2:51" s="14" customFormat="1" ht="11.25">
      <c r="B176" s="208"/>
      <c r="C176" s="209"/>
      <c r="D176" s="199" t="s">
        <v>149</v>
      </c>
      <c r="E176" s="210" t="s">
        <v>19</v>
      </c>
      <c r="F176" s="211" t="s">
        <v>849</v>
      </c>
      <c r="G176" s="209"/>
      <c r="H176" s="212">
        <v>2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149</v>
      </c>
      <c r="AU176" s="218" t="s">
        <v>81</v>
      </c>
      <c r="AV176" s="14" t="s">
        <v>81</v>
      </c>
      <c r="AW176" s="14" t="s">
        <v>33</v>
      </c>
      <c r="AX176" s="14" t="s">
        <v>72</v>
      </c>
      <c r="AY176" s="218" t="s">
        <v>138</v>
      </c>
    </row>
    <row r="177" spans="2:51" s="14" customFormat="1" ht="11.25">
      <c r="B177" s="208"/>
      <c r="C177" s="209"/>
      <c r="D177" s="199" t="s">
        <v>149</v>
      </c>
      <c r="E177" s="210" t="s">
        <v>19</v>
      </c>
      <c r="F177" s="211" t="s">
        <v>836</v>
      </c>
      <c r="G177" s="209"/>
      <c r="H177" s="212">
        <v>16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149</v>
      </c>
      <c r="AU177" s="218" t="s">
        <v>81</v>
      </c>
      <c r="AV177" s="14" t="s">
        <v>81</v>
      </c>
      <c r="AW177" s="14" t="s">
        <v>33</v>
      </c>
      <c r="AX177" s="14" t="s">
        <v>72</v>
      </c>
      <c r="AY177" s="218" t="s">
        <v>138</v>
      </c>
    </row>
    <row r="178" spans="2:51" s="15" customFormat="1" ht="11.25">
      <c r="B178" s="219"/>
      <c r="C178" s="220"/>
      <c r="D178" s="199" t="s">
        <v>149</v>
      </c>
      <c r="E178" s="221" t="s">
        <v>19</v>
      </c>
      <c r="F178" s="222" t="s">
        <v>196</v>
      </c>
      <c r="G178" s="220"/>
      <c r="H178" s="223">
        <v>18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149</v>
      </c>
      <c r="AU178" s="229" t="s">
        <v>81</v>
      </c>
      <c r="AV178" s="15" t="s">
        <v>145</v>
      </c>
      <c r="AW178" s="15" t="s">
        <v>33</v>
      </c>
      <c r="AX178" s="15" t="s">
        <v>79</v>
      </c>
      <c r="AY178" s="229" t="s">
        <v>138</v>
      </c>
    </row>
    <row r="179" spans="1:65" s="2" customFormat="1" ht="16.5" customHeight="1">
      <c r="A179" s="35"/>
      <c r="B179" s="36"/>
      <c r="C179" s="179" t="s">
        <v>279</v>
      </c>
      <c r="D179" s="179" t="s">
        <v>140</v>
      </c>
      <c r="E179" s="180" t="s">
        <v>850</v>
      </c>
      <c r="F179" s="181" t="s">
        <v>851</v>
      </c>
      <c r="G179" s="182" t="s">
        <v>251</v>
      </c>
      <c r="H179" s="183">
        <v>16</v>
      </c>
      <c r="I179" s="184"/>
      <c r="J179" s="185">
        <f>ROUND(I179*H179,2)</f>
        <v>0</v>
      </c>
      <c r="K179" s="181" t="s">
        <v>144</v>
      </c>
      <c r="L179" s="40"/>
      <c r="M179" s="186" t="s">
        <v>19</v>
      </c>
      <c r="N179" s="187" t="s">
        <v>43</v>
      </c>
      <c r="O179" s="65"/>
      <c r="P179" s="188">
        <f>O179*H179</f>
        <v>0</v>
      </c>
      <c r="Q179" s="188">
        <v>0.21734</v>
      </c>
      <c r="R179" s="188">
        <f>Q179*H179</f>
        <v>3.47744</v>
      </c>
      <c r="S179" s="188">
        <v>0</v>
      </c>
      <c r="T179" s="18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145</v>
      </c>
      <c r="AT179" s="190" t="s">
        <v>140</v>
      </c>
      <c r="AU179" s="190" t="s">
        <v>81</v>
      </c>
      <c r="AY179" s="18" t="s">
        <v>138</v>
      </c>
      <c r="BE179" s="191">
        <f>IF(N179="základní",J179,0)</f>
        <v>0</v>
      </c>
      <c r="BF179" s="191">
        <f>IF(N179="snížená",J179,0)</f>
        <v>0</v>
      </c>
      <c r="BG179" s="191">
        <f>IF(N179="zákl. přenesená",J179,0)</f>
        <v>0</v>
      </c>
      <c r="BH179" s="191">
        <f>IF(N179="sníž. přenesená",J179,0)</f>
        <v>0</v>
      </c>
      <c r="BI179" s="191">
        <f>IF(N179="nulová",J179,0)</f>
        <v>0</v>
      </c>
      <c r="BJ179" s="18" t="s">
        <v>79</v>
      </c>
      <c r="BK179" s="191">
        <f>ROUND(I179*H179,2)</f>
        <v>0</v>
      </c>
      <c r="BL179" s="18" t="s">
        <v>145</v>
      </c>
      <c r="BM179" s="190" t="s">
        <v>852</v>
      </c>
    </row>
    <row r="180" spans="1:47" s="2" customFormat="1" ht="11.25">
      <c r="A180" s="35"/>
      <c r="B180" s="36"/>
      <c r="C180" s="37"/>
      <c r="D180" s="192" t="s">
        <v>147</v>
      </c>
      <c r="E180" s="37"/>
      <c r="F180" s="193" t="s">
        <v>853</v>
      </c>
      <c r="G180" s="37"/>
      <c r="H180" s="37"/>
      <c r="I180" s="194"/>
      <c r="J180" s="37"/>
      <c r="K180" s="37"/>
      <c r="L180" s="40"/>
      <c r="M180" s="195"/>
      <c r="N180" s="19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147</v>
      </c>
      <c r="AU180" s="18" t="s">
        <v>81</v>
      </c>
    </row>
    <row r="181" spans="1:65" s="2" customFormat="1" ht="16.5" customHeight="1">
      <c r="A181" s="35"/>
      <c r="B181" s="36"/>
      <c r="C181" s="230" t="s">
        <v>283</v>
      </c>
      <c r="D181" s="230" t="s">
        <v>264</v>
      </c>
      <c r="E181" s="231" t="s">
        <v>854</v>
      </c>
      <c r="F181" s="232" t="s">
        <v>855</v>
      </c>
      <c r="G181" s="233" t="s">
        <v>251</v>
      </c>
      <c r="H181" s="234">
        <v>16</v>
      </c>
      <c r="I181" s="235"/>
      <c r="J181" s="236">
        <f>ROUND(I181*H181,2)</f>
        <v>0</v>
      </c>
      <c r="K181" s="232" t="s">
        <v>144</v>
      </c>
      <c r="L181" s="237"/>
      <c r="M181" s="238" t="s">
        <v>19</v>
      </c>
      <c r="N181" s="239" t="s">
        <v>43</v>
      </c>
      <c r="O181" s="65"/>
      <c r="P181" s="188">
        <f>O181*H181</f>
        <v>0</v>
      </c>
      <c r="Q181" s="188">
        <v>0.0506</v>
      </c>
      <c r="R181" s="188">
        <f>Q181*H181</f>
        <v>0.8096</v>
      </c>
      <c r="S181" s="188">
        <v>0</v>
      </c>
      <c r="T181" s="18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190</v>
      </c>
      <c r="AT181" s="190" t="s">
        <v>264</v>
      </c>
      <c r="AU181" s="190" t="s">
        <v>81</v>
      </c>
      <c r="AY181" s="18" t="s">
        <v>138</v>
      </c>
      <c r="BE181" s="191">
        <f>IF(N181="základní",J181,0)</f>
        <v>0</v>
      </c>
      <c r="BF181" s="191">
        <f>IF(N181="snížená",J181,0)</f>
        <v>0</v>
      </c>
      <c r="BG181" s="191">
        <f>IF(N181="zákl. přenesená",J181,0)</f>
        <v>0</v>
      </c>
      <c r="BH181" s="191">
        <f>IF(N181="sníž. přenesená",J181,0)</f>
        <v>0</v>
      </c>
      <c r="BI181" s="191">
        <f>IF(N181="nulová",J181,0)</f>
        <v>0</v>
      </c>
      <c r="BJ181" s="18" t="s">
        <v>79</v>
      </c>
      <c r="BK181" s="191">
        <f>ROUND(I181*H181,2)</f>
        <v>0</v>
      </c>
      <c r="BL181" s="18" t="s">
        <v>145</v>
      </c>
      <c r="BM181" s="190" t="s">
        <v>856</v>
      </c>
    </row>
    <row r="182" spans="1:65" s="2" customFormat="1" ht="16.5" customHeight="1">
      <c r="A182" s="35"/>
      <c r="B182" s="36"/>
      <c r="C182" s="230" t="s">
        <v>287</v>
      </c>
      <c r="D182" s="230" t="s">
        <v>264</v>
      </c>
      <c r="E182" s="231" t="s">
        <v>857</v>
      </c>
      <c r="F182" s="232" t="s">
        <v>858</v>
      </c>
      <c r="G182" s="233" t="s">
        <v>251</v>
      </c>
      <c r="H182" s="234">
        <v>16</v>
      </c>
      <c r="I182" s="235"/>
      <c r="J182" s="236">
        <f>ROUND(I182*H182,2)</f>
        <v>0</v>
      </c>
      <c r="K182" s="232" t="s">
        <v>144</v>
      </c>
      <c r="L182" s="237"/>
      <c r="M182" s="238" t="s">
        <v>19</v>
      </c>
      <c r="N182" s="239" t="s">
        <v>43</v>
      </c>
      <c r="O182" s="65"/>
      <c r="P182" s="188">
        <f>O182*H182</f>
        <v>0</v>
      </c>
      <c r="Q182" s="188">
        <v>0.004</v>
      </c>
      <c r="R182" s="188">
        <f>Q182*H182</f>
        <v>0.064</v>
      </c>
      <c r="S182" s="188">
        <v>0</v>
      </c>
      <c r="T182" s="18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190</v>
      </c>
      <c r="AT182" s="190" t="s">
        <v>264</v>
      </c>
      <c r="AU182" s="190" t="s">
        <v>81</v>
      </c>
      <c r="AY182" s="18" t="s">
        <v>138</v>
      </c>
      <c r="BE182" s="191">
        <f>IF(N182="základní",J182,0)</f>
        <v>0</v>
      </c>
      <c r="BF182" s="191">
        <f>IF(N182="snížená",J182,0)</f>
        <v>0</v>
      </c>
      <c r="BG182" s="191">
        <f>IF(N182="zákl. přenesená",J182,0)</f>
        <v>0</v>
      </c>
      <c r="BH182" s="191">
        <f>IF(N182="sníž. přenesená",J182,0)</f>
        <v>0</v>
      </c>
      <c r="BI182" s="191">
        <f>IF(N182="nulová",J182,0)</f>
        <v>0</v>
      </c>
      <c r="BJ182" s="18" t="s">
        <v>79</v>
      </c>
      <c r="BK182" s="191">
        <f>ROUND(I182*H182,2)</f>
        <v>0</v>
      </c>
      <c r="BL182" s="18" t="s">
        <v>145</v>
      </c>
      <c r="BM182" s="190" t="s">
        <v>859</v>
      </c>
    </row>
    <row r="183" spans="2:63" s="12" customFormat="1" ht="22.9" customHeight="1">
      <c r="B183" s="163"/>
      <c r="C183" s="164"/>
      <c r="D183" s="165" t="s">
        <v>71</v>
      </c>
      <c r="E183" s="177" t="s">
        <v>464</v>
      </c>
      <c r="F183" s="177" t="s">
        <v>465</v>
      </c>
      <c r="G183" s="164"/>
      <c r="H183" s="164"/>
      <c r="I183" s="167"/>
      <c r="J183" s="178">
        <f>BK183</f>
        <v>0</v>
      </c>
      <c r="K183" s="164"/>
      <c r="L183" s="169"/>
      <c r="M183" s="170"/>
      <c r="N183" s="171"/>
      <c r="O183" s="171"/>
      <c r="P183" s="172">
        <f>SUM(P184:P185)</f>
        <v>0</v>
      </c>
      <c r="Q183" s="171"/>
      <c r="R183" s="172">
        <f>SUM(R184:R185)</f>
        <v>0</v>
      </c>
      <c r="S183" s="171"/>
      <c r="T183" s="173">
        <f>SUM(T184:T185)</f>
        <v>0</v>
      </c>
      <c r="AR183" s="174" t="s">
        <v>79</v>
      </c>
      <c r="AT183" s="175" t="s">
        <v>71</v>
      </c>
      <c r="AU183" s="175" t="s">
        <v>79</v>
      </c>
      <c r="AY183" s="174" t="s">
        <v>138</v>
      </c>
      <c r="BK183" s="176">
        <f>SUM(BK184:BK185)</f>
        <v>0</v>
      </c>
    </row>
    <row r="184" spans="1:65" s="2" customFormat="1" ht="24.2" customHeight="1">
      <c r="A184" s="35"/>
      <c r="B184" s="36"/>
      <c r="C184" s="179" t="s">
        <v>292</v>
      </c>
      <c r="D184" s="179" t="s">
        <v>140</v>
      </c>
      <c r="E184" s="180" t="s">
        <v>860</v>
      </c>
      <c r="F184" s="181" t="s">
        <v>861</v>
      </c>
      <c r="G184" s="182" t="s">
        <v>206</v>
      </c>
      <c r="H184" s="183">
        <v>230.535</v>
      </c>
      <c r="I184" s="184"/>
      <c r="J184" s="185">
        <f>ROUND(I184*H184,2)</f>
        <v>0</v>
      </c>
      <c r="K184" s="181" t="s">
        <v>144</v>
      </c>
      <c r="L184" s="40"/>
      <c r="M184" s="186" t="s">
        <v>19</v>
      </c>
      <c r="N184" s="187" t="s">
        <v>43</v>
      </c>
      <c r="O184" s="65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145</v>
      </c>
      <c r="AT184" s="190" t="s">
        <v>140</v>
      </c>
      <c r="AU184" s="190" t="s">
        <v>81</v>
      </c>
      <c r="AY184" s="18" t="s">
        <v>138</v>
      </c>
      <c r="BE184" s="191">
        <f>IF(N184="základní",J184,0)</f>
        <v>0</v>
      </c>
      <c r="BF184" s="191">
        <f>IF(N184="snížená",J184,0)</f>
        <v>0</v>
      </c>
      <c r="BG184" s="191">
        <f>IF(N184="zákl. přenesená",J184,0)</f>
        <v>0</v>
      </c>
      <c r="BH184" s="191">
        <f>IF(N184="sníž. přenesená",J184,0)</f>
        <v>0</v>
      </c>
      <c r="BI184" s="191">
        <f>IF(N184="nulová",J184,0)</f>
        <v>0</v>
      </c>
      <c r="BJ184" s="18" t="s">
        <v>79</v>
      </c>
      <c r="BK184" s="191">
        <f>ROUND(I184*H184,2)</f>
        <v>0</v>
      </c>
      <c r="BL184" s="18" t="s">
        <v>145</v>
      </c>
      <c r="BM184" s="190" t="s">
        <v>862</v>
      </c>
    </row>
    <row r="185" spans="1:47" s="2" customFormat="1" ht="11.25">
      <c r="A185" s="35"/>
      <c r="B185" s="36"/>
      <c r="C185" s="37"/>
      <c r="D185" s="192" t="s">
        <v>147</v>
      </c>
      <c r="E185" s="37"/>
      <c r="F185" s="193" t="s">
        <v>863</v>
      </c>
      <c r="G185" s="37"/>
      <c r="H185" s="37"/>
      <c r="I185" s="194"/>
      <c r="J185" s="37"/>
      <c r="K185" s="37"/>
      <c r="L185" s="40"/>
      <c r="M185" s="241"/>
      <c r="N185" s="242"/>
      <c r="O185" s="243"/>
      <c r="P185" s="243"/>
      <c r="Q185" s="243"/>
      <c r="R185" s="243"/>
      <c r="S185" s="243"/>
      <c r="T185" s="244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147</v>
      </c>
      <c r="AU185" s="18" t="s">
        <v>81</v>
      </c>
    </row>
    <row r="186" spans="1:31" s="2" customFormat="1" ht="6.95" customHeight="1">
      <c r="A186" s="35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0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sheetProtection algorithmName="SHA-512" hashValue="4CQZhwbYEBs0q2Tn83qkCyveBDHhRzT+iE3KT8A77v0q+u9VbGNccjV+V6A/Xn+TbVImRg2Hcq65YnVfKUO54g==" saltValue="UyccbTzXA4kHOI26gDjm7c+LEPBT0861ipnsdpRC+u7ubuk4A4Q7z1RjRSFPLfjE33d/+2TVYZyUI8x9SQeuCw==" spinCount="100000" sheet="1" objects="1" scenarios="1" formatColumns="0" formatRows="0" autoFilter="0"/>
  <autoFilter ref="C89:K18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hyperlinks>
    <hyperlink ref="F94" r:id="rId1" display="https://podminky.urs.cz/item/CS_URS_2021_02/132251254"/>
    <hyperlink ref="F99" r:id="rId2" display="https://podminky.urs.cz/item/CS_URS_2021_02/162751117"/>
    <hyperlink ref="F102" r:id="rId3" display="https://podminky.urs.cz/item/CS_URS_2021_02/162751119"/>
    <hyperlink ref="F108" r:id="rId4" display="https://podminky.urs.cz/item/CS_URS_2021_02/174151101"/>
    <hyperlink ref="F134" r:id="rId5" display="https://podminky.urs.cz/item/CS_URS_2021_02/175151101"/>
    <hyperlink ref="F143" r:id="rId6" display="https://podminky.urs.cz/item/CS_URS_2021_02/451573111"/>
    <hyperlink ref="F151" r:id="rId7" display="https://podminky.urs.cz/item/CS_URS_2021_02/452313141"/>
    <hyperlink ref="F155" r:id="rId8" display="https://podminky.urs.cz/item/CS_URS_2021_02/452353101"/>
    <hyperlink ref="F158" r:id="rId9" display="https://podminky.urs.cz/item/CS_URS_2021_02/871315231"/>
    <hyperlink ref="F161" r:id="rId10" display="https://podminky.urs.cz/item/CS_URS_2021_02/895941111"/>
    <hyperlink ref="F171" r:id="rId11" display="https://podminky.urs.cz/item/CS_URS_2021_02/899104112"/>
    <hyperlink ref="F175" r:id="rId12" display="https://podminky.urs.cz/item/CS_URS_2021_02/899201211"/>
    <hyperlink ref="F180" r:id="rId13" display="https://podminky.urs.cz/item/CS_URS_2021_02/899204112"/>
    <hyperlink ref="F185" r:id="rId14" display="https://podminky.urs.cz/item/CS_URS_2021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101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864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ROUND(J108,2)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ROUND((SUM(BE108:BE410)),2)</f>
        <v>0</v>
      </c>
      <c r="G35" s="35"/>
      <c r="H35" s="35"/>
      <c r="I35" s="125">
        <v>0.21</v>
      </c>
      <c r="J35" s="124">
        <f>ROUND(((SUM(BE108:BE410))*I35),2)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ROUND((SUM(BF108:BF410)),2)</f>
        <v>0</v>
      </c>
      <c r="G36" s="35"/>
      <c r="H36" s="35"/>
      <c r="I36" s="125">
        <v>0.15</v>
      </c>
      <c r="J36" s="124">
        <f>ROUND(((SUM(BF108:BF410))*I36),2)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ROUND((SUM(BG108:BG410)),2)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ROUND((SUM(BH108:BH410)),2)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ROUND((SUM(BI108:BI410)),2)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402 - Veřejné osvětlení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J108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706</v>
      </c>
      <c r="E64" s="144"/>
      <c r="F64" s="144"/>
      <c r="G64" s="144"/>
      <c r="H64" s="144"/>
      <c r="I64" s="144"/>
      <c r="J64" s="145">
        <f>J109</f>
        <v>0</v>
      </c>
      <c r="K64" s="142"/>
      <c r="L64" s="146"/>
    </row>
    <row r="65" spans="2:12" s="10" customFormat="1" ht="19.9" customHeight="1">
      <c r="B65" s="147"/>
      <c r="C65" s="98"/>
      <c r="D65" s="148" t="s">
        <v>865</v>
      </c>
      <c r="E65" s="149"/>
      <c r="F65" s="149"/>
      <c r="G65" s="149"/>
      <c r="H65" s="149"/>
      <c r="I65" s="149"/>
      <c r="J65" s="150">
        <f>J110</f>
        <v>0</v>
      </c>
      <c r="K65" s="98"/>
      <c r="L65" s="151"/>
    </row>
    <row r="66" spans="2:12" s="10" customFormat="1" ht="19.9" customHeight="1">
      <c r="B66" s="147"/>
      <c r="C66" s="98"/>
      <c r="D66" s="148" t="s">
        <v>866</v>
      </c>
      <c r="E66" s="149"/>
      <c r="F66" s="149"/>
      <c r="G66" s="149"/>
      <c r="H66" s="149"/>
      <c r="I66" s="149"/>
      <c r="J66" s="150">
        <f>J143</f>
        <v>0</v>
      </c>
      <c r="K66" s="98"/>
      <c r="L66" s="151"/>
    </row>
    <row r="67" spans="2:12" s="10" customFormat="1" ht="19.9" customHeight="1">
      <c r="B67" s="147"/>
      <c r="C67" s="98"/>
      <c r="D67" s="148" t="s">
        <v>867</v>
      </c>
      <c r="E67" s="149"/>
      <c r="F67" s="149"/>
      <c r="G67" s="149"/>
      <c r="H67" s="149"/>
      <c r="I67" s="149"/>
      <c r="J67" s="150">
        <f>J162</f>
        <v>0</v>
      </c>
      <c r="K67" s="98"/>
      <c r="L67" s="151"/>
    </row>
    <row r="68" spans="2:12" s="10" customFormat="1" ht="19.9" customHeight="1">
      <c r="B68" s="147"/>
      <c r="C68" s="98"/>
      <c r="D68" s="148" t="s">
        <v>868</v>
      </c>
      <c r="E68" s="149"/>
      <c r="F68" s="149"/>
      <c r="G68" s="149"/>
      <c r="H68" s="149"/>
      <c r="I68" s="149"/>
      <c r="J68" s="150">
        <f>J167</f>
        <v>0</v>
      </c>
      <c r="K68" s="98"/>
      <c r="L68" s="151"/>
    </row>
    <row r="69" spans="2:12" s="10" customFormat="1" ht="19.9" customHeight="1">
      <c r="B69" s="147"/>
      <c r="C69" s="98"/>
      <c r="D69" s="148" t="s">
        <v>869</v>
      </c>
      <c r="E69" s="149"/>
      <c r="F69" s="149"/>
      <c r="G69" s="149"/>
      <c r="H69" s="149"/>
      <c r="I69" s="149"/>
      <c r="J69" s="150">
        <f>J170</f>
        <v>0</v>
      </c>
      <c r="K69" s="98"/>
      <c r="L69" s="151"/>
    </row>
    <row r="70" spans="2:12" s="10" customFormat="1" ht="19.9" customHeight="1">
      <c r="B70" s="147"/>
      <c r="C70" s="98"/>
      <c r="D70" s="148" t="s">
        <v>870</v>
      </c>
      <c r="E70" s="149"/>
      <c r="F70" s="149"/>
      <c r="G70" s="149"/>
      <c r="H70" s="149"/>
      <c r="I70" s="149"/>
      <c r="J70" s="150">
        <f>J180</f>
        <v>0</v>
      </c>
      <c r="K70" s="98"/>
      <c r="L70" s="151"/>
    </row>
    <row r="71" spans="2:12" s="10" customFormat="1" ht="19.9" customHeight="1">
      <c r="B71" s="147"/>
      <c r="C71" s="98"/>
      <c r="D71" s="148" t="s">
        <v>871</v>
      </c>
      <c r="E71" s="149"/>
      <c r="F71" s="149"/>
      <c r="G71" s="149"/>
      <c r="H71" s="149"/>
      <c r="I71" s="149"/>
      <c r="J71" s="150">
        <f>J190</f>
        <v>0</v>
      </c>
      <c r="K71" s="98"/>
      <c r="L71" s="151"/>
    </row>
    <row r="72" spans="2:12" s="10" customFormat="1" ht="19.9" customHeight="1">
      <c r="B72" s="147"/>
      <c r="C72" s="98"/>
      <c r="D72" s="148" t="s">
        <v>872</v>
      </c>
      <c r="E72" s="149"/>
      <c r="F72" s="149"/>
      <c r="G72" s="149"/>
      <c r="H72" s="149"/>
      <c r="I72" s="149"/>
      <c r="J72" s="150">
        <f>J199</f>
        <v>0</v>
      </c>
      <c r="K72" s="98"/>
      <c r="L72" s="151"/>
    </row>
    <row r="73" spans="2:12" s="10" customFormat="1" ht="19.9" customHeight="1">
      <c r="B73" s="147"/>
      <c r="C73" s="98"/>
      <c r="D73" s="148" t="s">
        <v>873</v>
      </c>
      <c r="E73" s="149"/>
      <c r="F73" s="149"/>
      <c r="G73" s="149"/>
      <c r="H73" s="149"/>
      <c r="I73" s="149"/>
      <c r="J73" s="150">
        <f>J208</f>
        <v>0</v>
      </c>
      <c r="K73" s="98"/>
      <c r="L73" s="151"/>
    </row>
    <row r="74" spans="2:12" s="10" customFormat="1" ht="19.9" customHeight="1">
      <c r="B74" s="147"/>
      <c r="C74" s="98"/>
      <c r="D74" s="148" t="s">
        <v>874</v>
      </c>
      <c r="E74" s="149"/>
      <c r="F74" s="149"/>
      <c r="G74" s="149"/>
      <c r="H74" s="149"/>
      <c r="I74" s="149"/>
      <c r="J74" s="150">
        <f>J214</f>
        <v>0</v>
      </c>
      <c r="K74" s="98"/>
      <c r="L74" s="151"/>
    </row>
    <row r="75" spans="2:12" s="10" customFormat="1" ht="19.9" customHeight="1">
      <c r="B75" s="147"/>
      <c r="C75" s="98"/>
      <c r="D75" s="148" t="s">
        <v>875</v>
      </c>
      <c r="E75" s="149"/>
      <c r="F75" s="149"/>
      <c r="G75" s="149"/>
      <c r="H75" s="149"/>
      <c r="I75" s="149"/>
      <c r="J75" s="150">
        <f>J217</f>
        <v>0</v>
      </c>
      <c r="K75" s="98"/>
      <c r="L75" s="151"/>
    </row>
    <row r="76" spans="2:12" s="10" customFormat="1" ht="19.9" customHeight="1">
      <c r="B76" s="147"/>
      <c r="C76" s="98"/>
      <c r="D76" s="148" t="s">
        <v>876</v>
      </c>
      <c r="E76" s="149"/>
      <c r="F76" s="149"/>
      <c r="G76" s="149"/>
      <c r="H76" s="149"/>
      <c r="I76" s="149"/>
      <c r="J76" s="150">
        <f>J240</f>
        <v>0</v>
      </c>
      <c r="K76" s="98"/>
      <c r="L76" s="151"/>
    </row>
    <row r="77" spans="2:12" s="10" customFormat="1" ht="19.9" customHeight="1">
      <c r="B77" s="147"/>
      <c r="C77" s="98"/>
      <c r="D77" s="148" t="s">
        <v>877</v>
      </c>
      <c r="E77" s="149"/>
      <c r="F77" s="149"/>
      <c r="G77" s="149"/>
      <c r="H77" s="149"/>
      <c r="I77" s="149"/>
      <c r="J77" s="150">
        <f>J259</f>
        <v>0</v>
      </c>
      <c r="K77" s="98"/>
      <c r="L77" s="151"/>
    </row>
    <row r="78" spans="2:12" s="10" customFormat="1" ht="19.9" customHeight="1">
      <c r="B78" s="147"/>
      <c r="C78" s="98"/>
      <c r="D78" s="148" t="s">
        <v>878</v>
      </c>
      <c r="E78" s="149"/>
      <c r="F78" s="149"/>
      <c r="G78" s="149"/>
      <c r="H78" s="149"/>
      <c r="I78" s="149"/>
      <c r="J78" s="150">
        <f>J276</f>
        <v>0</v>
      </c>
      <c r="K78" s="98"/>
      <c r="L78" s="151"/>
    </row>
    <row r="79" spans="2:12" s="10" customFormat="1" ht="19.9" customHeight="1">
      <c r="B79" s="147"/>
      <c r="C79" s="98"/>
      <c r="D79" s="148" t="s">
        <v>879</v>
      </c>
      <c r="E79" s="149"/>
      <c r="F79" s="149"/>
      <c r="G79" s="149"/>
      <c r="H79" s="149"/>
      <c r="I79" s="149"/>
      <c r="J79" s="150">
        <f>J293</f>
        <v>0</v>
      </c>
      <c r="K79" s="98"/>
      <c r="L79" s="151"/>
    </row>
    <row r="80" spans="2:12" s="10" customFormat="1" ht="19.9" customHeight="1">
      <c r="B80" s="147"/>
      <c r="C80" s="98"/>
      <c r="D80" s="148" t="s">
        <v>880</v>
      </c>
      <c r="E80" s="149"/>
      <c r="F80" s="149"/>
      <c r="G80" s="149"/>
      <c r="H80" s="149"/>
      <c r="I80" s="149"/>
      <c r="J80" s="150">
        <f>J313</f>
        <v>0</v>
      </c>
      <c r="K80" s="98"/>
      <c r="L80" s="151"/>
    </row>
    <row r="81" spans="2:12" s="10" customFormat="1" ht="19.9" customHeight="1">
      <c r="B81" s="147"/>
      <c r="C81" s="98"/>
      <c r="D81" s="148" t="s">
        <v>881</v>
      </c>
      <c r="E81" s="149"/>
      <c r="F81" s="149"/>
      <c r="G81" s="149"/>
      <c r="H81" s="149"/>
      <c r="I81" s="149"/>
      <c r="J81" s="150">
        <f>J327</f>
        <v>0</v>
      </c>
      <c r="K81" s="98"/>
      <c r="L81" s="151"/>
    </row>
    <row r="82" spans="2:12" s="10" customFormat="1" ht="19.9" customHeight="1">
      <c r="B82" s="147"/>
      <c r="C82" s="98"/>
      <c r="D82" s="148" t="s">
        <v>882</v>
      </c>
      <c r="E82" s="149"/>
      <c r="F82" s="149"/>
      <c r="G82" s="149"/>
      <c r="H82" s="149"/>
      <c r="I82" s="149"/>
      <c r="J82" s="150">
        <f>J342</f>
        <v>0</v>
      </c>
      <c r="K82" s="98"/>
      <c r="L82" s="151"/>
    </row>
    <row r="83" spans="2:12" s="10" customFormat="1" ht="19.9" customHeight="1">
      <c r="B83" s="147"/>
      <c r="C83" s="98"/>
      <c r="D83" s="148" t="s">
        <v>883</v>
      </c>
      <c r="E83" s="149"/>
      <c r="F83" s="149"/>
      <c r="G83" s="149"/>
      <c r="H83" s="149"/>
      <c r="I83" s="149"/>
      <c r="J83" s="150">
        <f>J354</f>
        <v>0</v>
      </c>
      <c r="K83" s="98"/>
      <c r="L83" s="151"/>
    </row>
    <row r="84" spans="2:12" s="10" customFormat="1" ht="19.9" customHeight="1">
      <c r="B84" s="147"/>
      <c r="C84" s="98"/>
      <c r="D84" s="148" t="s">
        <v>884</v>
      </c>
      <c r="E84" s="149"/>
      <c r="F84" s="149"/>
      <c r="G84" s="149"/>
      <c r="H84" s="149"/>
      <c r="I84" s="149"/>
      <c r="J84" s="150">
        <f>J365</f>
        <v>0</v>
      </c>
      <c r="K84" s="98"/>
      <c r="L84" s="151"/>
    </row>
    <row r="85" spans="2:12" s="10" customFormat="1" ht="19.9" customHeight="1">
      <c r="B85" s="147"/>
      <c r="C85" s="98"/>
      <c r="D85" s="148" t="s">
        <v>885</v>
      </c>
      <c r="E85" s="149"/>
      <c r="F85" s="149"/>
      <c r="G85" s="149"/>
      <c r="H85" s="149"/>
      <c r="I85" s="149"/>
      <c r="J85" s="150">
        <f>J376</f>
        <v>0</v>
      </c>
      <c r="K85" s="98"/>
      <c r="L85" s="151"/>
    </row>
    <row r="86" spans="2:12" s="10" customFormat="1" ht="19.9" customHeight="1">
      <c r="B86" s="147"/>
      <c r="C86" s="98"/>
      <c r="D86" s="148" t="s">
        <v>886</v>
      </c>
      <c r="E86" s="149"/>
      <c r="F86" s="149"/>
      <c r="G86" s="149"/>
      <c r="H86" s="149"/>
      <c r="I86" s="149"/>
      <c r="J86" s="150">
        <f>J397</f>
        <v>0</v>
      </c>
      <c r="K86" s="98"/>
      <c r="L86" s="151"/>
    </row>
    <row r="87" spans="1:31" s="2" customFormat="1" ht="21.7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92" spans="1:31" s="2" customFormat="1" ht="6.95" customHeight="1">
      <c r="A92" s="35"/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114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24.95" customHeight="1">
      <c r="A93" s="35"/>
      <c r="B93" s="36"/>
      <c r="C93" s="24" t="s">
        <v>123</v>
      </c>
      <c r="D93" s="37"/>
      <c r="E93" s="37"/>
      <c r="F93" s="37"/>
      <c r="G93" s="37"/>
      <c r="H93" s="37"/>
      <c r="I93" s="37"/>
      <c r="J93" s="37"/>
      <c r="K93" s="37"/>
      <c r="L93" s="114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6.9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14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2" customHeight="1">
      <c r="A95" s="35"/>
      <c r="B95" s="36"/>
      <c r="C95" s="30" t="s">
        <v>16</v>
      </c>
      <c r="D95" s="37"/>
      <c r="E95" s="37"/>
      <c r="F95" s="37"/>
      <c r="G95" s="37"/>
      <c r="H95" s="37"/>
      <c r="I95" s="37"/>
      <c r="J95" s="37"/>
      <c r="K95" s="37"/>
      <c r="L95" s="114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6.5" customHeight="1">
      <c r="A96" s="35"/>
      <c r="B96" s="36"/>
      <c r="C96" s="37"/>
      <c r="D96" s="37"/>
      <c r="E96" s="387" t="str">
        <f>E7</f>
        <v>Rekonstrukce Teplické ulice v Bílině</v>
      </c>
      <c r="F96" s="388"/>
      <c r="G96" s="388"/>
      <c r="H96" s="388"/>
      <c r="I96" s="37"/>
      <c r="J96" s="37"/>
      <c r="K96" s="37"/>
      <c r="L96" s="114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2:12" s="1" customFormat="1" ht="12" customHeight="1">
      <c r="B97" s="22"/>
      <c r="C97" s="30" t="s">
        <v>109</v>
      </c>
      <c r="D97" s="23"/>
      <c r="E97" s="23"/>
      <c r="F97" s="23"/>
      <c r="G97" s="23"/>
      <c r="H97" s="23"/>
      <c r="I97" s="23"/>
      <c r="J97" s="23"/>
      <c r="K97" s="23"/>
      <c r="L97" s="21"/>
    </row>
    <row r="98" spans="1:31" s="2" customFormat="1" ht="16.5" customHeight="1">
      <c r="A98" s="35"/>
      <c r="B98" s="36"/>
      <c r="C98" s="37"/>
      <c r="D98" s="37"/>
      <c r="E98" s="387" t="s">
        <v>110</v>
      </c>
      <c r="F98" s="389"/>
      <c r="G98" s="389"/>
      <c r="H98" s="389"/>
      <c r="I98" s="37"/>
      <c r="J98" s="37"/>
      <c r="K98" s="37"/>
      <c r="L98" s="114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12" customHeight="1">
      <c r="A99" s="35"/>
      <c r="B99" s="36"/>
      <c r="C99" s="30" t="s">
        <v>111</v>
      </c>
      <c r="D99" s="37"/>
      <c r="E99" s="37"/>
      <c r="F99" s="37"/>
      <c r="G99" s="37"/>
      <c r="H99" s="37"/>
      <c r="I99" s="37"/>
      <c r="J99" s="37"/>
      <c r="K99" s="37"/>
      <c r="L99" s="114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16.5" customHeight="1">
      <c r="A100" s="35"/>
      <c r="B100" s="36"/>
      <c r="C100" s="37"/>
      <c r="D100" s="37"/>
      <c r="E100" s="336" t="str">
        <f>E11</f>
        <v>SO 402 - Veřejné osvětlení</v>
      </c>
      <c r="F100" s="389"/>
      <c r="G100" s="389"/>
      <c r="H100" s="389"/>
      <c r="I100" s="37"/>
      <c r="J100" s="37"/>
      <c r="K100" s="37"/>
      <c r="L100" s="114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114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12" customHeight="1">
      <c r="A102" s="35"/>
      <c r="B102" s="36"/>
      <c r="C102" s="30" t="s">
        <v>21</v>
      </c>
      <c r="D102" s="37"/>
      <c r="E102" s="37"/>
      <c r="F102" s="28" t="str">
        <f>F14</f>
        <v>Bílina</v>
      </c>
      <c r="G102" s="37"/>
      <c r="H102" s="37"/>
      <c r="I102" s="30" t="s">
        <v>23</v>
      </c>
      <c r="J102" s="60" t="str">
        <f>IF(J14="","",J14)</f>
        <v>15. 9. 2021</v>
      </c>
      <c r="K102" s="37"/>
      <c r="L102" s="114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2" customFormat="1" ht="6.9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114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5.7" customHeight="1">
      <c r="A104" s="35"/>
      <c r="B104" s="36"/>
      <c r="C104" s="30" t="s">
        <v>25</v>
      </c>
      <c r="D104" s="37"/>
      <c r="E104" s="37"/>
      <c r="F104" s="28" t="str">
        <f>E17</f>
        <v>Město Bílina, Břežanská 50/4, 418 31</v>
      </c>
      <c r="G104" s="37"/>
      <c r="H104" s="37"/>
      <c r="I104" s="30" t="s">
        <v>31</v>
      </c>
      <c r="J104" s="33" t="str">
        <f>E23</f>
        <v>AZ Consult spol. s r.o.</v>
      </c>
      <c r="K104" s="37"/>
      <c r="L104" s="114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15.2" customHeight="1">
      <c r="A105" s="35"/>
      <c r="B105" s="36"/>
      <c r="C105" s="30" t="s">
        <v>29</v>
      </c>
      <c r="D105" s="37"/>
      <c r="E105" s="37"/>
      <c r="F105" s="28" t="str">
        <f>IF(E20="","",E20)</f>
        <v>Vyplň údaj</v>
      </c>
      <c r="G105" s="37"/>
      <c r="H105" s="37"/>
      <c r="I105" s="30" t="s">
        <v>34</v>
      </c>
      <c r="J105" s="33" t="str">
        <f>E26</f>
        <v>Lucie Wojčiková</v>
      </c>
      <c r="K105" s="37"/>
      <c r="L105" s="114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0.3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114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11" customFormat="1" ht="29.25" customHeight="1">
      <c r="A107" s="152"/>
      <c r="B107" s="153"/>
      <c r="C107" s="154" t="s">
        <v>124</v>
      </c>
      <c r="D107" s="155" t="s">
        <v>57</v>
      </c>
      <c r="E107" s="155" t="s">
        <v>53</v>
      </c>
      <c r="F107" s="155" t="s">
        <v>54</v>
      </c>
      <c r="G107" s="155" t="s">
        <v>125</v>
      </c>
      <c r="H107" s="155" t="s">
        <v>126</v>
      </c>
      <c r="I107" s="155" t="s">
        <v>127</v>
      </c>
      <c r="J107" s="155" t="s">
        <v>115</v>
      </c>
      <c r="K107" s="156" t="s">
        <v>128</v>
      </c>
      <c r="L107" s="157"/>
      <c r="M107" s="69" t="s">
        <v>19</v>
      </c>
      <c r="N107" s="70" t="s">
        <v>42</v>
      </c>
      <c r="O107" s="70" t="s">
        <v>129</v>
      </c>
      <c r="P107" s="70" t="s">
        <v>130</v>
      </c>
      <c r="Q107" s="70" t="s">
        <v>131</v>
      </c>
      <c r="R107" s="70" t="s">
        <v>132</v>
      </c>
      <c r="S107" s="70" t="s">
        <v>133</v>
      </c>
      <c r="T107" s="71" t="s">
        <v>134</v>
      </c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</row>
    <row r="108" spans="1:63" s="2" customFormat="1" ht="22.9" customHeight="1">
      <c r="A108" s="35"/>
      <c r="B108" s="36"/>
      <c r="C108" s="76" t="s">
        <v>135</v>
      </c>
      <c r="D108" s="37"/>
      <c r="E108" s="37"/>
      <c r="F108" s="37"/>
      <c r="G108" s="37"/>
      <c r="H108" s="37"/>
      <c r="I108" s="37"/>
      <c r="J108" s="158">
        <f>BK108</f>
        <v>0</v>
      </c>
      <c r="K108" s="37"/>
      <c r="L108" s="40"/>
      <c r="M108" s="72"/>
      <c r="N108" s="159"/>
      <c r="O108" s="73"/>
      <c r="P108" s="160">
        <f>P109</f>
        <v>0</v>
      </c>
      <c r="Q108" s="73"/>
      <c r="R108" s="160">
        <f>R109</f>
        <v>0</v>
      </c>
      <c r="S108" s="73"/>
      <c r="T108" s="161">
        <f>T109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71</v>
      </c>
      <c r="AU108" s="18" t="s">
        <v>116</v>
      </c>
      <c r="BK108" s="162">
        <f>BK109</f>
        <v>0</v>
      </c>
    </row>
    <row r="109" spans="2:63" s="12" customFormat="1" ht="25.9" customHeight="1">
      <c r="B109" s="163"/>
      <c r="C109" s="164"/>
      <c r="D109" s="165" t="s">
        <v>71</v>
      </c>
      <c r="E109" s="166" t="s">
        <v>264</v>
      </c>
      <c r="F109" s="166" t="s">
        <v>709</v>
      </c>
      <c r="G109" s="164"/>
      <c r="H109" s="164"/>
      <c r="I109" s="167"/>
      <c r="J109" s="168">
        <f>BK109</f>
        <v>0</v>
      </c>
      <c r="K109" s="164"/>
      <c r="L109" s="169"/>
      <c r="M109" s="170"/>
      <c r="N109" s="171"/>
      <c r="O109" s="171"/>
      <c r="P109" s="172">
        <f>P110+P143+P162+P167+P170+P180+P190+P199+P208+P214+P217+P240+P259+P276+P293+P313+P327+P342+P354+P365+P376+P397</f>
        <v>0</v>
      </c>
      <c r="Q109" s="171"/>
      <c r="R109" s="172">
        <f>R110+R143+R162+R167+R170+R180+R190+R199+R208+R214+R217+R240+R259+R276+R293+R313+R327+R342+R354+R365+R376+R397</f>
        <v>0</v>
      </c>
      <c r="S109" s="171"/>
      <c r="T109" s="173">
        <f>T110+T143+T162+T167+T170+T180+T190+T199+T208+T214+T217+T240+T259+T276+T293+T313+T327+T342+T354+T365+T376+T397</f>
        <v>0</v>
      </c>
      <c r="AR109" s="174" t="s">
        <v>157</v>
      </c>
      <c r="AT109" s="175" t="s">
        <v>71</v>
      </c>
      <c r="AU109" s="175" t="s">
        <v>72</v>
      </c>
      <c r="AY109" s="174" t="s">
        <v>138</v>
      </c>
      <c r="BK109" s="176">
        <f>BK110+BK143+BK162+BK167+BK170+BK180+BK190+BK199+BK208+BK214+BK217+BK240+BK259+BK276+BK293+BK313+BK327+BK342+BK354+BK365+BK376+BK397</f>
        <v>0</v>
      </c>
    </row>
    <row r="110" spans="2:63" s="12" customFormat="1" ht="22.9" customHeight="1">
      <c r="B110" s="163"/>
      <c r="C110" s="164"/>
      <c r="D110" s="165" t="s">
        <v>71</v>
      </c>
      <c r="E110" s="177" t="s">
        <v>887</v>
      </c>
      <c r="F110" s="177" t="s">
        <v>888</v>
      </c>
      <c r="G110" s="164"/>
      <c r="H110" s="164"/>
      <c r="I110" s="167"/>
      <c r="J110" s="178">
        <f>BK110</f>
        <v>0</v>
      </c>
      <c r="K110" s="164"/>
      <c r="L110" s="169"/>
      <c r="M110" s="170"/>
      <c r="N110" s="171"/>
      <c r="O110" s="171"/>
      <c r="P110" s="172">
        <f>SUM(P111:P142)</f>
        <v>0</v>
      </c>
      <c r="Q110" s="171"/>
      <c r="R110" s="172">
        <f>SUM(R111:R142)</f>
        <v>0</v>
      </c>
      <c r="S110" s="171"/>
      <c r="T110" s="173">
        <f>SUM(T111:T142)</f>
        <v>0</v>
      </c>
      <c r="AR110" s="174" t="s">
        <v>157</v>
      </c>
      <c r="AT110" s="175" t="s">
        <v>71</v>
      </c>
      <c r="AU110" s="175" t="s">
        <v>79</v>
      </c>
      <c r="AY110" s="174" t="s">
        <v>138</v>
      </c>
      <c r="BK110" s="176">
        <f>SUM(BK111:BK142)</f>
        <v>0</v>
      </c>
    </row>
    <row r="111" spans="1:65" s="2" customFormat="1" ht="16.5" customHeight="1">
      <c r="A111" s="35"/>
      <c r="B111" s="36"/>
      <c r="C111" s="179" t="s">
        <v>79</v>
      </c>
      <c r="D111" s="179" t="s">
        <v>140</v>
      </c>
      <c r="E111" s="180" t="s">
        <v>889</v>
      </c>
      <c r="F111" s="181" t="s">
        <v>890</v>
      </c>
      <c r="G111" s="182" t="s">
        <v>891</v>
      </c>
      <c r="H111" s="183">
        <v>5</v>
      </c>
      <c r="I111" s="184"/>
      <c r="J111" s="185">
        <f aca="true" t="shared" si="0" ref="J111:J142">ROUND(I111*H111,2)</f>
        <v>0</v>
      </c>
      <c r="K111" s="181" t="s">
        <v>19</v>
      </c>
      <c r="L111" s="40"/>
      <c r="M111" s="186" t="s">
        <v>19</v>
      </c>
      <c r="N111" s="187" t="s">
        <v>43</v>
      </c>
      <c r="O111" s="65"/>
      <c r="P111" s="188">
        <f aca="true" t="shared" si="1" ref="P111:P142">O111*H111</f>
        <v>0</v>
      </c>
      <c r="Q111" s="188">
        <v>0</v>
      </c>
      <c r="R111" s="188">
        <f aca="true" t="shared" si="2" ref="R111:R142">Q111*H111</f>
        <v>0</v>
      </c>
      <c r="S111" s="188">
        <v>0</v>
      </c>
      <c r="T111" s="189">
        <f aca="true" t="shared" si="3" ref="T111:T142"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714</v>
      </c>
      <c r="AT111" s="190" t="s">
        <v>140</v>
      </c>
      <c r="AU111" s="190" t="s">
        <v>81</v>
      </c>
      <c r="AY111" s="18" t="s">
        <v>138</v>
      </c>
      <c r="BE111" s="191">
        <f aca="true" t="shared" si="4" ref="BE111:BE142">IF(N111="základní",J111,0)</f>
        <v>0</v>
      </c>
      <c r="BF111" s="191">
        <f aca="true" t="shared" si="5" ref="BF111:BF142">IF(N111="snížená",J111,0)</f>
        <v>0</v>
      </c>
      <c r="BG111" s="191">
        <f aca="true" t="shared" si="6" ref="BG111:BG142">IF(N111="zákl. přenesená",J111,0)</f>
        <v>0</v>
      </c>
      <c r="BH111" s="191">
        <f aca="true" t="shared" si="7" ref="BH111:BH142">IF(N111="sníž. přenesená",J111,0)</f>
        <v>0</v>
      </c>
      <c r="BI111" s="191">
        <f aca="true" t="shared" si="8" ref="BI111:BI142">IF(N111="nulová",J111,0)</f>
        <v>0</v>
      </c>
      <c r="BJ111" s="18" t="s">
        <v>79</v>
      </c>
      <c r="BK111" s="191">
        <f aca="true" t="shared" si="9" ref="BK111:BK142">ROUND(I111*H111,2)</f>
        <v>0</v>
      </c>
      <c r="BL111" s="18" t="s">
        <v>714</v>
      </c>
      <c r="BM111" s="190" t="s">
        <v>81</v>
      </c>
    </row>
    <row r="112" spans="1:65" s="2" customFormat="1" ht="16.5" customHeight="1">
      <c r="A112" s="35"/>
      <c r="B112" s="36"/>
      <c r="C112" s="179" t="s">
        <v>81</v>
      </c>
      <c r="D112" s="179" t="s">
        <v>140</v>
      </c>
      <c r="E112" s="180" t="s">
        <v>892</v>
      </c>
      <c r="F112" s="181" t="s">
        <v>893</v>
      </c>
      <c r="G112" s="182" t="s">
        <v>891</v>
      </c>
      <c r="H112" s="183">
        <v>3</v>
      </c>
      <c r="I112" s="184"/>
      <c r="J112" s="185">
        <f t="shared" si="0"/>
        <v>0</v>
      </c>
      <c r="K112" s="181" t="s">
        <v>19</v>
      </c>
      <c r="L112" s="40"/>
      <c r="M112" s="186" t="s">
        <v>19</v>
      </c>
      <c r="N112" s="187" t="s">
        <v>43</v>
      </c>
      <c r="O112" s="65"/>
      <c r="P112" s="188">
        <f t="shared" si="1"/>
        <v>0</v>
      </c>
      <c r="Q112" s="188">
        <v>0</v>
      </c>
      <c r="R112" s="188">
        <f t="shared" si="2"/>
        <v>0</v>
      </c>
      <c r="S112" s="188">
        <v>0</v>
      </c>
      <c r="T112" s="189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714</v>
      </c>
      <c r="AT112" s="190" t="s">
        <v>140</v>
      </c>
      <c r="AU112" s="190" t="s">
        <v>81</v>
      </c>
      <c r="AY112" s="18" t="s">
        <v>138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18" t="s">
        <v>79</v>
      </c>
      <c r="BK112" s="191">
        <f t="shared" si="9"/>
        <v>0</v>
      </c>
      <c r="BL112" s="18" t="s">
        <v>714</v>
      </c>
      <c r="BM112" s="190" t="s">
        <v>145</v>
      </c>
    </row>
    <row r="113" spans="1:65" s="2" customFormat="1" ht="16.5" customHeight="1">
      <c r="A113" s="35"/>
      <c r="B113" s="36"/>
      <c r="C113" s="179" t="s">
        <v>157</v>
      </c>
      <c r="D113" s="179" t="s">
        <v>140</v>
      </c>
      <c r="E113" s="180" t="s">
        <v>894</v>
      </c>
      <c r="F113" s="181" t="s">
        <v>895</v>
      </c>
      <c r="G113" s="182" t="s">
        <v>896</v>
      </c>
      <c r="H113" s="183">
        <v>1</v>
      </c>
      <c r="I113" s="184"/>
      <c r="J113" s="185">
        <f t="shared" si="0"/>
        <v>0</v>
      </c>
      <c r="K113" s="181" t="s">
        <v>19</v>
      </c>
      <c r="L113" s="40"/>
      <c r="M113" s="186" t="s">
        <v>19</v>
      </c>
      <c r="N113" s="187" t="s">
        <v>43</v>
      </c>
      <c r="O113" s="65"/>
      <c r="P113" s="188">
        <f t="shared" si="1"/>
        <v>0</v>
      </c>
      <c r="Q113" s="188">
        <v>0</v>
      </c>
      <c r="R113" s="188">
        <f t="shared" si="2"/>
        <v>0</v>
      </c>
      <c r="S113" s="188">
        <v>0</v>
      </c>
      <c r="T113" s="189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714</v>
      </c>
      <c r="AT113" s="190" t="s">
        <v>140</v>
      </c>
      <c r="AU113" s="190" t="s">
        <v>81</v>
      </c>
      <c r="AY113" s="18" t="s">
        <v>138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18" t="s">
        <v>79</v>
      </c>
      <c r="BK113" s="191">
        <f t="shared" si="9"/>
        <v>0</v>
      </c>
      <c r="BL113" s="18" t="s">
        <v>714</v>
      </c>
      <c r="BM113" s="190" t="s">
        <v>176</v>
      </c>
    </row>
    <row r="114" spans="1:65" s="2" customFormat="1" ht="16.5" customHeight="1">
      <c r="A114" s="35"/>
      <c r="B114" s="36"/>
      <c r="C114" s="179" t="s">
        <v>145</v>
      </c>
      <c r="D114" s="179" t="s">
        <v>140</v>
      </c>
      <c r="E114" s="180" t="s">
        <v>897</v>
      </c>
      <c r="F114" s="181" t="s">
        <v>898</v>
      </c>
      <c r="G114" s="182" t="s">
        <v>899</v>
      </c>
      <c r="H114" s="183">
        <v>0.05</v>
      </c>
      <c r="I114" s="184"/>
      <c r="J114" s="185">
        <f t="shared" si="0"/>
        <v>0</v>
      </c>
      <c r="K114" s="181" t="s">
        <v>19</v>
      </c>
      <c r="L114" s="40"/>
      <c r="M114" s="186" t="s">
        <v>19</v>
      </c>
      <c r="N114" s="187" t="s">
        <v>43</v>
      </c>
      <c r="O114" s="65"/>
      <c r="P114" s="188">
        <f t="shared" si="1"/>
        <v>0</v>
      </c>
      <c r="Q114" s="188">
        <v>0</v>
      </c>
      <c r="R114" s="188">
        <f t="shared" si="2"/>
        <v>0</v>
      </c>
      <c r="S114" s="188">
        <v>0</v>
      </c>
      <c r="T114" s="189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90" t="s">
        <v>714</v>
      </c>
      <c r="AT114" s="190" t="s">
        <v>140</v>
      </c>
      <c r="AU114" s="190" t="s">
        <v>81</v>
      </c>
      <c r="AY114" s="18" t="s">
        <v>138</v>
      </c>
      <c r="BE114" s="191">
        <f t="shared" si="4"/>
        <v>0</v>
      </c>
      <c r="BF114" s="191">
        <f t="shared" si="5"/>
        <v>0</v>
      </c>
      <c r="BG114" s="191">
        <f t="shared" si="6"/>
        <v>0</v>
      </c>
      <c r="BH114" s="191">
        <f t="shared" si="7"/>
        <v>0</v>
      </c>
      <c r="BI114" s="191">
        <f t="shared" si="8"/>
        <v>0</v>
      </c>
      <c r="BJ114" s="18" t="s">
        <v>79</v>
      </c>
      <c r="BK114" s="191">
        <f t="shared" si="9"/>
        <v>0</v>
      </c>
      <c r="BL114" s="18" t="s">
        <v>714</v>
      </c>
      <c r="BM114" s="190" t="s">
        <v>190</v>
      </c>
    </row>
    <row r="115" spans="1:65" s="2" customFormat="1" ht="16.5" customHeight="1">
      <c r="A115" s="35"/>
      <c r="B115" s="36"/>
      <c r="C115" s="179" t="s">
        <v>168</v>
      </c>
      <c r="D115" s="179" t="s">
        <v>140</v>
      </c>
      <c r="E115" s="180" t="s">
        <v>900</v>
      </c>
      <c r="F115" s="181" t="s">
        <v>901</v>
      </c>
      <c r="G115" s="182" t="s">
        <v>179</v>
      </c>
      <c r="H115" s="183">
        <v>0.3</v>
      </c>
      <c r="I115" s="184"/>
      <c r="J115" s="185">
        <f t="shared" si="0"/>
        <v>0</v>
      </c>
      <c r="K115" s="181" t="s">
        <v>19</v>
      </c>
      <c r="L115" s="40"/>
      <c r="M115" s="186" t="s">
        <v>19</v>
      </c>
      <c r="N115" s="187" t="s">
        <v>43</v>
      </c>
      <c r="O115" s="65"/>
      <c r="P115" s="188">
        <f t="shared" si="1"/>
        <v>0</v>
      </c>
      <c r="Q115" s="188">
        <v>0</v>
      </c>
      <c r="R115" s="188">
        <f t="shared" si="2"/>
        <v>0</v>
      </c>
      <c r="S115" s="188">
        <v>0</v>
      </c>
      <c r="T115" s="189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714</v>
      </c>
      <c r="AT115" s="190" t="s">
        <v>140</v>
      </c>
      <c r="AU115" s="190" t="s">
        <v>81</v>
      </c>
      <c r="AY115" s="18" t="s">
        <v>138</v>
      </c>
      <c r="BE115" s="191">
        <f t="shared" si="4"/>
        <v>0</v>
      </c>
      <c r="BF115" s="191">
        <f t="shared" si="5"/>
        <v>0</v>
      </c>
      <c r="BG115" s="191">
        <f t="shared" si="6"/>
        <v>0</v>
      </c>
      <c r="BH115" s="191">
        <f t="shared" si="7"/>
        <v>0</v>
      </c>
      <c r="BI115" s="191">
        <f t="shared" si="8"/>
        <v>0</v>
      </c>
      <c r="BJ115" s="18" t="s">
        <v>79</v>
      </c>
      <c r="BK115" s="191">
        <f t="shared" si="9"/>
        <v>0</v>
      </c>
      <c r="BL115" s="18" t="s">
        <v>714</v>
      </c>
      <c r="BM115" s="190" t="s">
        <v>203</v>
      </c>
    </row>
    <row r="116" spans="1:65" s="2" customFormat="1" ht="16.5" customHeight="1">
      <c r="A116" s="35"/>
      <c r="B116" s="36"/>
      <c r="C116" s="179" t="s">
        <v>176</v>
      </c>
      <c r="D116" s="179" t="s">
        <v>140</v>
      </c>
      <c r="E116" s="180" t="s">
        <v>902</v>
      </c>
      <c r="F116" s="181" t="s">
        <v>903</v>
      </c>
      <c r="G116" s="182" t="s">
        <v>179</v>
      </c>
      <c r="H116" s="183">
        <v>1</v>
      </c>
      <c r="I116" s="184"/>
      <c r="J116" s="185">
        <f t="shared" si="0"/>
        <v>0</v>
      </c>
      <c r="K116" s="181" t="s">
        <v>19</v>
      </c>
      <c r="L116" s="40"/>
      <c r="M116" s="186" t="s">
        <v>19</v>
      </c>
      <c r="N116" s="187" t="s">
        <v>43</v>
      </c>
      <c r="O116" s="65"/>
      <c r="P116" s="188">
        <f t="shared" si="1"/>
        <v>0</v>
      </c>
      <c r="Q116" s="188">
        <v>0</v>
      </c>
      <c r="R116" s="188">
        <f t="shared" si="2"/>
        <v>0</v>
      </c>
      <c r="S116" s="188">
        <v>0</v>
      </c>
      <c r="T116" s="189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714</v>
      </c>
      <c r="AT116" s="190" t="s">
        <v>140</v>
      </c>
      <c r="AU116" s="190" t="s">
        <v>81</v>
      </c>
      <c r="AY116" s="18" t="s">
        <v>138</v>
      </c>
      <c r="BE116" s="191">
        <f t="shared" si="4"/>
        <v>0</v>
      </c>
      <c r="BF116" s="191">
        <f t="shared" si="5"/>
        <v>0</v>
      </c>
      <c r="BG116" s="191">
        <f t="shared" si="6"/>
        <v>0</v>
      </c>
      <c r="BH116" s="191">
        <f t="shared" si="7"/>
        <v>0</v>
      </c>
      <c r="BI116" s="191">
        <f t="shared" si="8"/>
        <v>0</v>
      </c>
      <c r="BJ116" s="18" t="s">
        <v>79</v>
      </c>
      <c r="BK116" s="191">
        <f t="shared" si="9"/>
        <v>0</v>
      </c>
      <c r="BL116" s="18" t="s">
        <v>714</v>
      </c>
      <c r="BM116" s="190" t="s">
        <v>216</v>
      </c>
    </row>
    <row r="117" spans="1:65" s="2" customFormat="1" ht="16.5" customHeight="1">
      <c r="A117" s="35"/>
      <c r="B117" s="36"/>
      <c r="C117" s="179" t="s">
        <v>183</v>
      </c>
      <c r="D117" s="179" t="s">
        <v>140</v>
      </c>
      <c r="E117" s="180" t="s">
        <v>904</v>
      </c>
      <c r="F117" s="181" t="s">
        <v>905</v>
      </c>
      <c r="G117" s="182" t="s">
        <v>896</v>
      </c>
      <c r="H117" s="183">
        <v>1</v>
      </c>
      <c r="I117" s="184"/>
      <c r="J117" s="185">
        <f t="shared" si="0"/>
        <v>0</v>
      </c>
      <c r="K117" s="181" t="s">
        <v>19</v>
      </c>
      <c r="L117" s="40"/>
      <c r="M117" s="186" t="s">
        <v>19</v>
      </c>
      <c r="N117" s="187" t="s">
        <v>43</v>
      </c>
      <c r="O117" s="65"/>
      <c r="P117" s="188">
        <f t="shared" si="1"/>
        <v>0</v>
      </c>
      <c r="Q117" s="188">
        <v>0</v>
      </c>
      <c r="R117" s="188">
        <f t="shared" si="2"/>
        <v>0</v>
      </c>
      <c r="S117" s="188">
        <v>0</v>
      </c>
      <c r="T117" s="189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714</v>
      </c>
      <c r="AT117" s="190" t="s">
        <v>140</v>
      </c>
      <c r="AU117" s="190" t="s">
        <v>81</v>
      </c>
      <c r="AY117" s="18" t="s">
        <v>138</v>
      </c>
      <c r="BE117" s="191">
        <f t="shared" si="4"/>
        <v>0</v>
      </c>
      <c r="BF117" s="191">
        <f t="shared" si="5"/>
        <v>0</v>
      </c>
      <c r="BG117" s="191">
        <f t="shared" si="6"/>
        <v>0</v>
      </c>
      <c r="BH117" s="191">
        <f t="shared" si="7"/>
        <v>0</v>
      </c>
      <c r="BI117" s="191">
        <f t="shared" si="8"/>
        <v>0</v>
      </c>
      <c r="BJ117" s="18" t="s">
        <v>79</v>
      </c>
      <c r="BK117" s="191">
        <f t="shared" si="9"/>
        <v>0</v>
      </c>
      <c r="BL117" s="18" t="s">
        <v>714</v>
      </c>
      <c r="BM117" s="190" t="s">
        <v>229</v>
      </c>
    </row>
    <row r="118" spans="1:65" s="2" customFormat="1" ht="21.75" customHeight="1">
      <c r="A118" s="35"/>
      <c r="B118" s="36"/>
      <c r="C118" s="179" t="s">
        <v>190</v>
      </c>
      <c r="D118" s="179" t="s">
        <v>140</v>
      </c>
      <c r="E118" s="180" t="s">
        <v>906</v>
      </c>
      <c r="F118" s="181" t="s">
        <v>907</v>
      </c>
      <c r="G118" s="182" t="s">
        <v>896</v>
      </c>
      <c r="H118" s="183">
        <v>1</v>
      </c>
      <c r="I118" s="184"/>
      <c r="J118" s="185">
        <f t="shared" si="0"/>
        <v>0</v>
      </c>
      <c r="K118" s="181" t="s">
        <v>19</v>
      </c>
      <c r="L118" s="40"/>
      <c r="M118" s="186" t="s">
        <v>19</v>
      </c>
      <c r="N118" s="187" t="s">
        <v>43</v>
      </c>
      <c r="O118" s="65"/>
      <c r="P118" s="188">
        <f t="shared" si="1"/>
        <v>0</v>
      </c>
      <c r="Q118" s="188">
        <v>0</v>
      </c>
      <c r="R118" s="188">
        <f t="shared" si="2"/>
        <v>0</v>
      </c>
      <c r="S118" s="188">
        <v>0</v>
      </c>
      <c r="T118" s="189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714</v>
      </c>
      <c r="AT118" s="190" t="s">
        <v>140</v>
      </c>
      <c r="AU118" s="190" t="s">
        <v>81</v>
      </c>
      <c r="AY118" s="18" t="s">
        <v>138</v>
      </c>
      <c r="BE118" s="191">
        <f t="shared" si="4"/>
        <v>0</v>
      </c>
      <c r="BF118" s="191">
        <f t="shared" si="5"/>
        <v>0</v>
      </c>
      <c r="BG118" s="191">
        <f t="shared" si="6"/>
        <v>0</v>
      </c>
      <c r="BH118" s="191">
        <f t="shared" si="7"/>
        <v>0</v>
      </c>
      <c r="BI118" s="191">
        <f t="shared" si="8"/>
        <v>0</v>
      </c>
      <c r="BJ118" s="18" t="s">
        <v>79</v>
      </c>
      <c r="BK118" s="191">
        <f t="shared" si="9"/>
        <v>0</v>
      </c>
      <c r="BL118" s="18" t="s">
        <v>714</v>
      </c>
      <c r="BM118" s="190" t="s">
        <v>242</v>
      </c>
    </row>
    <row r="119" spans="1:65" s="2" customFormat="1" ht="16.5" customHeight="1">
      <c r="A119" s="35"/>
      <c r="B119" s="36"/>
      <c r="C119" s="179" t="s">
        <v>197</v>
      </c>
      <c r="D119" s="179" t="s">
        <v>140</v>
      </c>
      <c r="E119" s="180" t="s">
        <v>908</v>
      </c>
      <c r="F119" s="181" t="s">
        <v>909</v>
      </c>
      <c r="G119" s="182" t="s">
        <v>891</v>
      </c>
      <c r="H119" s="183">
        <v>2</v>
      </c>
      <c r="I119" s="184"/>
      <c r="J119" s="185">
        <f t="shared" si="0"/>
        <v>0</v>
      </c>
      <c r="K119" s="181" t="s">
        <v>19</v>
      </c>
      <c r="L119" s="40"/>
      <c r="M119" s="186" t="s">
        <v>19</v>
      </c>
      <c r="N119" s="187" t="s">
        <v>43</v>
      </c>
      <c r="O119" s="65"/>
      <c r="P119" s="188">
        <f t="shared" si="1"/>
        <v>0</v>
      </c>
      <c r="Q119" s="188">
        <v>0</v>
      </c>
      <c r="R119" s="188">
        <f t="shared" si="2"/>
        <v>0</v>
      </c>
      <c r="S119" s="188">
        <v>0</v>
      </c>
      <c r="T119" s="189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714</v>
      </c>
      <c r="AT119" s="190" t="s">
        <v>140</v>
      </c>
      <c r="AU119" s="190" t="s">
        <v>81</v>
      </c>
      <c r="AY119" s="18" t="s">
        <v>138</v>
      </c>
      <c r="BE119" s="191">
        <f t="shared" si="4"/>
        <v>0</v>
      </c>
      <c r="BF119" s="191">
        <f t="shared" si="5"/>
        <v>0</v>
      </c>
      <c r="BG119" s="191">
        <f t="shared" si="6"/>
        <v>0</v>
      </c>
      <c r="BH119" s="191">
        <f t="shared" si="7"/>
        <v>0</v>
      </c>
      <c r="BI119" s="191">
        <f t="shared" si="8"/>
        <v>0</v>
      </c>
      <c r="BJ119" s="18" t="s">
        <v>79</v>
      </c>
      <c r="BK119" s="191">
        <f t="shared" si="9"/>
        <v>0</v>
      </c>
      <c r="BL119" s="18" t="s">
        <v>714</v>
      </c>
      <c r="BM119" s="190" t="s">
        <v>263</v>
      </c>
    </row>
    <row r="120" spans="1:65" s="2" customFormat="1" ht="21.75" customHeight="1">
      <c r="A120" s="35"/>
      <c r="B120" s="36"/>
      <c r="C120" s="179" t="s">
        <v>203</v>
      </c>
      <c r="D120" s="179" t="s">
        <v>140</v>
      </c>
      <c r="E120" s="180" t="s">
        <v>910</v>
      </c>
      <c r="F120" s="181" t="s">
        <v>911</v>
      </c>
      <c r="G120" s="182" t="s">
        <v>896</v>
      </c>
      <c r="H120" s="183">
        <v>1</v>
      </c>
      <c r="I120" s="184"/>
      <c r="J120" s="185">
        <f t="shared" si="0"/>
        <v>0</v>
      </c>
      <c r="K120" s="181" t="s">
        <v>19</v>
      </c>
      <c r="L120" s="40"/>
      <c r="M120" s="186" t="s">
        <v>19</v>
      </c>
      <c r="N120" s="187" t="s">
        <v>43</v>
      </c>
      <c r="O120" s="65"/>
      <c r="P120" s="188">
        <f t="shared" si="1"/>
        <v>0</v>
      </c>
      <c r="Q120" s="188">
        <v>0</v>
      </c>
      <c r="R120" s="188">
        <f t="shared" si="2"/>
        <v>0</v>
      </c>
      <c r="S120" s="188">
        <v>0</v>
      </c>
      <c r="T120" s="189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714</v>
      </c>
      <c r="AT120" s="190" t="s">
        <v>140</v>
      </c>
      <c r="AU120" s="190" t="s">
        <v>81</v>
      </c>
      <c r="AY120" s="18" t="s">
        <v>138</v>
      </c>
      <c r="BE120" s="191">
        <f t="shared" si="4"/>
        <v>0</v>
      </c>
      <c r="BF120" s="191">
        <f t="shared" si="5"/>
        <v>0</v>
      </c>
      <c r="BG120" s="191">
        <f t="shared" si="6"/>
        <v>0</v>
      </c>
      <c r="BH120" s="191">
        <f t="shared" si="7"/>
        <v>0</v>
      </c>
      <c r="BI120" s="191">
        <f t="shared" si="8"/>
        <v>0</v>
      </c>
      <c r="BJ120" s="18" t="s">
        <v>79</v>
      </c>
      <c r="BK120" s="191">
        <f t="shared" si="9"/>
        <v>0</v>
      </c>
      <c r="BL120" s="18" t="s">
        <v>714</v>
      </c>
      <c r="BM120" s="190" t="s">
        <v>272</v>
      </c>
    </row>
    <row r="121" spans="1:65" s="2" customFormat="1" ht="16.5" customHeight="1">
      <c r="A121" s="35"/>
      <c r="B121" s="36"/>
      <c r="C121" s="179" t="s">
        <v>209</v>
      </c>
      <c r="D121" s="179" t="s">
        <v>140</v>
      </c>
      <c r="E121" s="180" t="s">
        <v>912</v>
      </c>
      <c r="F121" s="181" t="s">
        <v>913</v>
      </c>
      <c r="G121" s="182" t="s">
        <v>171</v>
      </c>
      <c r="H121" s="183">
        <v>3</v>
      </c>
      <c r="I121" s="184"/>
      <c r="J121" s="185">
        <f t="shared" si="0"/>
        <v>0</v>
      </c>
      <c r="K121" s="181" t="s">
        <v>19</v>
      </c>
      <c r="L121" s="40"/>
      <c r="M121" s="186" t="s">
        <v>19</v>
      </c>
      <c r="N121" s="187" t="s">
        <v>43</v>
      </c>
      <c r="O121" s="65"/>
      <c r="P121" s="188">
        <f t="shared" si="1"/>
        <v>0</v>
      </c>
      <c r="Q121" s="188">
        <v>0</v>
      </c>
      <c r="R121" s="188">
        <f t="shared" si="2"/>
        <v>0</v>
      </c>
      <c r="S121" s="188">
        <v>0</v>
      </c>
      <c r="T121" s="189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0" t="s">
        <v>714</v>
      </c>
      <c r="AT121" s="190" t="s">
        <v>140</v>
      </c>
      <c r="AU121" s="190" t="s">
        <v>81</v>
      </c>
      <c r="AY121" s="18" t="s">
        <v>138</v>
      </c>
      <c r="BE121" s="191">
        <f t="shared" si="4"/>
        <v>0</v>
      </c>
      <c r="BF121" s="191">
        <f t="shared" si="5"/>
        <v>0</v>
      </c>
      <c r="BG121" s="191">
        <f t="shared" si="6"/>
        <v>0</v>
      </c>
      <c r="BH121" s="191">
        <f t="shared" si="7"/>
        <v>0</v>
      </c>
      <c r="BI121" s="191">
        <f t="shared" si="8"/>
        <v>0</v>
      </c>
      <c r="BJ121" s="18" t="s">
        <v>79</v>
      </c>
      <c r="BK121" s="191">
        <f t="shared" si="9"/>
        <v>0</v>
      </c>
      <c r="BL121" s="18" t="s">
        <v>714</v>
      </c>
      <c r="BM121" s="190" t="s">
        <v>279</v>
      </c>
    </row>
    <row r="122" spans="1:65" s="2" customFormat="1" ht="16.5" customHeight="1">
      <c r="A122" s="35"/>
      <c r="B122" s="36"/>
      <c r="C122" s="179" t="s">
        <v>216</v>
      </c>
      <c r="D122" s="179" t="s">
        <v>140</v>
      </c>
      <c r="E122" s="180" t="s">
        <v>914</v>
      </c>
      <c r="F122" s="181" t="s">
        <v>915</v>
      </c>
      <c r="G122" s="182" t="s">
        <v>171</v>
      </c>
      <c r="H122" s="183">
        <v>3</v>
      </c>
      <c r="I122" s="184"/>
      <c r="J122" s="185">
        <f t="shared" si="0"/>
        <v>0</v>
      </c>
      <c r="K122" s="181" t="s">
        <v>19</v>
      </c>
      <c r="L122" s="40"/>
      <c r="M122" s="186" t="s">
        <v>19</v>
      </c>
      <c r="N122" s="187" t="s">
        <v>43</v>
      </c>
      <c r="O122" s="65"/>
      <c r="P122" s="188">
        <f t="shared" si="1"/>
        <v>0</v>
      </c>
      <c r="Q122" s="188">
        <v>0</v>
      </c>
      <c r="R122" s="188">
        <f t="shared" si="2"/>
        <v>0</v>
      </c>
      <c r="S122" s="188">
        <v>0</v>
      </c>
      <c r="T122" s="189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714</v>
      </c>
      <c r="AT122" s="190" t="s">
        <v>140</v>
      </c>
      <c r="AU122" s="190" t="s">
        <v>81</v>
      </c>
      <c r="AY122" s="18" t="s">
        <v>138</v>
      </c>
      <c r="BE122" s="191">
        <f t="shared" si="4"/>
        <v>0</v>
      </c>
      <c r="BF122" s="191">
        <f t="shared" si="5"/>
        <v>0</v>
      </c>
      <c r="BG122" s="191">
        <f t="shared" si="6"/>
        <v>0</v>
      </c>
      <c r="BH122" s="191">
        <f t="shared" si="7"/>
        <v>0</v>
      </c>
      <c r="BI122" s="191">
        <f t="shared" si="8"/>
        <v>0</v>
      </c>
      <c r="BJ122" s="18" t="s">
        <v>79</v>
      </c>
      <c r="BK122" s="191">
        <f t="shared" si="9"/>
        <v>0</v>
      </c>
      <c r="BL122" s="18" t="s">
        <v>714</v>
      </c>
      <c r="BM122" s="190" t="s">
        <v>287</v>
      </c>
    </row>
    <row r="123" spans="1:65" s="2" customFormat="1" ht="16.5" customHeight="1">
      <c r="A123" s="35"/>
      <c r="B123" s="36"/>
      <c r="C123" s="179" t="s">
        <v>223</v>
      </c>
      <c r="D123" s="179" t="s">
        <v>140</v>
      </c>
      <c r="E123" s="180" t="s">
        <v>916</v>
      </c>
      <c r="F123" s="181" t="s">
        <v>917</v>
      </c>
      <c r="G123" s="182" t="s">
        <v>171</v>
      </c>
      <c r="H123" s="183">
        <v>3</v>
      </c>
      <c r="I123" s="184"/>
      <c r="J123" s="185">
        <f t="shared" si="0"/>
        <v>0</v>
      </c>
      <c r="K123" s="181" t="s">
        <v>19</v>
      </c>
      <c r="L123" s="40"/>
      <c r="M123" s="186" t="s">
        <v>19</v>
      </c>
      <c r="N123" s="187" t="s">
        <v>43</v>
      </c>
      <c r="O123" s="65"/>
      <c r="P123" s="188">
        <f t="shared" si="1"/>
        <v>0</v>
      </c>
      <c r="Q123" s="188">
        <v>0</v>
      </c>
      <c r="R123" s="188">
        <f t="shared" si="2"/>
        <v>0</v>
      </c>
      <c r="S123" s="188">
        <v>0</v>
      </c>
      <c r="T123" s="189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714</v>
      </c>
      <c r="AT123" s="190" t="s">
        <v>140</v>
      </c>
      <c r="AU123" s="190" t="s">
        <v>81</v>
      </c>
      <c r="AY123" s="18" t="s">
        <v>138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18" t="s">
        <v>79</v>
      </c>
      <c r="BK123" s="191">
        <f t="shared" si="9"/>
        <v>0</v>
      </c>
      <c r="BL123" s="18" t="s">
        <v>714</v>
      </c>
      <c r="BM123" s="190" t="s">
        <v>296</v>
      </c>
    </row>
    <row r="124" spans="1:65" s="2" customFormat="1" ht="16.5" customHeight="1">
      <c r="A124" s="35"/>
      <c r="B124" s="36"/>
      <c r="C124" s="179" t="s">
        <v>229</v>
      </c>
      <c r="D124" s="179" t="s">
        <v>140</v>
      </c>
      <c r="E124" s="180" t="s">
        <v>918</v>
      </c>
      <c r="F124" s="181" t="s">
        <v>919</v>
      </c>
      <c r="G124" s="182" t="s">
        <v>171</v>
      </c>
      <c r="H124" s="183">
        <v>5</v>
      </c>
      <c r="I124" s="184"/>
      <c r="J124" s="185">
        <f t="shared" si="0"/>
        <v>0</v>
      </c>
      <c r="K124" s="181" t="s">
        <v>19</v>
      </c>
      <c r="L124" s="40"/>
      <c r="M124" s="186" t="s">
        <v>19</v>
      </c>
      <c r="N124" s="187" t="s">
        <v>43</v>
      </c>
      <c r="O124" s="65"/>
      <c r="P124" s="188">
        <f t="shared" si="1"/>
        <v>0</v>
      </c>
      <c r="Q124" s="188">
        <v>0</v>
      </c>
      <c r="R124" s="188">
        <f t="shared" si="2"/>
        <v>0</v>
      </c>
      <c r="S124" s="188">
        <v>0</v>
      </c>
      <c r="T124" s="189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714</v>
      </c>
      <c r="AT124" s="190" t="s">
        <v>140</v>
      </c>
      <c r="AU124" s="190" t="s">
        <v>81</v>
      </c>
      <c r="AY124" s="18" t="s">
        <v>138</v>
      </c>
      <c r="BE124" s="191">
        <f t="shared" si="4"/>
        <v>0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18" t="s">
        <v>79</v>
      </c>
      <c r="BK124" s="191">
        <f t="shared" si="9"/>
        <v>0</v>
      </c>
      <c r="BL124" s="18" t="s">
        <v>714</v>
      </c>
      <c r="BM124" s="190" t="s">
        <v>306</v>
      </c>
    </row>
    <row r="125" spans="1:65" s="2" customFormat="1" ht="16.5" customHeight="1">
      <c r="A125" s="35"/>
      <c r="B125" s="36"/>
      <c r="C125" s="179" t="s">
        <v>8</v>
      </c>
      <c r="D125" s="179" t="s">
        <v>140</v>
      </c>
      <c r="E125" s="180" t="s">
        <v>920</v>
      </c>
      <c r="F125" s="181" t="s">
        <v>921</v>
      </c>
      <c r="G125" s="182" t="s">
        <v>179</v>
      </c>
      <c r="H125" s="183">
        <v>0.42</v>
      </c>
      <c r="I125" s="184"/>
      <c r="J125" s="185">
        <f t="shared" si="0"/>
        <v>0</v>
      </c>
      <c r="K125" s="181" t="s">
        <v>19</v>
      </c>
      <c r="L125" s="40"/>
      <c r="M125" s="186" t="s">
        <v>19</v>
      </c>
      <c r="N125" s="187" t="s">
        <v>43</v>
      </c>
      <c r="O125" s="65"/>
      <c r="P125" s="188">
        <f t="shared" si="1"/>
        <v>0</v>
      </c>
      <c r="Q125" s="188">
        <v>0</v>
      </c>
      <c r="R125" s="188">
        <f t="shared" si="2"/>
        <v>0</v>
      </c>
      <c r="S125" s="188">
        <v>0</v>
      </c>
      <c r="T125" s="189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714</v>
      </c>
      <c r="AT125" s="190" t="s">
        <v>140</v>
      </c>
      <c r="AU125" s="190" t="s">
        <v>81</v>
      </c>
      <c r="AY125" s="18" t="s">
        <v>138</v>
      </c>
      <c r="BE125" s="191">
        <f t="shared" si="4"/>
        <v>0</v>
      </c>
      <c r="BF125" s="191">
        <f t="shared" si="5"/>
        <v>0</v>
      </c>
      <c r="BG125" s="191">
        <f t="shared" si="6"/>
        <v>0</v>
      </c>
      <c r="BH125" s="191">
        <f t="shared" si="7"/>
        <v>0</v>
      </c>
      <c r="BI125" s="191">
        <f t="shared" si="8"/>
        <v>0</v>
      </c>
      <c r="BJ125" s="18" t="s">
        <v>79</v>
      </c>
      <c r="BK125" s="191">
        <f t="shared" si="9"/>
        <v>0</v>
      </c>
      <c r="BL125" s="18" t="s">
        <v>714</v>
      </c>
      <c r="BM125" s="190" t="s">
        <v>320</v>
      </c>
    </row>
    <row r="126" spans="1:65" s="2" customFormat="1" ht="16.5" customHeight="1">
      <c r="A126" s="35"/>
      <c r="B126" s="36"/>
      <c r="C126" s="179" t="s">
        <v>242</v>
      </c>
      <c r="D126" s="179" t="s">
        <v>140</v>
      </c>
      <c r="E126" s="180" t="s">
        <v>922</v>
      </c>
      <c r="F126" s="181" t="s">
        <v>923</v>
      </c>
      <c r="G126" s="182" t="s">
        <v>179</v>
      </c>
      <c r="H126" s="183">
        <v>0.42</v>
      </c>
      <c r="I126" s="184"/>
      <c r="J126" s="185">
        <f t="shared" si="0"/>
        <v>0</v>
      </c>
      <c r="K126" s="181" t="s">
        <v>19</v>
      </c>
      <c r="L126" s="40"/>
      <c r="M126" s="186" t="s">
        <v>19</v>
      </c>
      <c r="N126" s="187" t="s">
        <v>43</v>
      </c>
      <c r="O126" s="65"/>
      <c r="P126" s="188">
        <f t="shared" si="1"/>
        <v>0</v>
      </c>
      <c r="Q126" s="188">
        <v>0</v>
      </c>
      <c r="R126" s="188">
        <f t="shared" si="2"/>
        <v>0</v>
      </c>
      <c r="S126" s="188">
        <v>0</v>
      </c>
      <c r="T126" s="189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714</v>
      </c>
      <c r="AT126" s="190" t="s">
        <v>140</v>
      </c>
      <c r="AU126" s="190" t="s">
        <v>81</v>
      </c>
      <c r="AY126" s="18" t="s">
        <v>138</v>
      </c>
      <c r="BE126" s="191">
        <f t="shared" si="4"/>
        <v>0</v>
      </c>
      <c r="BF126" s="191">
        <f t="shared" si="5"/>
        <v>0</v>
      </c>
      <c r="BG126" s="191">
        <f t="shared" si="6"/>
        <v>0</v>
      </c>
      <c r="BH126" s="191">
        <f t="shared" si="7"/>
        <v>0</v>
      </c>
      <c r="BI126" s="191">
        <f t="shared" si="8"/>
        <v>0</v>
      </c>
      <c r="BJ126" s="18" t="s">
        <v>79</v>
      </c>
      <c r="BK126" s="191">
        <f t="shared" si="9"/>
        <v>0</v>
      </c>
      <c r="BL126" s="18" t="s">
        <v>714</v>
      </c>
      <c r="BM126" s="190" t="s">
        <v>332</v>
      </c>
    </row>
    <row r="127" spans="1:65" s="2" customFormat="1" ht="16.5" customHeight="1">
      <c r="A127" s="35"/>
      <c r="B127" s="36"/>
      <c r="C127" s="179" t="s">
        <v>248</v>
      </c>
      <c r="D127" s="179" t="s">
        <v>140</v>
      </c>
      <c r="E127" s="180" t="s">
        <v>924</v>
      </c>
      <c r="F127" s="181" t="s">
        <v>925</v>
      </c>
      <c r="G127" s="182" t="s">
        <v>143</v>
      </c>
      <c r="H127" s="183">
        <v>3</v>
      </c>
      <c r="I127" s="184"/>
      <c r="J127" s="185">
        <f t="shared" si="0"/>
        <v>0</v>
      </c>
      <c r="K127" s="181" t="s">
        <v>19</v>
      </c>
      <c r="L127" s="40"/>
      <c r="M127" s="186" t="s">
        <v>19</v>
      </c>
      <c r="N127" s="187" t="s">
        <v>43</v>
      </c>
      <c r="O127" s="65"/>
      <c r="P127" s="188">
        <f t="shared" si="1"/>
        <v>0</v>
      </c>
      <c r="Q127" s="188">
        <v>0</v>
      </c>
      <c r="R127" s="188">
        <f t="shared" si="2"/>
        <v>0</v>
      </c>
      <c r="S127" s="188">
        <v>0</v>
      </c>
      <c r="T127" s="189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714</v>
      </c>
      <c r="AT127" s="190" t="s">
        <v>140</v>
      </c>
      <c r="AU127" s="190" t="s">
        <v>81</v>
      </c>
      <c r="AY127" s="18" t="s">
        <v>138</v>
      </c>
      <c r="BE127" s="191">
        <f t="shared" si="4"/>
        <v>0</v>
      </c>
      <c r="BF127" s="191">
        <f t="shared" si="5"/>
        <v>0</v>
      </c>
      <c r="BG127" s="191">
        <f t="shared" si="6"/>
        <v>0</v>
      </c>
      <c r="BH127" s="191">
        <f t="shared" si="7"/>
        <v>0</v>
      </c>
      <c r="BI127" s="191">
        <f t="shared" si="8"/>
        <v>0</v>
      </c>
      <c r="BJ127" s="18" t="s">
        <v>79</v>
      </c>
      <c r="BK127" s="191">
        <f t="shared" si="9"/>
        <v>0</v>
      </c>
      <c r="BL127" s="18" t="s">
        <v>714</v>
      </c>
      <c r="BM127" s="190" t="s">
        <v>348</v>
      </c>
    </row>
    <row r="128" spans="1:65" s="2" customFormat="1" ht="16.5" customHeight="1">
      <c r="A128" s="35"/>
      <c r="B128" s="36"/>
      <c r="C128" s="179" t="s">
        <v>263</v>
      </c>
      <c r="D128" s="179" t="s">
        <v>140</v>
      </c>
      <c r="E128" s="180" t="s">
        <v>926</v>
      </c>
      <c r="F128" s="181" t="s">
        <v>927</v>
      </c>
      <c r="G128" s="182" t="s">
        <v>171</v>
      </c>
      <c r="H128" s="183">
        <v>5</v>
      </c>
      <c r="I128" s="184"/>
      <c r="J128" s="185">
        <f t="shared" si="0"/>
        <v>0</v>
      </c>
      <c r="K128" s="181" t="s">
        <v>19</v>
      </c>
      <c r="L128" s="40"/>
      <c r="M128" s="186" t="s">
        <v>19</v>
      </c>
      <c r="N128" s="187" t="s">
        <v>43</v>
      </c>
      <c r="O128" s="65"/>
      <c r="P128" s="188">
        <f t="shared" si="1"/>
        <v>0</v>
      </c>
      <c r="Q128" s="188">
        <v>0</v>
      </c>
      <c r="R128" s="188">
        <f t="shared" si="2"/>
        <v>0</v>
      </c>
      <c r="S128" s="188">
        <v>0</v>
      </c>
      <c r="T128" s="189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0" t="s">
        <v>714</v>
      </c>
      <c r="AT128" s="190" t="s">
        <v>140</v>
      </c>
      <c r="AU128" s="190" t="s">
        <v>81</v>
      </c>
      <c r="AY128" s="18" t="s">
        <v>138</v>
      </c>
      <c r="BE128" s="191">
        <f t="shared" si="4"/>
        <v>0</v>
      </c>
      <c r="BF128" s="191">
        <f t="shared" si="5"/>
        <v>0</v>
      </c>
      <c r="BG128" s="191">
        <f t="shared" si="6"/>
        <v>0</v>
      </c>
      <c r="BH128" s="191">
        <f t="shared" si="7"/>
        <v>0</v>
      </c>
      <c r="BI128" s="191">
        <f t="shared" si="8"/>
        <v>0</v>
      </c>
      <c r="BJ128" s="18" t="s">
        <v>79</v>
      </c>
      <c r="BK128" s="191">
        <f t="shared" si="9"/>
        <v>0</v>
      </c>
      <c r="BL128" s="18" t="s">
        <v>714</v>
      </c>
      <c r="BM128" s="190" t="s">
        <v>359</v>
      </c>
    </row>
    <row r="129" spans="1:65" s="2" customFormat="1" ht="16.5" customHeight="1">
      <c r="A129" s="35"/>
      <c r="B129" s="36"/>
      <c r="C129" s="179" t="s">
        <v>268</v>
      </c>
      <c r="D129" s="179" t="s">
        <v>140</v>
      </c>
      <c r="E129" s="180" t="s">
        <v>928</v>
      </c>
      <c r="F129" s="181" t="s">
        <v>929</v>
      </c>
      <c r="G129" s="182" t="s">
        <v>896</v>
      </c>
      <c r="H129" s="183">
        <v>1</v>
      </c>
      <c r="I129" s="184"/>
      <c r="J129" s="185">
        <f t="shared" si="0"/>
        <v>0</v>
      </c>
      <c r="K129" s="181" t="s">
        <v>19</v>
      </c>
      <c r="L129" s="40"/>
      <c r="M129" s="186" t="s">
        <v>19</v>
      </c>
      <c r="N129" s="187" t="s">
        <v>43</v>
      </c>
      <c r="O129" s="65"/>
      <c r="P129" s="188">
        <f t="shared" si="1"/>
        <v>0</v>
      </c>
      <c r="Q129" s="188">
        <v>0</v>
      </c>
      <c r="R129" s="188">
        <f t="shared" si="2"/>
        <v>0</v>
      </c>
      <c r="S129" s="188">
        <v>0</v>
      </c>
      <c r="T129" s="18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714</v>
      </c>
      <c r="AT129" s="190" t="s">
        <v>140</v>
      </c>
      <c r="AU129" s="190" t="s">
        <v>81</v>
      </c>
      <c r="AY129" s="18" t="s">
        <v>138</v>
      </c>
      <c r="BE129" s="191">
        <f t="shared" si="4"/>
        <v>0</v>
      </c>
      <c r="BF129" s="191">
        <f t="shared" si="5"/>
        <v>0</v>
      </c>
      <c r="BG129" s="191">
        <f t="shared" si="6"/>
        <v>0</v>
      </c>
      <c r="BH129" s="191">
        <f t="shared" si="7"/>
        <v>0</v>
      </c>
      <c r="BI129" s="191">
        <f t="shared" si="8"/>
        <v>0</v>
      </c>
      <c r="BJ129" s="18" t="s">
        <v>79</v>
      </c>
      <c r="BK129" s="191">
        <f t="shared" si="9"/>
        <v>0</v>
      </c>
      <c r="BL129" s="18" t="s">
        <v>714</v>
      </c>
      <c r="BM129" s="190" t="s">
        <v>379</v>
      </c>
    </row>
    <row r="130" spans="1:65" s="2" customFormat="1" ht="16.5" customHeight="1">
      <c r="A130" s="35"/>
      <c r="B130" s="36"/>
      <c r="C130" s="179" t="s">
        <v>272</v>
      </c>
      <c r="D130" s="179" t="s">
        <v>140</v>
      </c>
      <c r="E130" s="180" t="s">
        <v>930</v>
      </c>
      <c r="F130" s="181" t="s">
        <v>931</v>
      </c>
      <c r="G130" s="182" t="s">
        <v>171</v>
      </c>
      <c r="H130" s="183">
        <v>5</v>
      </c>
      <c r="I130" s="184"/>
      <c r="J130" s="185">
        <f t="shared" si="0"/>
        <v>0</v>
      </c>
      <c r="K130" s="181" t="s">
        <v>19</v>
      </c>
      <c r="L130" s="40"/>
      <c r="M130" s="186" t="s">
        <v>19</v>
      </c>
      <c r="N130" s="187" t="s">
        <v>43</v>
      </c>
      <c r="O130" s="65"/>
      <c r="P130" s="188">
        <f t="shared" si="1"/>
        <v>0</v>
      </c>
      <c r="Q130" s="188">
        <v>0</v>
      </c>
      <c r="R130" s="188">
        <f t="shared" si="2"/>
        <v>0</v>
      </c>
      <c r="S130" s="188">
        <v>0</v>
      </c>
      <c r="T130" s="18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714</v>
      </c>
      <c r="AT130" s="190" t="s">
        <v>140</v>
      </c>
      <c r="AU130" s="190" t="s">
        <v>81</v>
      </c>
      <c r="AY130" s="18" t="s">
        <v>138</v>
      </c>
      <c r="BE130" s="191">
        <f t="shared" si="4"/>
        <v>0</v>
      </c>
      <c r="BF130" s="191">
        <f t="shared" si="5"/>
        <v>0</v>
      </c>
      <c r="BG130" s="191">
        <f t="shared" si="6"/>
        <v>0</v>
      </c>
      <c r="BH130" s="191">
        <f t="shared" si="7"/>
        <v>0</v>
      </c>
      <c r="BI130" s="191">
        <f t="shared" si="8"/>
        <v>0</v>
      </c>
      <c r="BJ130" s="18" t="s">
        <v>79</v>
      </c>
      <c r="BK130" s="191">
        <f t="shared" si="9"/>
        <v>0</v>
      </c>
      <c r="BL130" s="18" t="s">
        <v>714</v>
      </c>
      <c r="BM130" s="190" t="s">
        <v>388</v>
      </c>
    </row>
    <row r="131" spans="1:65" s="2" customFormat="1" ht="16.5" customHeight="1">
      <c r="A131" s="35"/>
      <c r="B131" s="36"/>
      <c r="C131" s="179" t="s">
        <v>7</v>
      </c>
      <c r="D131" s="179" t="s">
        <v>140</v>
      </c>
      <c r="E131" s="180" t="s">
        <v>932</v>
      </c>
      <c r="F131" s="181" t="s">
        <v>933</v>
      </c>
      <c r="G131" s="182" t="s">
        <v>896</v>
      </c>
      <c r="H131" s="183">
        <v>4</v>
      </c>
      <c r="I131" s="184"/>
      <c r="J131" s="185">
        <f t="shared" si="0"/>
        <v>0</v>
      </c>
      <c r="K131" s="181" t="s">
        <v>19</v>
      </c>
      <c r="L131" s="40"/>
      <c r="M131" s="186" t="s">
        <v>19</v>
      </c>
      <c r="N131" s="187" t="s">
        <v>43</v>
      </c>
      <c r="O131" s="65"/>
      <c r="P131" s="188">
        <f t="shared" si="1"/>
        <v>0</v>
      </c>
      <c r="Q131" s="188">
        <v>0</v>
      </c>
      <c r="R131" s="188">
        <f t="shared" si="2"/>
        <v>0</v>
      </c>
      <c r="S131" s="188">
        <v>0</v>
      </c>
      <c r="T131" s="18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714</v>
      </c>
      <c r="AT131" s="190" t="s">
        <v>140</v>
      </c>
      <c r="AU131" s="190" t="s">
        <v>81</v>
      </c>
      <c r="AY131" s="18" t="s">
        <v>138</v>
      </c>
      <c r="BE131" s="191">
        <f t="shared" si="4"/>
        <v>0</v>
      </c>
      <c r="BF131" s="191">
        <f t="shared" si="5"/>
        <v>0</v>
      </c>
      <c r="BG131" s="191">
        <f t="shared" si="6"/>
        <v>0</v>
      </c>
      <c r="BH131" s="191">
        <f t="shared" si="7"/>
        <v>0</v>
      </c>
      <c r="BI131" s="191">
        <f t="shared" si="8"/>
        <v>0</v>
      </c>
      <c r="BJ131" s="18" t="s">
        <v>79</v>
      </c>
      <c r="BK131" s="191">
        <f t="shared" si="9"/>
        <v>0</v>
      </c>
      <c r="BL131" s="18" t="s">
        <v>714</v>
      </c>
      <c r="BM131" s="190" t="s">
        <v>397</v>
      </c>
    </row>
    <row r="132" spans="1:65" s="2" customFormat="1" ht="16.5" customHeight="1">
      <c r="A132" s="35"/>
      <c r="B132" s="36"/>
      <c r="C132" s="179" t="s">
        <v>279</v>
      </c>
      <c r="D132" s="179" t="s">
        <v>140</v>
      </c>
      <c r="E132" s="180" t="s">
        <v>934</v>
      </c>
      <c r="F132" s="181" t="s">
        <v>935</v>
      </c>
      <c r="G132" s="182" t="s">
        <v>896</v>
      </c>
      <c r="H132" s="183">
        <v>6</v>
      </c>
      <c r="I132" s="184"/>
      <c r="J132" s="185">
        <f t="shared" si="0"/>
        <v>0</v>
      </c>
      <c r="K132" s="181" t="s">
        <v>19</v>
      </c>
      <c r="L132" s="40"/>
      <c r="M132" s="186" t="s">
        <v>19</v>
      </c>
      <c r="N132" s="187" t="s">
        <v>43</v>
      </c>
      <c r="O132" s="65"/>
      <c r="P132" s="188">
        <f t="shared" si="1"/>
        <v>0</v>
      </c>
      <c r="Q132" s="188">
        <v>0</v>
      </c>
      <c r="R132" s="188">
        <f t="shared" si="2"/>
        <v>0</v>
      </c>
      <c r="S132" s="188">
        <v>0</v>
      </c>
      <c r="T132" s="18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0" t="s">
        <v>714</v>
      </c>
      <c r="AT132" s="190" t="s">
        <v>140</v>
      </c>
      <c r="AU132" s="190" t="s">
        <v>81</v>
      </c>
      <c r="AY132" s="18" t="s">
        <v>138</v>
      </c>
      <c r="BE132" s="191">
        <f t="shared" si="4"/>
        <v>0</v>
      </c>
      <c r="BF132" s="191">
        <f t="shared" si="5"/>
        <v>0</v>
      </c>
      <c r="BG132" s="191">
        <f t="shared" si="6"/>
        <v>0</v>
      </c>
      <c r="BH132" s="191">
        <f t="shared" si="7"/>
        <v>0</v>
      </c>
      <c r="BI132" s="191">
        <f t="shared" si="8"/>
        <v>0</v>
      </c>
      <c r="BJ132" s="18" t="s">
        <v>79</v>
      </c>
      <c r="BK132" s="191">
        <f t="shared" si="9"/>
        <v>0</v>
      </c>
      <c r="BL132" s="18" t="s">
        <v>714</v>
      </c>
      <c r="BM132" s="190" t="s">
        <v>409</v>
      </c>
    </row>
    <row r="133" spans="1:65" s="2" customFormat="1" ht="16.5" customHeight="1">
      <c r="A133" s="35"/>
      <c r="B133" s="36"/>
      <c r="C133" s="179" t="s">
        <v>283</v>
      </c>
      <c r="D133" s="179" t="s">
        <v>140</v>
      </c>
      <c r="E133" s="180" t="s">
        <v>936</v>
      </c>
      <c r="F133" s="181" t="s">
        <v>937</v>
      </c>
      <c r="G133" s="182" t="s">
        <v>896</v>
      </c>
      <c r="H133" s="183">
        <v>3</v>
      </c>
      <c r="I133" s="184"/>
      <c r="J133" s="185">
        <f t="shared" si="0"/>
        <v>0</v>
      </c>
      <c r="K133" s="181" t="s">
        <v>19</v>
      </c>
      <c r="L133" s="40"/>
      <c r="M133" s="186" t="s">
        <v>19</v>
      </c>
      <c r="N133" s="187" t="s">
        <v>43</v>
      </c>
      <c r="O133" s="65"/>
      <c r="P133" s="188">
        <f t="shared" si="1"/>
        <v>0</v>
      </c>
      <c r="Q133" s="188">
        <v>0</v>
      </c>
      <c r="R133" s="188">
        <f t="shared" si="2"/>
        <v>0</v>
      </c>
      <c r="S133" s="188">
        <v>0</v>
      </c>
      <c r="T133" s="18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0" t="s">
        <v>714</v>
      </c>
      <c r="AT133" s="190" t="s">
        <v>140</v>
      </c>
      <c r="AU133" s="190" t="s">
        <v>81</v>
      </c>
      <c r="AY133" s="18" t="s">
        <v>138</v>
      </c>
      <c r="BE133" s="191">
        <f t="shared" si="4"/>
        <v>0</v>
      </c>
      <c r="BF133" s="191">
        <f t="shared" si="5"/>
        <v>0</v>
      </c>
      <c r="BG133" s="191">
        <f t="shared" si="6"/>
        <v>0</v>
      </c>
      <c r="BH133" s="191">
        <f t="shared" si="7"/>
        <v>0</v>
      </c>
      <c r="BI133" s="191">
        <f t="shared" si="8"/>
        <v>0</v>
      </c>
      <c r="BJ133" s="18" t="s">
        <v>79</v>
      </c>
      <c r="BK133" s="191">
        <f t="shared" si="9"/>
        <v>0</v>
      </c>
      <c r="BL133" s="18" t="s">
        <v>714</v>
      </c>
      <c r="BM133" s="190" t="s">
        <v>420</v>
      </c>
    </row>
    <row r="134" spans="1:65" s="2" customFormat="1" ht="16.5" customHeight="1">
      <c r="A134" s="35"/>
      <c r="B134" s="36"/>
      <c r="C134" s="179" t="s">
        <v>287</v>
      </c>
      <c r="D134" s="179" t="s">
        <v>140</v>
      </c>
      <c r="E134" s="180" t="s">
        <v>938</v>
      </c>
      <c r="F134" s="181" t="s">
        <v>939</v>
      </c>
      <c r="G134" s="182" t="s">
        <v>171</v>
      </c>
      <c r="H134" s="183">
        <v>10</v>
      </c>
      <c r="I134" s="184"/>
      <c r="J134" s="185">
        <f t="shared" si="0"/>
        <v>0</v>
      </c>
      <c r="K134" s="181" t="s">
        <v>19</v>
      </c>
      <c r="L134" s="40"/>
      <c r="M134" s="186" t="s">
        <v>19</v>
      </c>
      <c r="N134" s="187" t="s">
        <v>43</v>
      </c>
      <c r="O134" s="65"/>
      <c r="P134" s="188">
        <f t="shared" si="1"/>
        <v>0</v>
      </c>
      <c r="Q134" s="188">
        <v>0</v>
      </c>
      <c r="R134" s="188">
        <f t="shared" si="2"/>
        <v>0</v>
      </c>
      <c r="S134" s="188">
        <v>0</v>
      </c>
      <c r="T134" s="18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0" t="s">
        <v>714</v>
      </c>
      <c r="AT134" s="190" t="s">
        <v>140</v>
      </c>
      <c r="AU134" s="190" t="s">
        <v>81</v>
      </c>
      <c r="AY134" s="18" t="s">
        <v>138</v>
      </c>
      <c r="BE134" s="191">
        <f t="shared" si="4"/>
        <v>0</v>
      </c>
      <c r="BF134" s="191">
        <f t="shared" si="5"/>
        <v>0</v>
      </c>
      <c r="BG134" s="191">
        <f t="shared" si="6"/>
        <v>0</v>
      </c>
      <c r="BH134" s="191">
        <f t="shared" si="7"/>
        <v>0</v>
      </c>
      <c r="BI134" s="191">
        <f t="shared" si="8"/>
        <v>0</v>
      </c>
      <c r="BJ134" s="18" t="s">
        <v>79</v>
      </c>
      <c r="BK134" s="191">
        <f t="shared" si="9"/>
        <v>0</v>
      </c>
      <c r="BL134" s="18" t="s">
        <v>714</v>
      </c>
      <c r="BM134" s="190" t="s">
        <v>434</v>
      </c>
    </row>
    <row r="135" spans="1:65" s="2" customFormat="1" ht="16.5" customHeight="1">
      <c r="A135" s="35"/>
      <c r="B135" s="36"/>
      <c r="C135" s="179" t="s">
        <v>292</v>
      </c>
      <c r="D135" s="179" t="s">
        <v>140</v>
      </c>
      <c r="E135" s="180" t="s">
        <v>940</v>
      </c>
      <c r="F135" s="181" t="s">
        <v>941</v>
      </c>
      <c r="G135" s="182" t="s">
        <v>896</v>
      </c>
      <c r="H135" s="183">
        <v>4</v>
      </c>
      <c r="I135" s="184"/>
      <c r="J135" s="185">
        <f t="shared" si="0"/>
        <v>0</v>
      </c>
      <c r="K135" s="181" t="s">
        <v>19</v>
      </c>
      <c r="L135" s="40"/>
      <c r="M135" s="186" t="s">
        <v>19</v>
      </c>
      <c r="N135" s="187" t="s">
        <v>43</v>
      </c>
      <c r="O135" s="65"/>
      <c r="P135" s="188">
        <f t="shared" si="1"/>
        <v>0</v>
      </c>
      <c r="Q135" s="188">
        <v>0</v>
      </c>
      <c r="R135" s="188">
        <f t="shared" si="2"/>
        <v>0</v>
      </c>
      <c r="S135" s="188">
        <v>0</v>
      </c>
      <c r="T135" s="18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0" t="s">
        <v>714</v>
      </c>
      <c r="AT135" s="190" t="s">
        <v>140</v>
      </c>
      <c r="AU135" s="190" t="s">
        <v>81</v>
      </c>
      <c r="AY135" s="18" t="s">
        <v>138</v>
      </c>
      <c r="BE135" s="191">
        <f t="shared" si="4"/>
        <v>0</v>
      </c>
      <c r="BF135" s="191">
        <f t="shared" si="5"/>
        <v>0</v>
      </c>
      <c r="BG135" s="191">
        <f t="shared" si="6"/>
        <v>0</v>
      </c>
      <c r="BH135" s="191">
        <f t="shared" si="7"/>
        <v>0</v>
      </c>
      <c r="BI135" s="191">
        <f t="shared" si="8"/>
        <v>0</v>
      </c>
      <c r="BJ135" s="18" t="s">
        <v>79</v>
      </c>
      <c r="BK135" s="191">
        <f t="shared" si="9"/>
        <v>0</v>
      </c>
      <c r="BL135" s="18" t="s">
        <v>714</v>
      </c>
      <c r="BM135" s="190" t="s">
        <v>448</v>
      </c>
    </row>
    <row r="136" spans="1:65" s="2" customFormat="1" ht="16.5" customHeight="1">
      <c r="A136" s="35"/>
      <c r="B136" s="36"/>
      <c r="C136" s="179" t="s">
        <v>296</v>
      </c>
      <c r="D136" s="179" t="s">
        <v>140</v>
      </c>
      <c r="E136" s="180" t="s">
        <v>942</v>
      </c>
      <c r="F136" s="181" t="s">
        <v>943</v>
      </c>
      <c r="G136" s="182" t="s">
        <v>896</v>
      </c>
      <c r="H136" s="183">
        <v>4</v>
      </c>
      <c r="I136" s="184"/>
      <c r="J136" s="185">
        <f t="shared" si="0"/>
        <v>0</v>
      </c>
      <c r="K136" s="181" t="s">
        <v>19</v>
      </c>
      <c r="L136" s="40"/>
      <c r="M136" s="186" t="s">
        <v>19</v>
      </c>
      <c r="N136" s="187" t="s">
        <v>43</v>
      </c>
      <c r="O136" s="65"/>
      <c r="P136" s="188">
        <f t="shared" si="1"/>
        <v>0</v>
      </c>
      <c r="Q136" s="188">
        <v>0</v>
      </c>
      <c r="R136" s="188">
        <f t="shared" si="2"/>
        <v>0</v>
      </c>
      <c r="S136" s="188">
        <v>0</v>
      </c>
      <c r="T136" s="189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0" t="s">
        <v>714</v>
      </c>
      <c r="AT136" s="190" t="s">
        <v>140</v>
      </c>
      <c r="AU136" s="190" t="s">
        <v>81</v>
      </c>
      <c r="AY136" s="18" t="s">
        <v>138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18" t="s">
        <v>79</v>
      </c>
      <c r="BK136" s="191">
        <f t="shared" si="9"/>
        <v>0</v>
      </c>
      <c r="BL136" s="18" t="s">
        <v>714</v>
      </c>
      <c r="BM136" s="190" t="s">
        <v>457</v>
      </c>
    </row>
    <row r="137" spans="1:65" s="2" customFormat="1" ht="16.5" customHeight="1">
      <c r="A137" s="35"/>
      <c r="B137" s="36"/>
      <c r="C137" s="179" t="s">
        <v>302</v>
      </c>
      <c r="D137" s="179" t="s">
        <v>140</v>
      </c>
      <c r="E137" s="180" t="s">
        <v>944</v>
      </c>
      <c r="F137" s="181" t="s">
        <v>945</v>
      </c>
      <c r="G137" s="182" t="s">
        <v>896</v>
      </c>
      <c r="H137" s="183">
        <v>6</v>
      </c>
      <c r="I137" s="184"/>
      <c r="J137" s="185">
        <f t="shared" si="0"/>
        <v>0</v>
      </c>
      <c r="K137" s="181" t="s">
        <v>19</v>
      </c>
      <c r="L137" s="40"/>
      <c r="M137" s="186" t="s">
        <v>19</v>
      </c>
      <c r="N137" s="187" t="s">
        <v>43</v>
      </c>
      <c r="O137" s="65"/>
      <c r="P137" s="188">
        <f t="shared" si="1"/>
        <v>0</v>
      </c>
      <c r="Q137" s="188">
        <v>0</v>
      </c>
      <c r="R137" s="188">
        <f t="shared" si="2"/>
        <v>0</v>
      </c>
      <c r="S137" s="188">
        <v>0</v>
      </c>
      <c r="T137" s="189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0" t="s">
        <v>714</v>
      </c>
      <c r="AT137" s="190" t="s">
        <v>140</v>
      </c>
      <c r="AU137" s="190" t="s">
        <v>81</v>
      </c>
      <c r="AY137" s="18" t="s">
        <v>138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18" t="s">
        <v>79</v>
      </c>
      <c r="BK137" s="191">
        <f t="shared" si="9"/>
        <v>0</v>
      </c>
      <c r="BL137" s="18" t="s">
        <v>714</v>
      </c>
      <c r="BM137" s="190" t="s">
        <v>466</v>
      </c>
    </row>
    <row r="138" spans="1:65" s="2" customFormat="1" ht="16.5" customHeight="1">
      <c r="A138" s="35"/>
      <c r="B138" s="36"/>
      <c r="C138" s="179" t="s">
        <v>306</v>
      </c>
      <c r="D138" s="179" t="s">
        <v>140</v>
      </c>
      <c r="E138" s="180" t="s">
        <v>946</v>
      </c>
      <c r="F138" s="181" t="s">
        <v>947</v>
      </c>
      <c r="G138" s="182" t="s">
        <v>896</v>
      </c>
      <c r="H138" s="183">
        <v>6</v>
      </c>
      <c r="I138" s="184"/>
      <c r="J138" s="185">
        <f t="shared" si="0"/>
        <v>0</v>
      </c>
      <c r="K138" s="181" t="s">
        <v>19</v>
      </c>
      <c r="L138" s="40"/>
      <c r="M138" s="186" t="s">
        <v>19</v>
      </c>
      <c r="N138" s="187" t="s">
        <v>43</v>
      </c>
      <c r="O138" s="65"/>
      <c r="P138" s="188">
        <f t="shared" si="1"/>
        <v>0</v>
      </c>
      <c r="Q138" s="188">
        <v>0</v>
      </c>
      <c r="R138" s="188">
        <f t="shared" si="2"/>
        <v>0</v>
      </c>
      <c r="S138" s="188">
        <v>0</v>
      </c>
      <c r="T138" s="189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0" t="s">
        <v>714</v>
      </c>
      <c r="AT138" s="190" t="s">
        <v>140</v>
      </c>
      <c r="AU138" s="190" t="s">
        <v>81</v>
      </c>
      <c r="AY138" s="18" t="s">
        <v>138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18" t="s">
        <v>79</v>
      </c>
      <c r="BK138" s="191">
        <f t="shared" si="9"/>
        <v>0</v>
      </c>
      <c r="BL138" s="18" t="s">
        <v>714</v>
      </c>
      <c r="BM138" s="190" t="s">
        <v>948</v>
      </c>
    </row>
    <row r="139" spans="1:65" s="2" customFormat="1" ht="16.5" customHeight="1">
      <c r="A139" s="35"/>
      <c r="B139" s="36"/>
      <c r="C139" s="179" t="s">
        <v>313</v>
      </c>
      <c r="D139" s="179" t="s">
        <v>140</v>
      </c>
      <c r="E139" s="180" t="s">
        <v>949</v>
      </c>
      <c r="F139" s="181" t="s">
        <v>950</v>
      </c>
      <c r="G139" s="182" t="s">
        <v>896</v>
      </c>
      <c r="H139" s="183">
        <v>1</v>
      </c>
      <c r="I139" s="184"/>
      <c r="J139" s="185">
        <f t="shared" si="0"/>
        <v>0</v>
      </c>
      <c r="K139" s="181" t="s">
        <v>19</v>
      </c>
      <c r="L139" s="40"/>
      <c r="M139" s="186" t="s">
        <v>19</v>
      </c>
      <c r="N139" s="187" t="s">
        <v>43</v>
      </c>
      <c r="O139" s="65"/>
      <c r="P139" s="188">
        <f t="shared" si="1"/>
        <v>0</v>
      </c>
      <c r="Q139" s="188">
        <v>0</v>
      </c>
      <c r="R139" s="188">
        <f t="shared" si="2"/>
        <v>0</v>
      </c>
      <c r="S139" s="188">
        <v>0</v>
      </c>
      <c r="T139" s="189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0" t="s">
        <v>714</v>
      </c>
      <c r="AT139" s="190" t="s">
        <v>140</v>
      </c>
      <c r="AU139" s="190" t="s">
        <v>81</v>
      </c>
      <c r="AY139" s="18" t="s">
        <v>138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18" t="s">
        <v>79</v>
      </c>
      <c r="BK139" s="191">
        <f t="shared" si="9"/>
        <v>0</v>
      </c>
      <c r="BL139" s="18" t="s">
        <v>714</v>
      </c>
      <c r="BM139" s="190" t="s">
        <v>951</v>
      </c>
    </row>
    <row r="140" spans="1:65" s="2" customFormat="1" ht="16.5" customHeight="1">
      <c r="A140" s="35"/>
      <c r="B140" s="36"/>
      <c r="C140" s="179" t="s">
        <v>320</v>
      </c>
      <c r="D140" s="179" t="s">
        <v>140</v>
      </c>
      <c r="E140" s="180" t="s">
        <v>952</v>
      </c>
      <c r="F140" s="181" t="s">
        <v>935</v>
      </c>
      <c r="G140" s="182" t="s">
        <v>896</v>
      </c>
      <c r="H140" s="183">
        <v>6</v>
      </c>
      <c r="I140" s="184"/>
      <c r="J140" s="185">
        <f t="shared" si="0"/>
        <v>0</v>
      </c>
      <c r="K140" s="181" t="s">
        <v>19</v>
      </c>
      <c r="L140" s="40"/>
      <c r="M140" s="186" t="s">
        <v>19</v>
      </c>
      <c r="N140" s="187" t="s">
        <v>43</v>
      </c>
      <c r="O140" s="65"/>
      <c r="P140" s="188">
        <f t="shared" si="1"/>
        <v>0</v>
      </c>
      <c r="Q140" s="188">
        <v>0</v>
      </c>
      <c r="R140" s="188">
        <f t="shared" si="2"/>
        <v>0</v>
      </c>
      <c r="S140" s="188">
        <v>0</v>
      </c>
      <c r="T140" s="189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0" t="s">
        <v>714</v>
      </c>
      <c r="AT140" s="190" t="s">
        <v>140</v>
      </c>
      <c r="AU140" s="190" t="s">
        <v>81</v>
      </c>
      <c r="AY140" s="18" t="s">
        <v>138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18" t="s">
        <v>79</v>
      </c>
      <c r="BK140" s="191">
        <f t="shared" si="9"/>
        <v>0</v>
      </c>
      <c r="BL140" s="18" t="s">
        <v>714</v>
      </c>
      <c r="BM140" s="190" t="s">
        <v>953</v>
      </c>
    </row>
    <row r="141" spans="1:65" s="2" customFormat="1" ht="16.5" customHeight="1">
      <c r="A141" s="35"/>
      <c r="B141" s="36"/>
      <c r="C141" s="179" t="s">
        <v>326</v>
      </c>
      <c r="D141" s="179" t="s">
        <v>140</v>
      </c>
      <c r="E141" s="180" t="s">
        <v>954</v>
      </c>
      <c r="F141" s="181" t="s">
        <v>955</v>
      </c>
      <c r="G141" s="182" t="s">
        <v>891</v>
      </c>
      <c r="H141" s="183">
        <v>3</v>
      </c>
      <c r="I141" s="184"/>
      <c r="J141" s="185">
        <f t="shared" si="0"/>
        <v>0</v>
      </c>
      <c r="K141" s="181" t="s">
        <v>19</v>
      </c>
      <c r="L141" s="40"/>
      <c r="M141" s="186" t="s">
        <v>19</v>
      </c>
      <c r="N141" s="187" t="s">
        <v>43</v>
      </c>
      <c r="O141" s="65"/>
      <c r="P141" s="188">
        <f t="shared" si="1"/>
        <v>0</v>
      </c>
      <c r="Q141" s="188">
        <v>0</v>
      </c>
      <c r="R141" s="188">
        <f t="shared" si="2"/>
        <v>0</v>
      </c>
      <c r="S141" s="188">
        <v>0</v>
      </c>
      <c r="T141" s="189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0" t="s">
        <v>714</v>
      </c>
      <c r="AT141" s="190" t="s">
        <v>140</v>
      </c>
      <c r="AU141" s="190" t="s">
        <v>81</v>
      </c>
      <c r="AY141" s="18" t="s">
        <v>138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18" t="s">
        <v>79</v>
      </c>
      <c r="BK141" s="191">
        <f t="shared" si="9"/>
        <v>0</v>
      </c>
      <c r="BL141" s="18" t="s">
        <v>714</v>
      </c>
      <c r="BM141" s="190" t="s">
        <v>956</v>
      </c>
    </row>
    <row r="142" spans="1:65" s="2" customFormat="1" ht="16.5" customHeight="1">
      <c r="A142" s="35"/>
      <c r="B142" s="36"/>
      <c r="C142" s="179" t="s">
        <v>332</v>
      </c>
      <c r="D142" s="179" t="s">
        <v>140</v>
      </c>
      <c r="E142" s="180" t="s">
        <v>957</v>
      </c>
      <c r="F142" s="181" t="s">
        <v>958</v>
      </c>
      <c r="G142" s="182" t="s">
        <v>891</v>
      </c>
      <c r="H142" s="183">
        <v>5</v>
      </c>
      <c r="I142" s="184"/>
      <c r="J142" s="185">
        <f t="shared" si="0"/>
        <v>0</v>
      </c>
      <c r="K142" s="181" t="s">
        <v>19</v>
      </c>
      <c r="L142" s="40"/>
      <c r="M142" s="186" t="s">
        <v>19</v>
      </c>
      <c r="N142" s="187" t="s">
        <v>43</v>
      </c>
      <c r="O142" s="65"/>
      <c r="P142" s="188">
        <f t="shared" si="1"/>
        <v>0</v>
      </c>
      <c r="Q142" s="188">
        <v>0</v>
      </c>
      <c r="R142" s="188">
        <f t="shared" si="2"/>
        <v>0</v>
      </c>
      <c r="S142" s="188">
        <v>0</v>
      </c>
      <c r="T142" s="189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0" t="s">
        <v>714</v>
      </c>
      <c r="AT142" s="190" t="s">
        <v>140</v>
      </c>
      <c r="AU142" s="190" t="s">
        <v>81</v>
      </c>
      <c r="AY142" s="18" t="s">
        <v>138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18" t="s">
        <v>79</v>
      </c>
      <c r="BK142" s="191">
        <f t="shared" si="9"/>
        <v>0</v>
      </c>
      <c r="BL142" s="18" t="s">
        <v>714</v>
      </c>
      <c r="BM142" s="190" t="s">
        <v>714</v>
      </c>
    </row>
    <row r="143" spans="2:63" s="12" customFormat="1" ht="22.9" customHeight="1">
      <c r="B143" s="163"/>
      <c r="C143" s="164"/>
      <c r="D143" s="165" t="s">
        <v>71</v>
      </c>
      <c r="E143" s="177" t="s">
        <v>959</v>
      </c>
      <c r="F143" s="177" t="s">
        <v>960</v>
      </c>
      <c r="G143" s="164"/>
      <c r="H143" s="164"/>
      <c r="I143" s="167"/>
      <c r="J143" s="178">
        <f>BK143</f>
        <v>0</v>
      </c>
      <c r="K143" s="164"/>
      <c r="L143" s="169"/>
      <c r="M143" s="170"/>
      <c r="N143" s="171"/>
      <c r="O143" s="171"/>
      <c r="P143" s="172">
        <f>SUM(P144:P161)</f>
        <v>0</v>
      </c>
      <c r="Q143" s="171"/>
      <c r="R143" s="172">
        <f>SUM(R144:R161)</f>
        <v>0</v>
      </c>
      <c r="S143" s="171"/>
      <c r="T143" s="173">
        <f>SUM(T144:T161)</f>
        <v>0</v>
      </c>
      <c r="AR143" s="174" t="s">
        <v>157</v>
      </c>
      <c r="AT143" s="175" t="s">
        <v>71</v>
      </c>
      <c r="AU143" s="175" t="s">
        <v>79</v>
      </c>
      <c r="AY143" s="174" t="s">
        <v>138</v>
      </c>
      <c r="BK143" s="176">
        <f>SUM(BK144:BK161)</f>
        <v>0</v>
      </c>
    </row>
    <row r="144" spans="1:65" s="2" customFormat="1" ht="16.5" customHeight="1">
      <c r="A144" s="35"/>
      <c r="B144" s="36"/>
      <c r="C144" s="230" t="s">
        <v>340</v>
      </c>
      <c r="D144" s="230" t="s">
        <v>264</v>
      </c>
      <c r="E144" s="231" t="s">
        <v>961</v>
      </c>
      <c r="F144" s="232" t="s">
        <v>898</v>
      </c>
      <c r="G144" s="233" t="s">
        <v>899</v>
      </c>
      <c r="H144" s="234">
        <v>0.05</v>
      </c>
      <c r="I144" s="235"/>
      <c r="J144" s="236">
        <f aca="true" t="shared" si="10" ref="J144:J161">ROUND(I144*H144,2)</f>
        <v>0</v>
      </c>
      <c r="K144" s="232" t="s">
        <v>19</v>
      </c>
      <c r="L144" s="237"/>
      <c r="M144" s="238" t="s">
        <v>19</v>
      </c>
      <c r="N144" s="239" t="s">
        <v>43</v>
      </c>
      <c r="O144" s="65"/>
      <c r="P144" s="188">
        <f aca="true" t="shared" si="11" ref="P144:P161">O144*H144</f>
        <v>0</v>
      </c>
      <c r="Q144" s="188">
        <v>0</v>
      </c>
      <c r="R144" s="188">
        <f aca="true" t="shared" si="12" ref="R144:R161">Q144*H144</f>
        <v>0</v>
      </c>
      <c r="S144" s="188">
        <v>0</v>
      </c>
      <c r="T144" s="189">
        <f aca="true" t="shared" si="13" ref="T144:T161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0" t="s">
        <v>749</v>
      </c>
      <c r="AT144" s="190" t="s">
        <v>264</v>
      </c>
      <c r="AU144" s="190" t="s">
        <v>81</v>
      </c>
      <c r="AY144" s="18" t="s">
        <v>138</v>
      </c>
      <c r="BE144" s="191">
        <f aca="true" t="shared" si="14" ref="BE144:BE161">IF(N144="základní",J144,0)</f>
        <v>0</v>
      </c>
      <c r="BF144" s="191">
        <f aca="true" t="shared" si="15" ref="BF144:BF161">IF(N144="snížená",J144,0)</f>
        <v>0</v>
      </c>
      <c r="BG144" s="191">
        <f aca="true" t="shared" si="16" ref="BG144:BG161">IF(N144="zákl. přenesená",J144,0)</f>
        <v>0</v>
      </c>
      <c r="BH144" s="191">
        <f aca="true" t="shared" si="17" ref="BH144:BH161">IF(N144="sníž. přenesená",J144,0)</f>
        <v>0</v>
      </c>
      <c r="BI144" s="191">
        <f aca="true" t="shared" si="18" ref="BI144:BI161">IF(N144="nulová",J144,0)</f>
        <v>0</v>
      </c>
      <c r="BJ144" s="18" t="s">
        <v>79</v>
      </c>
      <c r="BK144" s="191">
        <f aca="true" t="shared" si="19" ref="BK144:BK161">ROUND(I144*H144,2)</f>
        <v>0</v>
      </c>
      <c r="BL144" s="18" t="s">
        <v>749</v>
      </c>
      <c r="BM144" s="190" t="s">
        <v>962</v>
      </c>
    </row>
    <row r="145" spans="1:65" s="2" customFormat="1" ht="16.5" customHeight="1">
      <c r="A145" s="35"/>
      <c r="B145" s="36"/>
      <c r="C145" s="230" t="s">
        <v>348</v>
      </c>
      <c r="D145" s="230" t="s">
        <v>264</v>
      </c>
      <c r="E145" s="231" t="s">
        <v>963</v>
      </c>
      <c r="F145" s="232" t="s">
        <v>905</v>
      </c>
      <c r="G145" s="233" t="s">
        <v>896</v>
      </c>
      <c r="H145" s="234">
        <v>1</v>
      </c>
      <c r="I145" s="235"/>
      <c r="J145" s="236">
        <f t="shared" si="10"/>
        <v>0</v>
      </c>
      <c r="K145" s="232" t="s">
        <v>19</v>
      </c>
      <c r="L145" s="237"/>
      <c r="M145" s="238" t="s">
        <v>19</v>
      </c>
      <c r="N145" s="239" t="s">
        <v>43</v>
      </c>
      <c r="O145" s="65"/>
      <c r="P145" s="188">
        <f t="shared" si="11"/>
        <v>0</v>
      </c>
      <c r="Q145" s="188">
        <v>0</v>
      </c>
      <c r="R145" s="188">
        <f t="shared" si="12"/>
        <v>0</v>
      </c>
      <c r="S145" s="188">
        <v>0</v>
      </c>
      <c r="T145" s="18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0" t="s">
        <v>749</v>
      </c>
      <c r="AT145" s="190" t="s">
        <v>264</v>
      </c>
      <c r="AU145" s="190" t="s">
        <v>81</v>
      </c>
      <c r="AY145" s="18" t="s">
        <v>138</v>
      </c>
      <c r="BE145" s="191">
        <f t="shared" si="14"/>
        <v>0</v>
      </c>
      <c r="BF145" s="191">
        <f t="shared" si="15"/>
        <v>0</v>
      </c>
      <c r="BG145" s="191">
        <f t="shared" si="16"/>
        <v>0</v>
      </c>
      <c r="BH145" s="191">
        <f t="shared" si="17"/>
        <v>0</v>
      </c>
      <c r="BI145" s="191">
        <f t="shared" si="18"/>
        <v>0</v>
      </c>
      <c r="BJ145" s="18" t="s">
        <v>79</v>
      </c>
      <c r="BK145" s="191">
        <f t="shared" si="19"/>
        <v>0</v>
      </c>
      <c r="BL145" s="18" t="s">
        <v>749</v>
      </c>
      <c r="BM145" s="190" t="s">
        <v>964</v>
      </c>
    </row>
    <row r="146" spans="1:65" s="2" customFormat="1" ht="24.2" customHeight="1">
      <c r="A146" s="35"/>
      <c r="B146" s="36"/>
      <c r="C146" s="230" t="s">
        <v>354</v>
      </c>
      <c r="D146" s="230" t="s">
        <v>264</v>
      </c>
      <c r="E146" s="231" t="s">
        <v>965</v>
      </c>
      <c r="F146" s="232" t="s">
        <v>907</v>
      </c>
      <c r="G146" s="233" t="s">
        <v>896</v>
      </c>
      <c r="H146" s="234">
        <v>1</v>
      </c>
      <c r="I146" s="235"/>
      <c r="J146" s="236">
        <f t="shared" si="10"/>
        <v>0</v>
      </c>
      <c r="K146" s="232" t="s">
        <v>19</v>
      </c>
      <c r="L146" s="237"/>
      <c r="M146" s="238" t="s">
        <v>19</v>
      </c>
      <c r="N146" s="239" t="s">
        <v>43</v>
      </c>
      <c r="O146" s="65"/>
      <c r="P146" s="188">
        <f t="shared" si="11"/>
        <v>0</v>
      </c>
      <c r="Q146" s="188">
        <v>0</v>
      </c>
      <c r="R146" s="188">
        <f t="shared" si="12"/>
        <v>0</v>
      </c>
      <c r="S146" s="188">
        <v>0</v>
      </c>
      <c r="T146" s="18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0" t="s">
        <v>749</v>
      </c>
      <c r="AT146" s="190" t="s">
        <v>264</v>
      </c>
      <c r="AU146" s="190" t="s">
        <v>81</v>
      </c>
      <c r="AY146" s="18" t="s">
        <v>138</v>
      </c>
      <c r="BE146" s="191">
        <f t="shared" si="14"/>
        <v>0</v>
      </c>
      <c r="BF146" s="191">
        <f t="shared" si="15"/>
        <v>0</v>
      </c>
      <c r="BG146" s="191">
        <f t="shared" si="16"/>
        <v>0</v>
      </c>
      <c r="BH146" s="191">
        <f t="shared" si="17"/>
        <v>0</v>
      </c>
      <c r="BI146" s="191">
        <f t="shared" si="18"/>
        <v>0</v>
      </c>
      <c r="BJ146" s="18" t="s">
        <v>79</v>
      </c>
      <c r="BK146" s="191">
        <f t="shared" si="19"/>
        <v>0</v>
      </c>
      <c r="BL146" s="18" t="s">
        <v>749</v>
      </c>
      <c r="BM146" s="190" t="s">
        <v>966</v>
      </c>
    </row>
    <row r="147" spans="1:65" s="2" customFormat="1" ht="21.75" customHeight="1">
      <c r="A147" s="35"/>
      <c r="B147" s="36"/>
      <c r="C147" s="230" t="s">
        <v>359</v>
      </c>
      <c r="D147" s="230" t="s">
        <v>264</v>
      </c>
      <c r="E147" s="231" t="s">
        <v>967</v>
      </c>
      <c r="F147" s="232" t="s">
        <v>911</v>
      </c>
      <c r="G147" s="233" t="s">
        <v>896</v>
      </c>
      <c r="H147" s="234">
        <v>1</v>
      </c>
      <c r="I147" s="235"/>
      <c r="J147" s="236">
        <f t="shared" si="10"/>
        <v>0</v>
      </c>
      <c r="K147" s="232" t="s">
        <v>19</v>
      </c>
      <c r="L147" s="237"/>
      <c r="M147" s="238" t="s">
        <v>19</v>
      </c>
      <c r="N147" s="239" t="s">
        <v>43</v>
      </c>
      <c r="O147" s="65"/>
      <c r="P147" s="188">
        <f t="shared" si="11"/>
        <v>0</v>
      </c>
      <c r="Q147" s="188">
        <v>0</v>
      </c>
      <c r="R147" s="188">
        <f t="shared" si="12"/>
        <v>0</v>
      </c>
      <c r="S147" s="188">
        <v>0</v>
      </c>
      <c r="T147" s="189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0" t="s">
        <v>749</v>
      </c>
      <c r="AT147" s="190" t="s">
        <v>264</v>
      </c>
      <c r="AU147" s="190" t="s">
        <v>81</v>
      </c>
      <c r="AY147" s="18" t="s">
        <v>138</v>
      </c>
      <c r="BE147" s="191">
        <f t="shared" si="14"/>
        <v>0</v>
      </c>
      <c r="BF147" s="191">
        <f t="shared" si="15"/>
        <v>0</v>
      </c>
      <c r="BG147" s="191">
        <f t="shared" si="16"/>
        <v>0</v>
      </c>
      <c r="BH147" s="191">
        <f t="shared" si="17"/>
        <v>0</v>
      </c>
      <c r="BI147" s="191">
        <f t="shared" si="18"/>
        <v>0</v>
      </c>
      <c r="BJ147" s="18" t="s">
        <v>79</v>
      </c>
      <c r="BK147" s="191">
        <f t="shared" si="19"/>
        <v>0</v>
      </c>
      <c r="BL147" s="18" t="s">
        <v>749</v>
      </c>
      <c r="BM147" s="190" t="s">
        <v>968</v>
      </c>
    </row>
    <row r="148" spans="1:65" s="2" customFormat="1" ht="16.5" customHeight="1">
      <c r="A148" s="35"/>
      <c r="B148" s="36"/>
      <c r="C148" s="230" t="s">
        <v>365</v>
      </c>
      <c r="D148" s="230" t="s">
        <v>264</v>
      </c>
      <c r="E148" s="231" t="s">
        <v>969</v>
      </c>
      <c r="F148" s="232" t="s">
        <v>919</v>
      </c>
      <c r="G148" s="233" t="s">
        <v>171</v>
      </c>
      <c r="H148" s="234">
        <v>5</v>
      </c>
      <c r="I148" s="235"/>
      <c r="J148" s="236">
        <f t="shared" si="10"/>
        <v>0</v>
      </c>
      <c r="K148" s="232" t="s">
        <v>19</v>
      </c>
      <c r="L148" s="237"/>
      <c r="M148" s="238" t="s">
        <v>19</v>
      </c>
      <c r="N148" s="239" t="s">
        <v>43</v>
      </c>
      <c r="O148" s="65"/>
      <c r="P148" s="188">
        <f t="shared" si="11"/>
        <v>0</v>
      </c>
      <c r="Q148" s="188">
        <v>0</v>
      </c>
      <c r="R148" s="188">
        <f t="shared" si="12"/>
        <v>0</v>
      </c>
      <c r="S148" s="188">
        <v>0</v>
      </c>
      <c r="T148" s="189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0" t="s">
        <v>749</v>
      </c>
      <c r="AT148" s="190" t="s">
        <v>264</v>
      </c>
      <c r="AU148" s="190" t="s">
        <v>81</v>
      </c>
      <c r="AY148" s="18" t="s">
        <v>138</v>
      </c>
      <c r="BE148" s="191">
        <f t="shared" si="14"/>
        <v>0</v>
      </c>
      <c r="BF148" s="191">
        <f t="shared" si="15"/>
        <v>0</v>
      </c>
      <c r="BG148" s="191">
        <f t="shared" si="16"/>
        <v>0</v>
      </c>
      <c r="BH148" s="191">
        <f t="shared" si="17"/>
        <v>0</v>
      </c>
      <c r="BI148" s="191">
        <f t="shared" si="18"/>
        <v>0</v>
      </c>
      <c r="BJ148" s="18" t="s">
        <v>79</v>
      </c>
      <c r="BK148" s="191">
        <f t="shared" si="19"/>
        <v>0</v>
      </c>
      <c r="BL148" s="18" t="s">
        <v>749</v>
      </c>
      <c r="BM148" s="190" t="s">
        <v>970</v>
      </c>
    </row>
    <row r="149" spans="1:65" s="2" customFormat="1" ht="16.5" customHeight="1">
      <c r="A149" s="35"/>
      <c r="B149" s="36"/>
      <c r="C149" s="230" t="s">
        <v>379</v>
      </c>
      <c r="D149" s="230" t="s">
        <v>264</v>
      </c>
      <c r="E149" s="231" t="s">
        <v>971</v>
      </c>
      <c r="F149" s="232" t="s">
        <v>925</v>
      </c>
      <c r="G149" s="233" t="s">
        <v>143</v>
      </c>
      <c r="H149" s="234">
        <v>3</v>
      </c>
      <c r="I149" s="235"/>
      <c r="J149" s="236">
        <f t="shared" si="10"/>
        <v>0</v>
      </c>
      <c r="K149" s="232" t="s">
        <v>19</v>
      </c>
      <c r="L149" s="237"/>
      <c r="M149" s="238" t="s">
        <v>19</v>
      </c>
      <c r="N149" s="239" t="s">
        <v>43</v>
      </c>
      <c r="O149" s="65"/>
      <c r="P149" s="188">
        <f t="shared" si="11"/>
        <v>0</v>
      </c>
      <c r="Q149" s="188">
        <v>0</v>
      </c>
      <c r="R149" s="188">
        <f t="shared" si="12"/>
        <v>0</v>
      </c>
      <c r="S149" s="188">
        <v>0</v>
      </c>
      <c r="T149" s="189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0" t="s">
        <v>749</v>
      </c>
      <c r="AT149" s="190" t="s">
        <v>264</v>
      </c>
      <c r="AU149" s="190" t="s">
        <v>81</v>
      </c>
      <c r="AY149" s="18" t="s">
        <v>138</v>
      </c>
      <c r="BE149" s="191">
        <f t="shared" si="14"/>
        <v>0</v>
      </c>
      <c r="BF149" s="191">
        <f t="shared" si="15"/>
        <v>0</v>
      </c>
      <c r="BG149" s="191">
        <f t="shared" si="16"/>
        <v>0</v>
      </c>
      <c r="BH149" s="191">
        <f t="shared" si="17"/>
        <v>0</v>
      </c>
      <c r="BI149" s="191">
        <f t="shared" si="18"/>
        <v>0</v>
      </c>
      <c r="BJ149" s="18" t="s">
        <v>79</v>
      </c>
      <c r="BK149" s="191">
        <f t="shared" si="19"/>
        <v>0</v>
      </c>
      <c r="BL149" s="18" t="s">
        <v>749</v>
      </c>
      <c r="BM149" s="190" t="s">
        <v>972</v>
      </c>
    </row>
    <row r="150" spans="1:65" s="2" customFormat="1" ht="16.5" customHeight="1">
      <c r="A150" s="35"/>
      <c r="B150" s="36"/>
      <c r="C150" s="230" t="s">
        <v>384</v>
      </c>
      <c r="D150" s="230" t="s">
        <v>264</v>
      </c>
      <c r="E150" s="231" t="s">
        <v>973</v>
      </c>
      <c r="F150" s="232" t="s">
        <v>974</v>
      </c>
      <c r="G150" s="233" t="s">
        <v>171</v>
      </c>
      <c r="H150" s="234">
        <v>5</v>
      </c>
      <c r="I150" s="235"/>
      <c r="J150" s="236">
        <f t="shared" si="10"/>
        <v>0</v>
      </c>
      <c r="K150" s="232" t="s">
        <v>19</v>
      </c>
      <c r="L150" s="237"/>
      <c r="M150" s="238" t="s">
        <v>19</v>
      </c>
      <c r="N150" s="239" t="s">
        <v>43</v>
      </c>
      <c r="O150" s="65"/>
      <c r="P150" s="188">
        <f t="shared" si="11"/>
        <v>0</v>
      </c>
      <c r="Q150" s="188">
        <v>0</v>
      </c>
      <c r="R150" s="188">
        <f t="shared" si="12"/>
        <v>0</v>
      </c>
      <c r="S150" s="188">
        <v>0</v>
      </c>
      <c r="T150" s="189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0" t="s">
        <v>749</v>
      </c>
      <c r="AT150" s="190" t="s">
        <v>264</v>
      </c>
      <c r="AU150" s="190" t="s">
        <v>81</v>
      </c>
      <c r="AY150" s="18" t="s">
        <v>138</v>
      </c>
      <c r="BE150" s="191">
        <f t="shared" si="14"/>
        <v>0</v>
      </c>
      <c r="BF150" s="191">
        <f t="shared" si="15"/>
        <v>0</v>
      </c>
      <c r="BG150" s="191">
        <f t="shared" si="16"/>
        <v>0</v>
      </c>
      <c r="BH150" s="191">
        <f t="shared" si="17"/>
        <v>0</v>
      </c>
      <c r="BI150" s="191">
        <f t="shared" si="18"/>
        <v>0</v>
      </c>
      <c r="BJ150" s="18" t="s">
        <v>79</v>
      </c>
      <c r="BK150" s="191">
        <f t="shared" si="19"/>
        <v>0</v>
      </c>
      <c r="BL150" s="18" t="s">
        <v>749</v>
      </c>
      <c r="BM150" s="190" t="s">
        <v>975</v>
      </c>
    </row>
    <row r="151" spans="1:65" s="2" customFormat="1" ht="16.5" customHeight="1">
      <c r="A151" s="35"/>
      <c r="B151" s="36"/>
      <c r="C151" s="230" t="s">
        <v>388</v>
      </c>
      <c r="D151" s="230" t="s">
        <v>264</v>
      </c>
      <c r="E151" s="231" t="s">
        <v>976</v>
      </c>
      <c r="F151" s="232" t="s">
        <v>929</v>
      </c>
      <c r="G151" s="233" t="s">
        <v>896</v>
      </c>
      <c r="H151" s="234">
        <v>1</v>
      </c>
      <c r="I151" s="235"/>
      <c r="J151" s="236">
        <f t="shared" si="10"/>
        <v>0</v>
      </c>
      <c r="K151" s="232" t="s">
        <v>19</v>
      </c>
      <c r="L151" s="237"/>
      <c r="M151" s="238" t="s">
        <v>19</v>
      </c>
      <c r="N151" s="239" t="s">
        <v>43</v>
      </c>
      <c r="O151" s="65"/>
      <c r="P151" s="188">
        <f t="shared" si="11"/>
        <v>0</v>
      </c>
      <c r="Q151" s="188">
        <v>0</v>
      </c>
      <c r="R151" s="188">
        <f t="shared" si="12"/>
        <v>0</v>
      </c>
      <c r="S151" s="188">
        <v>0</v>
      </c>
      <c r="T151" s="189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0" t="s">
        <v>749</v>
      </c>
      <c r="AT151" s="190" t="s">
        <v>264</v>
      </c>
      <c r="AU151" s="190" t="s">
        <v>81</v>
      </c>
      <c r="AY151" s="18" t="s">
        <v>138</v>
      </c>
      <c r="BE151" s="191">
        <f t="shared" si="14"/>
        <v>0</v>
      </c>
      <c r="BF151" s="191">
        <f t="shared" si="15"/>
        <v>0</v>
      </c>
      <c r="BG151" s="191">
        <f t="shared" si="16"/>
        <v>0</v>
      </c>
      <c r="BH151" s="191">
        <f t="shared" si="17"/>
        <v>0</v>
      </c>
      <c r="BI151" s="191">
        <f t="shared" si="18"/>
        <v>0</v>
      </c>
      <c r="BJ151" s="18" t="s">
        <v>79</v>
      </c>
      <c r="BK151" s="191">
        <f t="shared" si="19"/>
        <v>0</v>
      </c>
      <c r="BL151" s="18" t="s">
        <v>749</v>
      </c>
      <c r="BM151" s="190" t="s">
        <v>977</v>
      </c>
    </row>
    <row r="152" spans="1:65" s="2" customFormat="1" ht="16.5" customHeight="1">
      <c r="A152" s="35"/>
      <c r="B152" s="36"/>
      <c r="C152" s="230" t="s">
        <v>393</v>
      </c>
      <c r="D152" s="230" t="s">
        <v>264</v>
      </c>
      <c r="E152" s="231" t="s">
        <v>978</v>
      </c>
      <c r="F152" s="232" t="s">
        <v>931</v>
      </c>
      <c r="G152" s="233" t="s">
        <v>171</v>
      </c>
      <c r="H152" s="234">
        <v>5</v>
      </c>
      <c r="I152" s="235"/>
      <c r="J152" s="236">
        <f t="shared" si="10"/>
        <v>0</v>
      </c>
      <c r="K152" s="232" t="s">
        <v>19</v>
      </c>
      <c r="L152" s="237"/>
      <c r="M152" s="238" t="s">
        <v>19</v>
      </c>
      <c r="N152" s="239" t="s">
        <v>43</v>
      </c>
      <c r="O152" s="65"/>
      <c r="P152" s="188">
        <f t="shared" si="11"/>
        <v>0</v>
      </c>
      <c r="Q152" s="188">
        <v>0</v>
      </c>
      <c r="R152" s="188">
        <f t="shared" si="12"/>
        <v>0</v>
      </c>
      <c r="S152" s="188">
        <v>0</v>
      </c>
      <c r="T152" s="189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0" t="s">
        <v>749</v>
      </c>
      <c r="AT152" s="190" t="s">
        <v>264</v>
      </c>
      <c r="AU152" s="190" t="s">
        <v>81</v>
      </c>
      <c r="AY152" s="18" t="s">
        <v>138</v>
      </c>
      <c r="BE152" s="191">
        <f t="shared" si="14"/>
        <v>0</v>
      </c>
      <c r="BF152" s="191">
        <f t="shared" si="15"/>
        <v>0</v>
      </c>
      <c r="BG152" s="191">
        <f t="shared" si="16"/>
        <v>0</v>
      </c>
      <c r="BH152" s="191">
        <f t="shared" si="17"/>
        <v>0</v>
      </c>
      <c r="BI152" s="191">
        <f t="shared" si="18"/>
        <v>0</v>
      </c>
      <c r="BJ152" s="18" t="s">
        <v>79</v>
      </c>
      <c r="BK152" s="191">
        <f t="shared" si="19"/>
        <v>0</v>
      </c>
      <c r="BL152" s="18" t="s">
        <v>749</v>
      </c>
      <c r="BM152" s="190" t="s">
        <v>979</v>
      </c>
    </row>
    <row r="153" spans="1:65" s="2" customFormat="1" ht="16.5" customHeight="1">
      <c r="A153" s="35"/>
      <c r="B153" s="36"/>
      <c r="C153" s="230" t="s">
        <v>397</v>
      </c>
      <c r="D153" s="230" t="s">
        <v>264</v>
      </c>
      <c r="E153" s="231" t="s">
        <v>980</v>
      </c>
      <c r="F153" s="232" t="s">
        <v>933</v>
      </c>
      <c r="G153" s="233" t="s">
        <v>896</v>
      </c>
      <c r="H153" s="234">
        <v>4</v>
      </c>
      <c r="I153" s="235"/>
      <c r="J153" s="236">
        <f t="shared" si="10"/>
        <v>0</v>
      </c>
      <c r="K153" s="232" t="s">
        <v>19</v>
      </c>
      <c r="L153" s="237"/>
      <c r="M153" s="238" t="s">
        <v>19</v>
      </c>
      <c r="N153" s="239" t="s">
        <v>43</v>
      </c>
      <c r="O153" s="65"/>
      <c r="P153" s="188">
        <f t="shared" si="11"/>
        <v>0</v>
      </c>
      <c r="Q153" s="188">
        <v>0</v>
      </c>
      <c r="R153" s="188">
        <f t="shared" si="12"/>
        <v>0</v>
      </c>
      <c r="S153" s="188">
        <v>0</v>
      </c>
      <c r="T153" s="189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0" t="s">
        <v>749</v>
      </c>
      <c r="AT153" s="190" t="s">
        <v>264</v>
      </c>
      <c r="AU153" s="190" t="s">
        <v>81</v>
      </c>
      <c r="AY153" s="18" t="s">
        <v>138</v>
      </c>
      <c r="BE153" s="191">
        <f t="shared" si="14"/>
        <v>0</v>
      </c>
      <c r="BF153" s="191">
        <f t="shared" si="15"/>
        <v>0</v>
      </c>
      <c r="BG153" s="191">
        <f t="shared" si="16"/>
        <v>0</v>
      </c>
      <c r="BH153" s="191">
        <f t="shared" si="17"/>
        <v>0</v>
      </c>
      <c r="BI153" s="191">
        <f t="shared" si="18"/>
        <v>0</v>
      </c>
      <c r="BJ153" s="18" t="s">
        <v>79</v>
      </c>
      <c r="BK153" s="191">
        <f t="shared" si="19"/>
        <v>0</v>
      </c>
      <c r="BL153" s="18" t="s">
        <v>749</v>
      </c>
      <c r="BM153" s="190" t="s">
        <v>981</v>
      </c>
    </row>
    <row r="154" spans="1:65" s="2" customFormat="1" ht="16.5" customHeight="1">
      <c r="A154" s="35"/>
      <c r="B154" s="36"/>
      <c r="C154" s="230" t="s">
        <v>402</v>
      </c>
      <c r="D154" s="230" t="s">
        <v>264</v>
      </c>
      <c r="E154" s="231" t="s">
        <v>982</v>
      </c>
      <c r="F154" s="232" t="s">
        <v>935</v>
      </c>
      <c r="G154" s="233" t="s">
        <v>896</v>
      </c>
      <c r="H154" s="234">
        <v>6</v>
      </c>
      <c r="I154" s="235"/>
      <c r="J154" s="236">
        <f t="shared" si="10"/>
        <v>0</v>
      </c>
      <c r="K154" s="232" t="s">
        <v>19</v>
      </c>
      <c r="L154" s="237"/>
      <c r="M154" s="238" t="s">
        <v>19</v>
      </c>
      <c r="N154" s="239" t="s">
        <v>43</v>
      </c>
      <c r="O154" s="65"/>
      <c r="P154" s="188">
        <f t="shared" si="11"/>
        <v>0</v>
      </c>
      <c r="Q154" s="188">
        <v>0</v>
      </c>
      <c r="R154" s="188">
        <f t="shared" si="12"/>
        <v>0</v>
      </c>
      <c r="S154" s="188">
        <v>0</v>
      </c>
      <c r="T154" s="189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0" t="s">
        <v>749</v>
      </c>
      <c r="AT154" s="190" t="s">
        <v>264</v>
      </c>
      <c r="AU154" s="190" t="s">
        <v>81</v>
      </c>
      <c r="AY154" s="18" t="s">
        <v>138</v>
      </c>
      <c r="BE154" s="191">
        <f t="shared" si="14"/>
        <v>0</v>
      </c>
      <c r="BF154" s="191">
        <f t="shared" si="15"/>
        <v>0</v>
      </c>
      <c r="BG154" s="191">
        <f t="shared" si="16"/>
        <v>0</v>
      </c>
      <c r="BH154" s="191">
        <f t="shared" si="17"/>
        <v>0</v>
      </c>
      <c r="BI154" s="191">
        <f t="shared" si="18"/>
        <v>0</v>
      </c>
      <c r="BJ154" s="18" t="s">
        <v>79</v>
      </c>
      <c r="BK154" s="191">
        <f t="shared" si="19"/>
        <v>0</v>
      </c>
      <c r="BL154" s="18" t="s">
        <v>749</v>
      </c>
      <c r="BM154" s="190" t="s">
        <v>983</v>
      </c>
    </row>
    <row r="155" spans="1:65" s="2" customFormat="1" ht="16.5" customHeight="1">
      <c r="A155" s="35"/>
      <c r="B155" s="36"/>
      <c r="C155" s="230" t="s">
        <v>409</v>
      </c>
      <c r="D155" s="230" t="s">
        <v>264</v>
      </c>
      <c r="E155" s="231" t="s">
        <v>984</v>
      </c>
      <c r="F155" s="232" t="s">
        <v>985</v>
      </c>
      <c r="G155" s="233" t="s">
        <v>896</v>
      </c>
      <c r="H155" s="234">
        <v>3</v>
      </c>
      <c r="I155" s="235"/>
      <c r="J155" s="236">
        <f t="shared" si="10"/>
        <v>0</v>
      </c>
      <c r="K155" s="232" t="s">
        <v>19</v>
      </c>
      <c r="L155" s="237"/>
      <c r="M155" s="238" t="s">
        <v>19</v>
      </c>
      <c r="N155" s="239" t="s">
        <v>43</v>
      </c>
      <c r="O155" s="65"/>
      <c r="P155" s="188">
        <f t="shared" si="11"/>
        <v>0</v>
      </c>
      <c r="Q155" s="188">
        <v>0</v>
      </c>
      <c r="R155" s="188">
        <f t="shared" si="12"/>
        <v>0</v>
      </c>
      <c r="S155" s="188">
        <v>0</v>
      </c>
      <c r="T155" s="189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0" t="s">
        <v>749</v>
      </c>
      <c r="AT155" s="190" t="s">
        <v>264</v>
      </c>
      <c r="AU155" s="190" t="s">
        <v>81</v>
      </c>
      <c r="AY155" s="18" t="s">
        <v>138</v>
      </c>
      <c r="BE155" s="191">
        <f t="shared" si="14"/>
        <v>0</v>
      </c>
      <c r="BF155" s="191">
        <f t="shared" si="15"/>
        <v>0</v>
      </c>
      <c r="BG155" s="191">
        <f t="shared" si="16"/>
        <v>0</v>
      </c>
      <c r="BH155" s="191">
        <f t="shared" si="17"/>
        <v>0</v>
      </c>
      <c r="BI155" s="191">
        <f t="shared" si="18"/>
        <v>0</v>
      </c>
      <c r="BJ155" s="18" t="s">
        <v>79</v>
      </c>
      <c r="BK155" s="191">
        <f t="shared" si="19"/>
        <v>0</v>
      </c>
      <c r="BL155" s="18" t="s">
        <v>749</v>
      </c>
      <c r="BM155" s="190" t="s">
        <v>986</v>
      </c>
    </row>
    <row r="156" spans="1:65" s="2" customFormat="1" ht="16.5" customHeight="1">
      <c r="A156" s="35"/>
      <c r="B156" s="36"/>
      <c r="C156" s="230" t="s">
        <v>415</v>
      </c>
      <c r="D156" s="230" t="s">
        <v>264</v>
      </c>
      <c r="E156" s="231" t="s">
        <v>987</v>
      </c>
      <c r="F156" s="232" t="s">
        <v>939</v>
      </c>
      <c r="G156" s="233" t="s">
        <v>171</v>
      </c>
      <c r="H156" s="234">
        <v>10</v>
      </c>
      <c r="I156" s="235"/>
      <c r="J156" s="236">
        <f t="shared" si="10"/>
        <v>0</v>
      </c>
      <c r="K156" s="232" t="s">
        <v>19</v>
      </c>
      <c r="L156" s="237"/>
      <c r="M156" s="238" t="s">
        <v>19</v>
      </c>
      <c r="N156" s="239" t="s">
        <v>43</v>
      </c>
      <c r="O156" s="65"/>
      <c r="P156" s="188">
        <f t="shared" si="11"/>
        <v>0</v>
      </c>
      <c r="Q156" s="188">
        <v>0</v>
      </c>
      <c r="R156" s="188">
        <f t="shared" si="12"/>
        <v>0</v>
      </c>
      <c r="S156" s="188">
        <v>0</v>
      </c>
      <c r="T156" s="189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0" t="s">
        <v>749</v>
      </c>
      <c r="AT156" s="190" t="s">
        <v>264</v>
      </c>
      <c r="AU156" s="190" t="s">
        <v>81</v>
      </c>
      <c r="AY156" s="18" t="s">
        <v>138</v>
      </c>
      <c r="BE156" s="191">
        <f t="shared" si="14"/>
        <v>0</v>
      </c>
      <c r="BF156" s="191">
        <f t="shared" si="15"/>
        <v>0</v>
      </c>
      <c r="BG156" s="191">
        <f t="shared" si="16"/>
        <v>0</v>
      </c>
      <c r="BH156" s="191">
        <f t="shared" si="17"/>
        <v>0</v>
      </c>
      <c r="BI156" s="191">
        <f t="shared" si="18"/>
        <v>0</v>
      </c>
      <c r="BJ156" s="18" t="s">
        <v>79</v>
      </c>
      <c r="BK156" s="191">
        <f t="shared" si="19"/>
        <v>0</v>
      </c>
      <c r="BL156" s="18" t="s">
        <v>749</v>
      </c>
      <c r="BM156" s="190" t="s">
        <v>988</v>
      </c>
    </row>
    <row r="157" spans="1:65" s="2" customFormat="1" ht="16.5" customHeight="1">
      <c r="A157" s="35"/>
      <c r="B157" s="36"/>
      <c r="C157" s="230" t="s">
        <v>420</v>
      </c>
      <c r="D157" s="230" t="s">
        <v>264</v>
      </c>
      <c r="E157" s="231" t="s">
        <v>989</v>
      </c>
      <c r="F157" s="232" t="s">
        <v>941</v>
      </c>
      <c r="G157" s="233" t="s">
        <v>896</v>
      </c>
      <c r="H157" s="234">
        <v>4</v>
      </c>
      <c r="I157" s="235"/>
      <c r="J157" s="236">
        <f t="shared" si="10"/>
        <v>0</v>
      </c>
      <c r="K157" s="232" t="s">
        <v>19</v>
      </c>
      <c r="L157" s="237"/>
      <c r="M157" s="238" t="s">
        <v>19</v>
      </c>
      <c r="N157" s="239" t="s">
        <v>43</v>
      </c>
      <c r="O157" s="65"/>
      <c r="P157" s="188">
        <f t="shared" si="11"/>
        <v>0</v>
      </c>
      <c r="Q157" s="188">
        <v>0</v>
      </c>
      <c r="R157" s="188">
        <f t="shared" si="12"/>
        <v>0</v>
      </c>
      <c r="S157" s="188">
        <v>0</v>
      </c>
      <c r="T157" s="189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0" t="s">
        <v>749</v>
      </c>
      <c r="AT157" s="190" t="s">
        <v>264</v>
      </c>
      <c r="AU157" s="190" t="s">
        <v>81</v>
      </c>
      <c r="AY157" s="18" t="s">
        <v>138</v>
      </c>
      <c r="BE157" s="191">
        <f t="shared" si="14"/>
        <v>0</v>
      </c>
      <c r="BF157" s="191">
        <f t="shared" si="15"/>
        <v>0</v>
      </c>
      <c r="BG157" s="191">
        <f t="shared" si="16"/>
        <v>0</v>
      </c>
      <c r="BH157" s="191">
        <f t="shared" si="17"/>
        <v>0</v>
      </c>
      <c r="BI157" s="191">
        <f t="shared" si="18"/>
        <v>0</v>
      </c>
      <c r="BJ157" s="18" t="s">
        <v>79</v>
      </c>
      <c r="BK157" s="191">
        <f t="shared" si="19"/>
        <v>0</v>
      </c>
      <c r="BL157" s="18" t="s">
        <v>749</v>
      </c>
      <c r="BM157" s="190" t="s">
        <v>990</v>
      </c>
    </row>
    <row r="158" spans="1:65" s="2" customFormat="1" ht="16.5" customHeight="1">
      <c r="A158" s="35"/>
      <c r="B158" s="36"/>
      <c r="C158" s="230" t="s">
        <v>427</v>
      </c>
      <c r="D158" s="230" t="s">
        <v>264</v>
      </c>
      <c r="E158" s="231" t="s">
        <v>991</v>
      </c>
      <c r="F158" s="232" t="s">
        <v>943</v>
      </c>
      <c r="G158" s="233" t="s">
        <v>896</v>
      </c>
      <c r="H158" s="234">
        <v>4</v>
      </c>
      <c r="I158" s="235"/>
      <c r="J158" s="236">
        <f t="shared" si="10"/>
        <v>0</v>
      </c>
      <c r="K158" s="232" t="s">
        <v>19</v>
      </c>
      <c r="L158" s="237"/>
      <c r="M158" s="238" t="s">
        <v>19</v>
      </c>
      <c r="N158" s="239" t="s">
        <v>43</v>
      </c>
      <c r="O158" s="65"/>
      <c r="P158" s="188">
        <f t="shared" si="11"/>
        <v>0</v>
      </c>
      <c r="Q158" s="188">
        <v>0</v>
      </c>
      <c r="R158" s="188">
        <f t="shared" si="12"/>
        <v>0</v>
      </c>
      <c r="S158" s="188">
        <v>0</v>
      </c>
      <c r="T158" s="189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0" t="s">
        <v>749</v>
      </c>
      <c r="AT158" s="190" t="s">
        <v>264</v>
      </c>
      <c r="AU158" s="190" t="s">
        <v>81</v>
      </c>
      <c r="AY158" s="18" t="s">
        <v>138</v>
      </c>
      <c r="BE158" s="191">
        <f t="shared" si="14"/>
        <v>0</v>
      </c>
      <c r="BF158" s="191">
        <f t="shared" si="15"/>
        <v>0</v>
      </c>
      <c r="BG158" s="191">
        <f t="shared" si="16"/>
        <v>0</v>
      </c>
      <c r="BH158" s="191">
        <f t="shared" si="17"/>
        <v>0</v>
      </c>
      <c r="BI158" s="191">
        <f t="shared" si="18"/>
        <v>0</v>
      </c>
      <c r="BJ158" s="18" t="s">
        <v>79</v>
      </c>
      <c r="BK158" s="191">
        <f t="shared" si="19"/>
        <v>0</v>
      </c>
      <c r="BL158" s="18" t="s">
        <v>749</v>
      </c>
      <c r="BM158" s="190" t="s">
        <v>992</v>
      </c>
    </row>
    <row r="159" spans="1:65" s="2" customFormat="1" ht="16.5" customHeight="1">
      <c r="A159" s="35"/>
      <c r="B159" s="36"/>
      <c r="C159" s="230" t="s">
        <v>434</v>
      </c>
      <c r="D159" s="230" t="s">
        <v>264</v>
      </c>
      <c r="E159" s="231" t="s">
        <v>993</v>
      </c>
      <c r="F159" s="232" t="s">
        <v>947</v>
      </c>
      <c r="G159" s="233" t="s">
        <v>896</v>
      </c>
      <c r="H159" s="234">
        <v>6</v>
      </c>
      <c r="I159" s="235"/>
      <c r="J159" s="236">
        <f t="shared" si="10"/>
        <v>0</v>
      </c>
      <c r="K159" s="232" t="s">
        <v>19</v>
      </c>
      <c r="L159" s="237"/>
      <c r="M159" s="238" t="s">
        <v>19</v>
      </c>
      <c r="N159" s="239" t="s">
        <v>43</v>
      </c>
      <c r="O159" s="65"/>
      <c r="P159" s="188">
        <f t="shared" si="11"/>
        <v>0</v>
      </c>
      <c r="Q159" s="188">
        <v>0</v>
      </c>
      <c r="R159" s="188">
        <f t="shared" si="12"/>
        <v>0</v>
      </c>
      <c r="S159" s="188">
        <v>0</v>
      </c>
      <c r="T159" s="189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0" t="s">
        <v>749</v>
      </c>
      <c r="AT159" s="190" t="s">
        <v>264</v>
      </c>
      <c r="AU159" s="190" t="s">
        <v>81</v>
      </c>
      <c r="AY159" s="18" t="s">
        <v>138</v>
      </c>
      <c r="BE159" s="191">
        <f t="shared" si="14"/>
        <v>0</v>
      </c>
      <c r="BF159" s="191">
        <f t="shared" si="15"/>
        <v>0</v>
      </c>
      <c r="BG159" s="191">
        <f t="shared" si="16"/>
        <v>0</v>
      </c>
      <c r="BH159" s="191">
        <f t="shared" si="17"/>
        <v>0</v>
      </c>
      <c r="BI159" s="191">
        <f t="shared" si="18"/>
        <v>0</v>
      </c>
      <c r="BJ159" s="18" t="s">
        <v>79</v>
      </c>
      <c r="BK159" s="191">
        <f t="shared" si="19"/>
        <v>0</v>
      </c>
      <c r="BL159" s="18" t="s">
        <v>749</v>
      </c>
      <c r="BM159" s="190" t="s">
        <v>994</v>
      </c>
    </row>
    <row r="160" spans="1:65" s="2" customFormat="1" ht="16.5" customHeight="1">
      <c r="A160" s="35"/>
      <c r="B160" s="36"/>
      <c r="C160" s="230" t="s">
        <v>440</v>
      </c>
      <c r="D160" s="230" t="s">
        <v>264</v>
      </c>
      <c r="E160" s="231" t="s">
        <v>995</v>
      </c>
      <c r="F160" s="232" t="s">
        <v>950</v>
      </c>
      <c r="G160" s="233" t="s">
        <v>896</v>
      </c>
      <c r="H160" s="234">
        <v>1</v>
      </c>
      <c r="I160" s="235"/>
      <c r="J160" s="236">
        <f t="shared" si="10"/>
        <v>0</v>
      </c>
      <c r="K160" s="232" t="s">
        <v>19</v>
      </c>
      <c r="L160" s="237"/>
      <c r="M160" s="238" t="s">
        <v>19</v>
      </c>
      <c r="N160" s="239" t="s">
        <v>43</v>
      </c>
      <c r="O160" s="65"/>
      <c r="P160" s="188">
        <f t="shared" si="11"/>
        <v>0</v>
      </c>
      <c r="Q160" s="188">
        <v>0</v>
      </c>
      <c r="R160" s="188">
        <f t="shared" si="12"/>
        <v>0</v>
      </c>
      <c r="S160" s="188">
        <v>0</v>
      </c>
      <c r="T160" s="189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0" t="s">
        <v>749</v>
      </c>
      <c r="AT160" s="190" t="s">
        <v>264</v>
      </c>
      <c r="AU160" s="190" t="s">
        <v>81</v>
      </c>
      <c r="AY160" s="18" t="s">
        <v>138</v>
      </c>
      <c r="BE160" s="191">
        <f t="shared" si="14"/>
        <v>0</v>
      </c>
      <c r="BF160" s="191">
        <f t="shared" si="15"/>
        <v>0</v>
      </c>
      <c r="BG160" s="191">
        <f t="shared" si="16"/>
        <v>0</v>
      </c>
      <c r="BH160" s="191">
        <f t="shared" si="17"/>
        <v>0</v>
      </c>
      <c r="BI160" s="191">
        <f t="shared" si="18"/>
        <v>0</v>
      </c>
      <c r="BJ160" s="18" t="s">
        <v>79</v>
      </c>
      <c r="BK160" s="191">
        <f t="shared" si="19"/>
        <v>0</v>
      </c>
      <c r="BL160" s="18" t="s">
        <v>749</v>
      </c>
      <c r="BM160" s="190" t="s">
        <v>996</v>
      </c>
    </row>
    <row r="161" spans="1:65" s="2" customFormat="1" ht="16.5" customHeight="1">
      <c r="A161" s="35"/>
      <c r="B161" s="36"/>
      <c r="C161" s="230" t="s">
        <v>448</v>
      </c>
      <c r="D161" s="230" t="s">
        <v>264</v>
      </c>
      <c r="E161" s="231" t="s">
        <v>997</v>
      </c>
      <c r="F161" s="232" t="s">
        <v>935</v>
      </c>
      <c r="G161" s="233" t="s">
        <v>896</v>
      </c>
      <c r="H161" s="234">
        <v>6</v>
      </c>
      <c r="I161" s="235"/>
      <c r="J161" s="236">
        <f t="shared" si="10"/>
        <v>0</v>
      </c>
      <c r="K161" s="232" t="s">
        <v>19</v>
      </c>
      <c r="L161" s="237"/>
      <c r="M161" s="238" t="s">
        <v>19</v>
      </c>
      <c r="N161" s="239" t="s">
        <v>43</v>
      </c>
      <c r="O161" s="65"/>
      <c r="P161" s="188">
        <f t="shared" si="11"/>
        <v>0</v>
      </c>
      <c r="Q161" s="188">
        <v>0</v>
      </c>
      <c r="R161" s="188">
        <f t="shared" si="12"/>
        <v>0</v>
      </c>
      <c r="S161" s="188">
        <v>0</v>
      </c>
      <c r="T161" s="189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0" t="s">
        <v>749</v>
      </c>
      <c r="AT161" s="190" t="s">
        <v>264</v>
      </c>
      <c r="AU161" s="190" t="s">
        <v>81</v>
      </c>
      <c r="AY161" s="18" t="s">
        <v>138</v>
      </c>
      <c r="BE161" s="191">
        <f t="shared" si="14"/>
        <v>0</v>
      </c>
      <c r="BF161" s="191">
        <f t="shared" si="15"/>
        <v>0</v>
      </c>
      <c r="BG161" s="191">
        <f t="shared" si="16"/>
        <v>0</v>
      </c>
      <c r="BH161" s="191">
        <f t="shared" si="17"/>
        <v>0</v>
      </c>
      <c r="BI161" s="191">
        <f t="shared" si="18"/>
        <v>0</v>
      </c>
      <c r="BJ161" s="18" t="s">
        <v>79</v>
      </c>
      <c r="BK161" s="191">
        <f t="shared" si="19"/>
        <v>0</v>
      </c>
      <c r="BL161" s="18" t="s">
        <v>749</v>
      </c>
      <c r="BM161" s="190" t="s">
        <v>998</v>
      </c>
    </row>
    <row r="162" spans="2:63" s="12" customFormat="1" ht="22.9" customHeight="1">
      <c r="B162" s="163"/>
      <c r="C162" s="164"/>
      <c r="D162" s="165" t="s">
        <v>71</v>
      </c>
      <c r="E162" s="177" t="s">
        <v>999</v>
      </c>
      <c r="F162" s="177" t="s">
        <v>1000</v>
      </c>
      <c r="G162" s="164"/>
      <c r="H162" s="164"/>
      <c r="I162" s="167"/>
      <c r="J162" s="178">
        <f>BK162</f>
        <v>0</v>
      </c>
      <c r="K162" s="164"/>
      <c r="L162" s="169"/>
      <c r="M162" s="170"/>
      <c r="N162" s="171"/>
      <c r="O162" s="171"/>
      <c r="P162" s="172">
        <f>SUM(P163:P166)</f>
        <v>0</v>
      </c>
      <c r="Q162" s="171"/>
      <c r="R162" s="172">
        <f>SUM(R163:R166)</f>
        <v>0</v>
      </c>
      <c r="S162" s="171"/>
      <c r="T162" s="173">
        <f>SUM(T163:T166)</f>
        <v>0</v>
      </c>
      <c r="AR162" s="174" t="s">
        <v>157</v>
      </c>
      <c r="AT162" s="175" t="s">
        <v>71</v>
      </c>
      <c r="AU162" s="175" t="s">
        <v>79</v>
      </c>
      <c r="AY162" s="174" t="s">
        <v>138</v>
      </c>
      <c r="BK162" s="176">
        <f>SUM(BK163:BK166)</f>
        <v>0</v>
      </c>
    </row>
    <row r="163" spans="1:65" s="2" customFormat="1" ht="24.2" customHeight="1">
      <c r="A163" s="35"/>
      <c r="B163" s="36"/>
      <c r="C163" s="179" t="s">
        <v>453</v>
      </c>
      <c r="D163" s="179" t="s">
        <v>140</v>
      </c>
      <c r="E163" s="180" t="s">
        <v>1001</v>
      </c>
      <c r="F163" s="181" t="s">
        <v>1002</v>
      </c>
      <c r="G163" s="182" t="s">
        <v>899</v>
      </c>
      <c r="H163" s="183">
        <v>0.87</v>
      </c>
      <c r="I163" s="184"/>
      <c r="J163" s="185">
        <f>ROUND(I163*H163,2)</f>
        <v>0</v>
      </c>
      <c r="K163" s="181" t="s">
        <v>19</v>
      </c>
      <c r="L163" s="40"/>
      <c r="M163" s="186" t="s">
        <v>19</v>
      </c>
      <c r="N163" s="187" t="s">
        <v>43</v>
      </c>
      <c r="O163" s="65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0" t="s">
        <v>714</v>
      </c>
      <c r="AT163" s="190" t="s">
        <v>140</v>
      </c>
      <c r="AU163" s="190" t="s">
        <v>81</v>
      </c>
      <c r="AY163" s="18" t="s">
        <v>138</v>
      </c>
      <c r="BE163" s="191">
        <f>IF(N163="základní",J163,0)</f>
        <v>0</v>
      </c>
      <c r="BF163" s="191">
        <f>IF(N163="snížená",J163,0)</f>
        <v>0</v>
      </c>
      <c r="BG163" s="191">
        <f>IF(N163="zákl. přenesená",J163,0)</f>
        <v>0</v>
      </c>
      <c r="BH163" s="191">
        <f>IF(N163="sníž. přenesená",J163,0)</f>
        <v>0</v>
      </c>
      <c r="BI163" s="191">
        <f>IF(N163="nulová",J163,0)</f>
        <v>0</v>
      </c>
      <c r="BJ163" s="18" t="s">
        <v>79</v>
      </c>
      <c r="BK163" s="191">
        <f>ROUND(I163*H163,2)</f>
        <v>0</v>
      </c>
      <c r="BL163" s="18" t="s">
        <v>714</v>
      </c>
      <c r="BM163" s="190" t="s">
        <v>1003</v>
      </c>
    </row>
    <row r="164" spans="1:65" s="2" customFormat="1" ht="16.5" customHeight="1">
      <c r="A164" s="35"/>
      <c r="B164" s="36"/>
      <c r="C164" s="179" t="s">
        <v>457</v>
      </c>
      <c r="D164" s="179" t="s">
        <v>140</v>
      </c>
      <c r="E164" s="180" t="s">
        <v>1004</v>
      </c>
      <c r="F164" s="181" t="s">
        <v>1005</v>
      </c>
      <c r="G164" s="182" t="s">
        <v>899</v>
      </c>
      <c r="H164" s="183">
        <v>0.87</v>
      </c>
      <c r="I164" s="184"/>
      <c r="J164" s="185">
        <f>ROUND(I164*H164,2)</f>
        <v>0</v>
      </c>
      <c r="K164" s="181" t="s">
        <v>19</v>
      </c>
      <c r="L164" s="40"/>
      <c r="M164" s="186" t="s">
        <v>19</v>
      </c>
      <c r="N164" s="187" t="s">
        <v>43</v>
      </c>
      <c r="O164" s="65"/>
      <c r="P164" s="188">
        <f>O164*H164</f>
        <v>0</v>
      </c>
      <c r="Q164" s="188">
        <v>0</v>
      </c>
      <c r="R164" s="188">
        <f>Q164*H164</f>
        <v>0</v>
      </c>
      <c r="S164" s="188">
        <v>0</v>
      </c>
      <c r="T164" s="18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0" t="s">
        <v>714</v>
      </c>
      <c r="AT164" s="190" t="s">
        <v>140</v>
      </c>
      <c r="AU164" s="190" t="s">
        <v>81</v>
      </c>
      <c r="AY164" s="18" t="s">
        <v>138</v>
      </c>
      <c r="BE164" s="191">
        <f>IF(N164="základní",J164,0)</f>
        <v>0</v>
      </c>
      <c r="BF164" s="191">
        <f>IF(N164="snížená",J164,0)</f>
        <v>0</v>
      </c>
      <c r="BG164" s="191">
        <f>IF(N164="zákl. přenesená",J164,0)</f>
        <v>0</v>
      </c>
      <c r="BH164" s="191">
        <f>IF(N164="sníž. přenesená",J164,0)</f>
        <v>0</v>
      </c>
      <c r="BI164" s="191">
        <f>IF(N164="nulová",J164,0)</f>
        <v>0</v>
      </c>
      <c r="BJ164" s="18" t="s">
        <v>79</v>
      </c>
      <c r="BK164" s="191">
        <f>ROUND(I164*H164,2)</f>
        <v>0</v>
      </c>
      <c r="BL164" s="18" t="s">
        <v>714</v>
      </c>
      <c r="BM164" s="190" t="s">
        <v>1006</v>
      </c>
    </row>
    <row r="165" spans="1:65" s="2" customFormat="1" ht="16.5" customHeight="1">
      <c r="A165" s="35"/>
      <c r="B165" s="36"/>
      <c r="C165" s="179" t="s">
        <v>460</v>
      </c>
      <c r="D165" s="179" t="s">
        <v>140</v>
      </c>
      <c r="E165" s="180" t="s">
        <v>1007</v>
      </c>
      <c r="F165" s="181" t="s">
        <v>1008</v>
      </c>
      <c r="G165" s="182" t="s">
        <v>899</v>
      </c>
      <c r="H165" s="183">
        <v>0.87</v>
      </c>
      <c r="I165" s="184"/>
      <c r="J165" s="185">
        <f>ROUND(I165*H165,2)</f>
        <v>0</v>
      </c>
      <c r="K165" s="181" t="s">
        <v>19</v>
      </c>
      <c r="L165" s="40"/>
      <c r="M165" s="186" t="s">
        <v>19</v>
      </c>
      <c r="N165" s="187" t="s">
        <v>43</v>
      </c>
      <c r="O165" s="65"/>
      <c r="P165" s="188">
        <f>O165*H165</f>
        <v>0</v>
      </c>
      <c r="Q165" s="188">
        <v>0</v>
      </c>
      <c r="R165" s="188">
        <f>Q165*H165</f>
        <v>0</v>
      </c>
      <c r="S165" s="188">
        <v>0</v>
      </c>
      <c r="T165" s="18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0" t="s">
        <v>714</v>
      </c>
      <c r="AT165" s="190" t="s">
        <v>140</v>
      </c>
      <c r="AU165" s="190" t="s">
        <v>81</v>
      </c>
      <c r="AY165" s="18" t="s">
        <v>138</v>
      </c>
      <c r="BE165" s="191">
        <f>IF(N165="základní",J165,0)</f>
        <v>0</v>
      </c>
      <c r="BF165" s="191">
        <f>IF(N165="snížená",J165,0)</f>
        <v>0</v>
      </c>
      <c r="BG165" s="191">
        <f>IF(N165="zákl. přenesená",J165,0)</f>
        <v>0</v>
      </c>
      <c r="BH165" s="191">
        <f>IF(N165="sníž. přenesená",J165,0)</f>
        <v>0</v>
      </c>
      <c r="BI165" s="191">
        <f>IF(N165="nulová",J165,0)</f>
        <v>0</v>
      </c>
      <c r="BJ165" s="18" t="s">
        <v>79</v>
      </c>
      <c r="BK165" s="191">
        <f>ROUND(I165*H165,2)</f>
        <v>0</v>
      </c>
      <c r="BL165" s="18" t="s">
        <v>714</v>
      </c>
      <c r="BM165" s="190" t="s">
        <v>1009</v>
      </c>
    </row>
    <row r="166" spans="1:65" s="2" customFormat="1" ht="16.5" customHeight="1">
      <c r="A166" s="35"/>
      <c r="B166" s="36"/>
      <c r="C166" s="179" t="s">
        <v>466</v>
      </c>
      <c r="D166" s="179" t="s">
        <v>140</v>
      </c>
      <c r="E166" s="180" t="s">
        <v>1010</v>
      </c>
      <c r="F166" s="181" t="s">
        <v>1011</v>
      </c>
      <c r="G166" s="182" t="s">
        <v>896</v>
      </c>
      <c r="H166" s="183">
        <v>34</v>
      </c>
      <c r="I166" s="184"/>
      <c r="J166" s="185">
        <f>ROUND(I166*H166,2)</f>
        <v>0</v>
      </c>
      <c r="K166" s="181" t="s">
        <v>19</v>
      </c>
      <c r="L166" s="40"/>
      <c r="M166" s="186" t="s">
        <v>19</v>
      </c>
      <c r="N166" s="187" t="s">
        <v>43</v>
      </c>
      <c r="O166" s="65"/>
      <c r="P166" s="188">
        <f>O166*H166</f>
        <v>0</v>
      </c>
      <c r="Q166" s="188">
        <v>0</v>
      </c>
      <c r="R166" s="188">
        <f>Q166*H166</f>
        <v>0</v>
      </c>
      <c r="S166" s="188">
        <v>0</v>
      </c>
      <c r="T166" s="18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0" t="s">
        <v>714</v>
      </c>
      <c r="AT166" s="190" t="s">
        <v>140</v>
      </c>
      <c r="AU166" s="190" t="s">
        <v>81</v>
      </c>
      <c r="AY166" s="18" t="s">
        <v>138</v>
      </c>
      <c r="BE166" s="191">
        <f>IF(N166="základní",J166,0)</f>
        <v>0</v>
      </c>
      <c r="BF166" s="191">
        <f>IF(N166="snížená",J166,0)</f>
        <v>0</v>
      </c>
      <c r="BG166" s="191">
        <f>IF(N166="zákl. přenesená",J166,0)</f>
        <v>0</v>
      </c>
      <c r="BH166" s="191">
        <f>IF(N166="sníž. přenesená",J166,0)</f>
        <v>0</v>
      </c>
      <c r="BI166" s="191">
        <f>IF(N166="nulová",J166,0)</f>
        <v>0</v>
      </c>
      <c r="BJ166" s="18" t="s">
        <v>79</v>
      </c>
      <c r="BK166" s="191">
        <f>ROUND(I166*H166,2)</f>
        <v>0</v>
      </c>
      <c r="BL166" s="18" t="s">
        <v>714</v>
      </c>
      <c r="BM166" s="190" t="s">
        <v>1012</v>
      </c>
    </row>
    <row r="167" spans="2:63" s="12" customFormat="1" ht="22.9" customHeight="1">
      <c r="B167" s="163"/>
      <c r="C167" s="164"/>
      <c r="D167" s="165" t="s">
        <v>71</v>
      </c>
      <c r="E167" s="177" t="s">
        <v>1013</v>
      </c>
      <c r="F167" s="177" t="s">
        <v>1014</v>
      </c>
      <c r="G167" s="164"/>
      <c r="H167" s="164"/>
      <c r="I167" s="167"/>
      <c r="J167" s="178">
        <f>BK167</f>
        <v>0</v>
      </c>
      <c r="K167" s="164"/>
      <c r="L167" s="169"/>
      <c r="M167" s="170"/>
      <c r="N167" s="171"/>
      <c r="O167" s="171"/>
      <c r="P167" s="172">
        <f>SUM(P168:P169)</f>
        <v>0</v>
      </c>
      <c r="Q167" s="171"/>
      <c r="R167" s="172">
        <f>SUM(R168:R169)</f>
        <v>0</v>
      </c>
      <c r="S167" s="171"/>
      <c r="T167" s="173">
        <f>SUM(T168:T169)</f>
        <v>0</v>
      </c>
      <c r="AR167" s="174" t="s">
        <v>157</v>
      </c>
      <c r="AT167" s="175" t="s">
        <v>71</v>
      </c>
      <c r="AU167" s="175" t="s">
        <v>79</v>
      </c>
      <c r="AY167" s="174" t="s">
        <v>138</v>
      </c>
      <c r="BK167" s="176">
        <f>SUM(BK168:BK169)</f>
        <v>0</v>
      </c>
    </row>
    <row r="168" spans="1:65" s="2" customFormat="1" ht="16.5" customHeight="1">
      <c r="A168" s="35"/>
      <c r="B168" s="36"/>
      <c r="C168" s="230" t="s">
        <v>1015</v>
      </c>
      <c r="D168" s="230" t="s">
        <v>264</v>
      </c>
      <c r="E168" s="231" t="s">
        <v>1016</v>
      </c>
      <c r="F168" s="232" t="s">
        <v>1008</v>
      </c>
      <c r="G168" s="233" t="s">
        <v>899</v>
      </c>
      <c r="H168" s="234">
        <v>0.87</v>
      </c>
      <c r="I168" s="235"/>
      <c r="J168" s="236">
        <f>ROUND(I168*H168,2)</f>
        <v>0</v>
      </c>
      <c r="K168" s="232" t="s">
        <v>19</v>
      </c>
      <c r="L168" s="237"/>
      <c r="M168" s="238" t="s">
        <v>19</v>
      </c>
      <c r="N168" s="239" t="s">
        <v>43</v>
      </c>
      <c r="O168" s="65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0" t="s">
        <v>749</v>
      </c>
      <c r="AT168" s="190" t="s">
        <v>264</v>
      </c>
      <c r="AU168" s="190" t="s">
        <v>81</v>
      </c>
      <c r="AY168" s="18" t="s">
        <v>138</v>
      </c>
      <c r="BE168" s="191">
        <f>IF(N168="základní",J168,0)</f>
        <v>0</v>
      </c>
      <c r="BF168" s="191">
        <f>IF(N168="snížená",J168,0)</f>
        <v>0</v>
      </c>
      <c r="BG168" s="191">
        <f>IF(N168="zákl. přenesená",J168,0)</f>
        <v>0</v>
      </c>
      <c r="BH168" s="191">
        <f>IF(N168="sníž. přenesená",J168,0)</f>
        <v>0</v>
      </c>
      <c r="BI168" s="191">
        <f>IF(N168="nulová",J168,0)</f>
        <v>0</v>
      </c>
      <c r="BJ168" s="18" t="s">
        <v>79</v>
      </c>
      <c r="BK168" s="191">
        <f>ROUND(I168*H168,2)</f>
        <v>0</v>
      </c>
      <c r="BL168" s="18" t="s">
        <v>749</v>
      </c>
      <c r="BM168" s="190" t="s">
        <v>1017</v>
      </c>
    </row>
    <row r="169" spans="1:65" s="2" customFormat="1" ht="16.5" customHeight="1">
      <c r="A169" s="35"/>
      <c r="B169" s="36"/>
      <c r="C169" s="230" t="s">
        <v>948</v>
      </c>
      <c r="D169" s="230" t="s">
        <v>264</v>
      </c>
      <c r="E169" s="231" t="s">
        <v>1018</v>
      </c>
      <c r="F169" s="232" t="s">
        <v>1011</v>
      </c>
      <c r="G169" s="233" t="s">
        <v>896</v>
      </c>
      <c r="H169" s="234">
        <v>34</v>
      </c>
      <c r="I169" s="235"/>
      <c r="J169" s="236">
        <f>ROUND(I169*H169,2)</f>
        <v>0</v>
      </c>
      <c r="K169" s="232" t="s">
        <v>19</v>
      </c>
      <c r="L169" s="237"/>
      <c r="M169" s="238" t="s">
        <v>19</v>
      </c>
      <c r="N169" s="239" t="s">
        <v>43</v>
      </c>
      <c r="O169" s="65"/>
      <c r="P169" s="188">
        <f>O169*H169</f>
        <v>0</v>
      </c>
      <c r="Q169" s="188">
        <v>0</v>
      </c>
      <c r="R169" s="188">
        <f>Q169*H169</f>
        <v>0</v>
      </c>
      <c r="S169" s="188">
        <v>0</v>
      </c>
      <c r="T169" s="18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0" t="s">
        <v>749</v>
      </c>
      <c r="AT169" s="190" t="s">
        <v>264</v>
      </c>
      <c r="AU169" s="190" t="s">
        <v>81</v>
      </c>
      <c r="AY169" s="18" t="s">
        <v>138</v>
      </c>
      <c r="BE169" s="191">
        <f>IF(N169="základní",J169,0)</f>
        <v>0</v>
      </c>
      <c r="BF169" s="191">
        <f>IF(N169="snížená",J169,0)</f>
        <v>0</v>
      </c>
      <c r="BG169" s="191">
        <f>IF(N169="zákl. přenesená",J169,0)</f>
        <v>0</v>
      </c>
      <c r="BH169" s="191">
        <f>IF(N169="sníž. přenesená",J169,0)</f>
        <v>0</v>
      </c>
      <c r="BI169" s="191">
        <f>IF(N169="nulová",J169,0)</f>
        <v>0</v>
      </c>
      <c r="BJ169" s="18" t="s">
        <v>79</v>
      </c>
      <c r="BK169" s="191">
        <f>ROUND(I169*H169,2)</f>
        <v>0</v>
      </c>
      <c r="BL169" s="18" t="s">
        <v>749</v>
      </c>
      <c r="BM169" s="190" t="s">
        <v>1019</v>
      </c>
    </row>
    <row r="170" spans="2:63" s="12" customFormat="1" ht="22.9" customHeight="1">
      <c r="B170" s="163"/>
      <c r="C170" s="164"/>
      <c r="D170" s="165" t="s">
        <v>71</v>
      </c>
      <c r="E170" s="177" t="s">
        <v>1020</v>
      </c>
      <c r="F170" s="177" t="s">
        <v>1021</v>
      </c>
      <c r="G170" s="164"/>
      <c r="H170" s="164"/>
      <c r="I170" s="167"/>
      <c r="J170" s="178">
        <f>BK170</f>
        <v>0</v>
      </c>
      <c r="K170" s="164"/>
      <c r="L170" s="169"/>
      <c r="M170" s="170"/>
      <c r="N170" s="171"/>
      <c r="O170" s="171"/>
      <c r="P170" s="172">
        <f>SUM(P171:P179)</f>
        <v>0</v>
      </c>
      <c r="Q170" s="171"/>
      <c r="R170" s="172">
        <f>SUM(R171:R179)</f>
        <v>0</v>
      </c>
      <c r="S170" s="171"/>
      <c r="T170" s="173">
        <f>SUM(T171:T179)</f>
        <v>0</v>
      </c>
      <c r="AR170" s="174" t="s">
        <v>157</v>
      </c>
      <c r="AT170" s="175" t="s">
        <v>71</v>
      </c>
      <c r="AU170" s="175" t="s">
        <v>79</v>
      </c>
      <c r="AY170" s="174" t="s">
        <v>138</v>
      </c>
      <c r="BK170" s="176">
        <f>SUM(BK171:BK179)</f>
        <v>0</v>
      </c>
    </row>
    <row r="171" spans="1:65" s="2" customFormat="1" ht="16.5" customHeight="1">
      <c r="A171" s="35"/>
      <c r="B171" s="36"/>
      <c r="C171" s="179" t="s">
        <v>1022</v>
      </c>
      <c r="D171" s="179" t="s">
        <v>140</v>
      </c>
      <c r="E171" s="180" t="s">
        <v>1023</v>
      </c>
      <c r="F171" s="181" t="s">
        <v>1024</v>
      </c>
      <c r="G171" s="182" t="s">
        <v>179</v>
      </c>
      <c r="H171" s="183">
        <v>4.4</v>
      </c>
      <c r="I171" s="184"/>
      <c r="J171" s="185">
        <f aca="true" t="shared" si="20" ref="J171:J179">ROUND(I171*H171,2)</f>
        <v>0</v>
      </c>
      <c r="K171" s="181" t="s">
        <v>19</v>
      </c>
      <c r="L171" s="40"/>
      <c r="M171" s="186" t="s">
        <v>19</v>
      </c>
      <c r="N171" s="187" t="s">
        <v>43</v>
      </c>
      <c r="O171" s="65"/>
      <c r="P171" s="188">
        <f aca="true" t="shared" si="21" ref="P171:P179">O171*H171</f>
        <v>0</v>
      </c>
      <c r="Q171" s="188">
        <v>0</v>
      </c>
      <c r="R171" s="188">
        <f aca="true" t="shared" si="22" ref="R171:R179">Q171*H171</f>
        <v>0</v>
      </c>
      <c r="S171" s="188">
        <v>0</v>
      </c>
      <c r="T171" s="189">
        <f aca="true" t="shared" si="23" ref="T171:T179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0" t="s">
        <v>714</v>
      </c>
      <c r="AT171" s="190" t="s">
        <v>140</v>
      </c>
      <c r="AU171" s="190" t="s">
        <v>81</v>
      </c>
      <c r="AY171" s="18" t="s">
        <v>138</v>
      </c>
      <c r="BE171" s="191">
        <f aca="true" t="shared" si="24" ref="BE171:BE179">IF(N171="základní",J171,0)</f>
        <v>0</v>
      </c>
      <c r="BF171" s="191">
        <f aca="true" t="shared" si="25" ref="BF171:BF179">IF(N171="snížená",J171,0)</f>
        <v>0</v>
      </c>
      <c r="BG171" s="191">
        <f aca="true" t="shared" si="26" ref="BG171:BG179">IF(N171="zákl. přenesená",J171,0)</f>
        <v>0</v>
      </c>
      <c r="BH171" s="191">
        <f aca="true" t="shared" si="27" ref="BH171:BH179">IF(N171="sníž. přenesená",J171,0)</f>
        <v>0</v>
      </c>
      <c r="BI171" s="191">
        <f aca="true" t="shared" si="28" ref="BI171:BI179">IF(N171="nulová",J171,0)</f>
        <v>0</v>
      </c>
      <c r="BJ171" s="18" t="s">
        <v>79</v>
      </c>
      <c r="BK171" s="191">
        <f aca="true" t="shared" si="29" ref="BK171:BK179">ROUND(I171*H171,2)</f>
        <v>0</v>
      </c>
      <c r="BL171" s="18" t="s">
        <v>714</v>
      </c>
      <c r="BM171" s="190" t="s">
        <v>1025</v>
      </c>
    </row>
    <row r="172" spans="1:65" s="2" customFormat="1" ht="16.5" customHeight="1">
      <c r="A172" s="35"/>
      <c r="B172" s="36"/>
      <c r="C172" s="179" t="s">
        <v>951</v>
      </c>
      <c r="D172" s="179" t="s">
        <v>140</v>
      </c>
      <c r="E172" s="180" t="s">
        <v>1026</v>
      </c>
      <c r="F172" s="181" t="s">
        <v>1027</v>
      </c>
      <c r="G172" s="182" t="s">
        <v>179</v>
      </c>
      <c r="H172" s="183">
        <v>4.4</v>
      </c>
      <c r="I172" s="184"/>
      <c r="J172" s="185">
        <f t="shared" si="20"/>
        <v>0</v>
      </c>
      <c r="K172" s="181" t="s">
        <v>19</v>
      </c>
      <c r="L172" s="40"/>
      <c r="M172" s="186" t="s">
        <v>19</v>
      </c>
      <c r="N172" s="187" t="s">
        <v>43</v>
      </c>
      <c r="O172" s="65"/>
      <c r="P172" s="188">
        <f t="shared" si="21"/>
        <v>0</v>
      </c>
      <c r="Q172" s="188">
        <v>0</v>
      </c>
      <c r="R172" s="188">
        <f t="shared" si="22"/>
        <v>0</v>
      </c>
      <c r="S172" s="188">
        <v>0</v>
      </c>
      <c r="T172" s="189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0" t="s">
        <v>714</v>
      </c>
      <c r="AT172" s="190" t="s">
        <v>140</v>
      </c>
      <c r="AU172" s="190" t="s">
        <v>81</v>
      </c>
      <c r="AY172" s="18" t="s">
        <v>138</v>
      </c>
      <c r="BE172" s="191">
        <f t="shared" si="24"/>
        <v>0</v>
      </c>
      <c r="BF172" s="191">
        <f t="shared" si="25"/>
        <v>0</v>
      </c>
      <c r="BG172" s="191">
        <f t="shared" si="26"/>
        <v>0</v>
      </c>
      <c r="BH172" s="191">
        <f t="shared" si="27"/>
        <v>0</v>
      </c>
      <c r="BI172" s="191">
        <f t="shared" si="28"/>
        <v>0</v>
      </c>
      <c r="BJ172" s="18" t="s">
        <v>79</v>
      </c>
      <c r="BK172" s="191">
        <f t="shared" si="29"/>
        <v>0</v>
      </c>
      <c r="BL172" s="18" t="s">
        <v>714</v>
      </c>
      <c r="BM172" s="190" t="s">
        <v>1028</v>
      </c>
    </row>
    <row r="173" spans="1:65" s="2" customFormat="1" ht="16.5" customHeight="1">
      <c r="A173" s="35"/>
      <c r="B173" s="36"/>
      <c r="C173" s="179" t="s">
        <v>1029</v>
      </c>
      <c r="D173" s="179" t="s">
        <v>140</v>
      </c>
      <c r="E173" s="180" t="s">
        <v>912</v>
      </c>
      <c r="F173" s="181" t="s">
        <v>913</v>
      </c>
      <c r="G173" s="182" t="s">
        <v>171</v>
      </c>
      <c r="H173" s="183">
        <v>50</v>
      </c>
      <c r="I173" s="184"/>
      <c r="J173" s="185">
        <f t="shared" si="20"/>
        <v>0</v>
      </c>
      <c r="K173" s="181" t="s">
        <v>19</v>
      </c>
      <c r="L173" s="40"/>
      <c r="M173" s="186" t="s">
        <v>19</v>
      </c>
      <c r="N173" s="187" t="s">
        <v>43</v>
      </c>
      <c r="O173" s="65"/>
      <c r="P173" s="188">
        <f t="shared" si="21"/>
        <v>0</v>
      </c>
      <c r="Q173" s="188">
        <v>0</v>
      </c>
      <c r="R173" s="188">
        <f t="shared" si="22"/>
        <v>0</v>
      </c>
      <c r="S173" s="188">
        <v>0</v>
      </c>
      <c r="T173" s="189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0" t="s">
        <v>714</v>
      </c>
      <c r="AT173" s="190" t="s">
        <v>140</v>
      </c>
      <c r="AU173" s="190" t="s">
        <v>81</v>
      </c>
      <c r="AY173" s="18" t="s">
        <v>138</v>
      </c>
      <c r="BE173" s="191">
        <f t="shared" si="24"/>
        <v>0</v>
      </c>
      <c r="BF173" s="191">
        <f t="shared" si="25"/>
        <v>0</v>
      </c>
      <c r="BG173" s="191">
        <f t="shared" si="26"/>
        <v>0</v>
      </c>
      <c r="BH173" s="191">
        <f t="shared" si="27"/>
        <v>0</v>
      </c>
      <c r="BI173" s="191">
        <f t="shared" si="28"/>
        <v>0</v>
      </c>
      <c r="BJ173" s="18" t="s">
        <v>79</v>
      </c>
      <c r="BK173" s="191">
        <f t="shared" si="29"/>
        <v>0</v>
      </c>
      <c r="BL173" s="18" t="s">
        <v>714</v>
      </c>
      <c r="BM173" s="190" t="s">
        <v>1030</v>
      </c>
    </row>
    <row r="174" spans="1:65" s="2" customFormat="1" ht="16.5" customHeight="1">
      <c r="A174" s="35"/>
      <c r="B174" s="36"/>
      <c r="C174" s="179" t="s">
        <v>953</v>
      </c>
      <c r="D174" s="179" t="s">
        <v>140</v>
      </c>
      <c r="E174" s="180" t="s">
        <v>914</v>
      </c>
      <c r="F174" s="181" t="s">
        <v>915</v>
      </c>
      <c r="G174" s="182" t="s">
        <v>171</v>
      </c>
      <c r="H174" s="183">
        <v>50</v>
      </c>
      <c r="I174" s="184"/>
      <c r="J174" s="185">
        <f t="shared" si="20"/>
        <v>0</v>
      </c>
      <c r="K174" s="181" t="s">
        <v>19</v>
      </c>
      <c r="L174" s="40"/>
      <c r="M174" s="186" t="s">
        <v>19</v>
      </c>
      <c r="N174" s="187" t="s">
        <v>43</v>
      </c>
      <c r="O174" s="65"/>
      <c r="P174" s="188">
        <f t="shared" si="21"/>
        <v>0</v>
      </c>
      <c r="Q174" s="188">
        <v>0</v>
      </c>
      <c r="R174" s="188">
        <f t="shared" si="22"/>
        <v>0</v>
      </c>
      <c r="S174" s="188">
        <v>0</v>
      </c>
      <c r="T174" s="189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0" t="s">
        <v>714</v>
      </c>
      <c r="AT174" s="190" t="s">
        <v>140</v>
      </c>
      <c r="AU174" s="190" t="s">
        <v>81</v>
      </c>
      <c r="AY174" s="18" t="s">
        <v>138</v>
      </c>
      <c r="BE174" s="191">
        <f t="shared" si="24"/>
        <v>0</v>
      </c>
      <c r="BF174" s="191">
        <f t="shared" si="25"/>
        <v>0</v>
      </c>
      <c r="BG174" s="191">
        <f t="shared" si="26"/>
        <v>0</v>
      </c>
      <c r="BH174" s="191">
        <f t="shared" si="27"/>
        <v>0</v>
      </c>
      <c r="BI174" s="191">
        <f t="shared" si="28"/>
        <v>0</v>
      </c>
      <c r="BJ174" s="18" t="s">
        <v>79</v>
      </c>
      <c r="BK174" s="191">
        <f t="shared" si="29"/>
        <v>0</v>
      </c>
      <c r="BL174" s="18" t="s">
        <v>714</v>
      </c>
      <c r="BM174" s="190" t="s">
        <v>1031</v>
      </c>
    </row>
    <row r="175" spans="1:65" s="2" customFormat="1" ht="16.5" customHeight="1">
      <c r="A175" s="35"/>
      <c r="B175" s="36"/>
      <c r="C175" s="179" t="s">
        <v>1032</v>
      </c>
      <c r="D175" s="179" t="s">
        <v>140</v>
      </c>
      <c r="E175" s="180" t="s">
        <v>916</v>
      </c>
      <c r="F175" s="181" t="s">
        <v>917</v>
      </c>
      <c r="G175" s="182" t="s">
        <v>171</v>
      </c>
      <c r="H175" s="183">
        <v>50</v>
      </c>
      <c r="I175" s="184"/>
      <c r="J175" s="185">
        <f t="shared" si="20"/>
        <v>0</v>
      </c>
      <c r="K175" s="181" t="s">
        <v>19</v>
      </c>
      <c r="L175" s="40"/>
      <c r="M175" s="186" t="s">
        <v>19</v>
      </c>
      <c r="N175" s="187" t="s">
        <v>43</v>
      </c>
      <c r="O175" s="65"/>
      <c r="P175" s="188">
        <f t="shared" si="21"/>
        <v>0</v>
      </c>
      <c r="Q175" s="188">
        <v>0</v>
      </c>
      <c r="R175" s="188">
        <f t="shared" si="22"/>
        <v>0</v>
      </c>
      <c r="S175" s="188">
        <v>0</v>
      </c>
      <c r="T175" s="189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0" t="s">
        <v>714</v>
      </c>
      <c r="AT175" s="190" t="s">
        <v>140</v>
      </c>
      <c r="AU175" s="190" t="s">
        <v>81</v>
      </c>
      <c r="AY175" s="18" t="s">
        <v>138</v>
      </c>
      <c r="BE175" s="191">
        <f t="shared" si="24"/>
        <v>0</v>
      </c>
      <c r="BF175" s="191">
        <f t="shared" si="25"/>
        <v>0</v>
      </c>
      <c r="BG175" s="191">
        <f t="shared" si="26"/>
        <v>0</v>
      </c>
      <c r="BH175" s="191">
        <f t="shared" si="27"/>
        <v>0</v>
      </c>
      <c r="BI175" s="191">
        <f t="shared" si="28"/>
        <v>0</v>
      </c>
      <c r="BJ175" s="18" t="s">
        <v>79</v>
      </c>
      <c r="BK175" s="191">
        <f t="shared" si="29"/>
        <v>0</v>
      </c>
      <c r="BL175" s="18" t="s">
        <v>714</v>
      </c>
      <c r="BM175" s="190" t="s">
        <v>1033</v>
      </c>
    </row>
    <row r="176" spans="1:65" s="2" customFormat="1" ht="16.5" customHeight="1">
      <c r="A176" s="35"/>
      <c r="B176" s="36"/>
      <c r="C176" s="179" t="s">
        <v>956</v>
      </c>
      <c r="D176" s="179" t="s">
        <v>140</v>
      </c>
      <c r="E176" s="180" t="s">
        <v>918</v>
      </c>
      <c r="F176" s="181" t="s">
        <v>919</v>
      </c>
      <c r="G176" s="182" t="s">
        <v>171</v>
      </c>
      <c r="H176" s="183">
        <v>50</v>
      </c>
      <c r="I176" s="184"/>
      <c r="J176" s="185">
        <f t="shared" si="20"/>
        <v>0</v>
      </c>
      <c r="K176" s="181" t="s">
        <v>19</v>
      </c>
      <c r="L176" s="40"/>
      <c r="M176" s="186" t="s">
        <v>19</v>
      </c>
      <c r="N176" s="187" t="s">
        <v>43</v>
      </c>
      <c r="O176" s="65"/>
      <c r="P176" s="188">
        <f t="shared" si="21"/>
        <v>0</v>
      </c>
      <c r="Q176" s="188">
        <v>0</v>
      </c>
      <c r="R176" s="188">
        <f t="shared" si="22"/>
        <v>0</v>
      </c>
      <c r="S176" s="188">
        <v>0</v>
      </c>
      <c r="T176" s="189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0" t="s">
        <v>714</v>
      </c>
      <c r="AT176" s="190" t="s">
        <v>140</v>
      </c>
      <c r="AU176" s="190" t="s">
        <v>81</v>
      </c>
      <c r="AY176" s="18" t="s">
        <v>138</v>
      </c>
      <c r="BE176" s="191">
        <f t="shared" si="24"/>
        <v>0</v>
      </c>
      <c r="BF176" s="191">
        <f t="shared" si="25"/>
        <v>0</v>
      </c>
      <c r="BG176" s="191">
        <f t="shared" si="26"/>
        <v>0</v>
      </c>
      <c r="BH176" s="191">
        <f t="shared" si="27"/>
        <v>0</v>
      </c>
      <c r="BI176" s="191">
        <f t="shared" si="28"/>
        <v>0</v>
      </c>
      <c r="BJ176" s="18" t="s">
        <v>79</v>
      </c>
      <c r="BK176" s="191">
        <f t="shared" si="29"/>
        <v>0</v>
      </c>
      <c r="BL176" s="18" t="s">
        <v>714</v>
      </c>
      <c r="BM176" s="190" t="s">
        <v>1034</v>
      </c>
    </row>
    <row r="177" spans="1:65" s="2" customFormat="1" ht="16.5" customHeight="1">
      <c r="A177" s="35"/>
      <c r="B177" s="36"/>
      <c r="C177" s="179" t="s">
        <v>1035</v>
      </c>
      <c r="D177" s="179" t="s">
        <v>140</v>
      </c>
      <c r="E177" s="180" t="s">
        <v>1036</v>
      </c>
      <c r="F177" s="181" t="s">
        <v>1037</v>
      </c>
      <c r="G177" s="182" t="s">
        <v>179</v>
      </c>
      <c r="H177" s="183">
        <v>7</v>
      </c>
      <c r="I177" s="184"/>
      <c r="J177" s="185">
        <f t="shared" si="20"/>
        <v>0</v>
      </c>
      <c r="K177" s="181" t="s">
        <v>19</v>
      </c>
      <c r="L177" s="40"/>
      <c r="M177" s="186" t="s">
        <v>19</v>
      </c>
      <c r="N177" s="187" t="s">
        <v>43</v>
      </c>
      <c r="O177" s="65"/>
      <c r="P177" s="188">
        <f t="shared" si="21"/>
        <v>0</v>
      </c>
      <c r="Q177" s="188">
        <v>0</v>
      </c>
      <c r="R177" s="188">
        <f t="shared" si="22"/>
        <v>0</v>
      </c>
      <c r="S177" s="188">
        <v>0</v>
      </c>
      <c r="T177" s="189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0" t="s">
        <v>714</v>
      </c>
      <c r="AT177" s="190" t="s">
        <v>140</v>
      </c>
      <c r="AU177" s="190" t="s">
        <v>81</v>
      </c>
      <c r="AY177" s="18" t="s">
        <v>138</v>
      </c>
      <c r="BE177" s="191">
        <f t="shared" si="24"/>
        <v>0</v>
      </c>
      <c r="BF177" s="191">
        <f t="shared" si="25"/>
        <v>0</v>
      </c>
      <c r="BG177" s="191">
        <f t="shared" si="26"/>
        <v>0</v>
      </c>
      <c r="BH177" s="191">
        <f t="shared" si="27"/>
        <v>0</v>
      </c>
      <c r="BI177" s="191">
        <f t="shared" si="28"/>
        <v>0</v>
      </c>
      <c r="BJ177" s="18" t="s">
        <v>79</v>
      </c>
      <c r="BK177" s="191">
        <f t="shared" si="29"/>
        <v>0</v>
      </c>
      <c r="BL177" s="18" t="s">
        <v>714</v>
      </c>
      <c r="BM177" s="190" t="s">
        <v>1038</v>
      </c>
    </row>
    <row r="178" spans="1:65" s="2" customFormat="1" ht="16.5" customHeight="1">
      <c r="A178" s="35"/>
      <c r="B178" s="36"/>
      <c r="C178" s="179" t="s">
        <v>714</v>
      </c>
      <c r="D178" s="179" t="s">
        <v>140</v>
      </c>
      <c r="E178" s="180" t="s">
        <v>1039</v>
      </c>
      <c r="F178" s="181" t="s">
        <v>1040</v>
      </c>
      <c r="G178" s="182" t="s">
        <v>179</v>
      </c>
      <c r="H178" s="183">
        <v>7</v>
      </c>
      <c r="I178" s="184"/>
      <c r="J178" s="185">
        <f t="shared" si="20"/>
        <v>0</v>
      </c>
      <c r="K178" s="181" t="s">
        <v>19</v>
      </c>
      <c r="L178" s="40"/>
      <c r="M178" s="186" t="s">
        <v>19</v>
      </c>
      <c r="N178" s="187" t="s">
        <v>43</v>
      </c>
      <c r="O178" s="65"/>
      <c r="P178" s="188">
        <f t="shared" si="21"/>
        <v>0</v>
      </c>
      <c r="Q178" s="188">
        <v>0</v>
      </c>
      <c r="R178" s="188">
        <f t="shared" si="22"/>
        <v>0</v>
      </c>
      <c r="S178" s="188">
        <v>0</v>
      </c>
      <c r="T178" s="189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0" t="s">
        <v>714</v>
      </c>
      <c r="AT178" s="190" t="s">
        <v>140</v>
      </c>
      <c r="AU178" s="190" t="s">
        <v>81</v>
      </c>
      <c r="AY178" s="18" t="s">
        <v>138</v>
      </c>
      <c r="BE178" s="191">
        <f t="shared" si="24"/>
        <v>0</v>
      </c>
      <c r="BF178" s="191">
        <f t="shared" si="25"/>
        <v>0</v>
      </c>
      <c r="BG178" s="191">
        <f t="shared" si="26"/>
        <v>0</v>
      </c>
      <c r="BH178" s="191">
        <f t="shared" si="27"/>
        <v>0</v>
      </c>
      <c r="BI178" s="191">
        <f t="shared" si="28"/>
        <v>0</v>
      </c>
      <c r="BJ178" s="18" t="s">
        <v>79</v>
      </c>
      <c r="BK178" s="191">
        <f t="shared" si="29"/>
        <v>0</v>
      </c>
      <c r="BL178" s="18" t="s">
        <v>714</v>
      </c>
      <c r="BM178" s="190" t="s">
        <v>1041</v>
      </c>
    </row>
    <row r="179" spans="1:65" s="2" customFormat="1" ht="16.5" customHeight="1">
      <c r="A179" s="35"/>
      <c r="B179" s="36"/>
      <c r="C179" s="179" t="s">
        <v>1042</v>
      </c>
      <c r="D179" s="179" t="s">
        <v>140</v>
      </c>
      <c r="E179" s="180" t="s">
        <v>1043</v>
      </c>
      <c r="F179" s="181" t="s">
        <v>1044</v>
      </c>
      <c r="G179" s="182" t="s">
        <v>143</v>
      </c>
      <c r="H179" s="183">
        <v>50</v>
      </c>
      <c r="I179" s="184"/>
      <c r="J179" s="185">
        <f t="shared" si="20"/>
        <v>0</v>
      </c>
      <c r="K179" s="181" t="s">
        <v>19</v>
      </c>
      <c r="L179" s="40"/>
      <c r="M179" s="186" t="s">
        <v>19</v>
      </c>
      <c r="N179" s="187" t="s">
        <v>43</v>
      </c>
      <c r="O179" s="65"/>
      <c r="P179" s="188">
        <f t="shared" si="21"/>
        <v>0</v>
      </c>
      <c r="Q179" s="188">
        <v>0</v>
      </c>
      <c r="R179" s="188">
        <f t="shared" si="22"/>
        <v>0</v>
      </c>
      <c r="S179" s="188">
        <v>0</v>
      </c>
      <c r="T179" s="189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0" t="s">
        <v>714</v>
      </c>
      <c r="AT179" s="190" t="s">
        <v>140</v>
      </c>
      <c r="AU179" s="190" t="s">
        <v>81</v>
      </c>
      <c r="AY179" s="18" t="s">
        <v>138</v>
      </c>
      <c r="BE179" s="191">
        <f t="shared" si="24"/>
        <v>0</v>
      </c>
      <c r="BF179" s="191">
        <f t="shared" si="25"/>
        <v>0</v>
      </c>
      <c r="BG179" s="191">
        <f t="shared" si="26"/>
        <v>0</v>
      </c>
      <c r="BH179" s="191">
        <f t="shared" si="27"/>
        <v>0</v>
      </c>
      <c r="BI179" s="191">
        <f t="shared" si="28"/>
        <v>0</v>
      </c>
      <c r="BJ179" s="18" t="s">
        <v>79</v>
      </c>
      <c r="BK179" s="191">
        <f t="shared" si="29"/>
        <v>0</v>
      </c>
      <c r="BL179" s="18" t="s">
        <v>714</v>
      </c>
      <c r="BM179" s="190" t="s">
        <v>1045</v>
      </c>
    </row>
    <row r="180" spans="2:63" s="12" customFormat="1" ht="22.9" customHeight="1">
      <c r="B180" s="163"/>
      <c r="C180" s="164"/>
      <c r="D180" s="165" t="s">
        <v>71</v>
      </c>
      <c r="E180" s="177" t="s">
        <v>1046</v>
      </c>
      <c r="F180" s="177" t="s">
        <v>1047</v>
      </c>
      <c r="G180" s="164"/>
      <c r="H180" s="164"/>
      <c r="I180" s="167"/>
      <c r="J180" s="178">
        <f>BK180</f>
        <v>0</v>
      </c>
      <c r="K180" s="164"/>
      <c r="L180" s="169"/>
      <c r="M180" s="170"/>
      <c r="N180" s="171"/>
      <c r="O180" s="171"/>
      <c r="P180" s="172">
        <f>SUM(P181:P189)</f>
        <v>0</v>
      </c>
      <c r="Q180" s="171"/>
      <c r="R180" s="172">
        <f>SUM(R181:R189)</f>
        <v>0</v>
      </c>
      <c r="S180" s="171"/>
      <c r="T180" s="173">
        <f>SUM(T181:T189)</f>
        <v>0</v>
      </c>
      <c r="AR180" s="174" t="s">
        <v>157</v>
      </c>
      <c r="AT180" s="175" t="s">
        <v>71</v>
      </c>
      <c r="AU180" s="175" t="s">
        <v>79</v>
      </c>
      <c r="AY180" s="174" t="s">
        <v>138</v>
      </c>
      <c r="BK180" s="176">
        <f>SUM(BK181:BK189)</f>
        <v>0</v>
      </c>
    </row>
    <row r="181" spans="1:65" s="2" customFormat="1" ht="16.5" customHeight="1">
      <c r="A181" s="35"/>
      <c r="B181" s="36"/>
      <c r="C181" s="230" t="s">
        <v>1003</v>
      </c>
      <c r="D181" s="230" t="s">
        <v>264</v>
      </c>
      <c r="E181" s="231" t="s">
        <v>1048</v>
      </c>
      <c r="F181" s="232" t="s">
        <v>1024</v>
      </c>
      <c r="G181" s="233" t="s">
        <v>179</v>
      </c>
      <c r="H181" s="234">
        <v>4.4</v>
      </c>
      <c r="I181" s="235"/>
      <c r="J181" s="236">
        <f aca="true" t="shared" si="30" ref="J181:J189">ROUND(I181*H181,2)</f>
        <v>0</v>
      </c>
      <c r="K181" s="232" t="s">
        <v>19</v>
      </c>
      <c r="L181" s="237"/>
      <c r="M181" s="238" t="s">
        <v>19</v>
      </c>
      <c r="N181" s="239" t="s">
        <v>43</v>
      </c>
      <c r="O181" s="65"/>
      <c r="P181" s="188">
        <f aca="true" t="shared" si="31" ref="P181:P189">O181*H181</f>
        <v>0</v>
      </c>
      <c r="Q181" s="188">
        <v>0</v>
      </c>
      <c r="R181" s="188">
        <f aca="true" t="shared" si="32" ref="R181:R189">Q181*H181</f>
        <v>0</v>
      </c>
      <c r="S181" s="188">
        <v>0</v>
      </c>
      <c r="T181" s="189">
        <f aca="true" t="shared" si="33" ref="T181:T189"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0" t="s">
        <v>749</v>
      </c>
      <c r="AT181" s="190" t="s">
        <v>264</v>
      </c>
      <c r="AU181" s="190" t="s">
        <v>81</v>
      </c>
      <c r="AY181" s="18" t="s">
        <v>138</v>
      </c>
      <c r="BE181" s="191">
        <f aca="true" t="shared" si="34" ref="BE181:BE189">IF(N181="základní",J181,0)</f>
        <v>0</v>
      </c>
      <c r="BF181" s="191">
        <f aca="true" t="shared" si="35" ref="BF181:BF189">IF(N181="snížená",J181,0)</f>
        <v>0</v>
      </c>
      <c r="BG181" s="191">
        <f aca="true" t="shared" si="36" ref="BG181:BG189">IF(N181="zákl. přenesená",J181,0)</f>
        <v>0</v>
      </c>
      <c r="BH181" s="191">
        <f aca="true" t="shared" si="37" ref="BH181:BH189">IF(N181="sníž. přenesená",J181,0)</f>
        <v>0</v>
      </c>
      <c r="BI181" s="191">
        <f aca="true" t="shared" si="38" ref="BI181:BI189">IF(N181="nulová",J181,0)</f>
        <v>0</v>
      </c>
      <c r="BJ181" s="18" t="s">
        <v>79</v>
      </c>
      <c r="BK181" s="191">
        <f aca="true" t="shared" si="39" ref="BK181:BK189">ROUND(I181*H181,2)</f>
        <v>0</v>
      </c>
      <c r="BL181" s="18" t="s">
        <v>749</v>
      </c>
      <c r="BM181" s="190" t="s">
        <v>1049</v>
      </c>
    </row>
    <row r="182" spans="1:65" s="2" customFormat="1" ht="16.5" customHeight="1">
      <c r="A182" s="35"/>
      <c r="B182" s="36"/>
      <c r="C182" s="230" t="s">
        <v>1050</v>
      </c>
      <c r="D182" s="230" t="s">
        <v>264</v>
      </c>
      <c r="E182" s="231" t="s">
        <v>1051</v>
      </c>
      <c r="F182" s="232" t="s">
        <v>1052</v>
      </c>
      <c r="G182" s="233" t="s">
        <v>179</v>
      </c>
      <c r="H182" s="234">
        <v>4.4</v>
      </c>
      <c r="I182" s="235"/>
      <c r="J182" s="236">
        <f t="shared" si="30"/>
        <v>0</v>
      </c>
      <c r="K182" s="232" t="s">
        <v>19</v>
      </c>
      <c r="L182" s="237"/>
      <c r="M182" s="238" t="s">
        <v>19</v>
      </c>
      <c r="N182" s="239" t="s">
        <v>43</v>
      </c>
      <c r="O182" s="65"/>
      <c r="P182" s="188">
        <f t="shared" si="31"/>
        <v>0</v>
      </c>
      <c r="Q182" s="188">
        <v>0</v>
      </c>
      <c r="R182" s="188">
        <f t="shared" si="32"/>
        <v>0</v>
      </c>
      <c r="S182" s="188">
        <v>0</v>
      </c>
      <c r="T182" s="189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0" t="s">
        <v>749</v>
      </c>
      <c r="AT182" s="190" t="s">
        <v>264</v>
      </c>
      <c r="AU182" s="190" t="s">
        <v>81</v>
      </c>
      <c r="AY182" s="18" t="s">
        <v>138</v>
      </c>
      <c r="BE182" s="191">
        <f t="shared" si="34"/>
        <v>0</v>
      </c>
      <c r="BF182" s="191">
        <f t="shared" si="35"/>
        <v>0</v>
      </c>
      <c r="BG182" s="191">
        <f t="shared" si="36"/>
        <v>0</v>
      </c>
      <c r="BH182" s="191">
        <f t="shared" si="37"/>
        <v>0</v>
      </c>
      <c r="BI182" s="191">
        <f t="shared" si="38"/>
        <v>0</v>
      </c>
      <c r="BJ182" s="18" t="s">
        <v>79</v>
      </c>
      <c r="BK182" s="191">
        <f t="shared" si="39"/>
        <v>0</v>
      </c>
      <c r="BL182" s="18" t="s">
        <v>749</v>
      </c>
      <c r="BM182" s="190" t="s">
        <v>1053</v>
      </c>
    </row>
    <row r="183" spans="1:65" s="2" customFormat="1" ht="16.5" customHeight="1">
      <c r="A183" s="35"/>
      <c r="B183" s="36"/>
      <c r="C183" s="230" t="s">
        <v>1006</v>
      </c>
      <c r="D183" s="230" t="s">
        <v>264</v>
      </c>
      <c r="E183" s="231" t="s">
        <v>1054</v>
      </c>
      <c r="F183" s="232" t="s">
        <v>913</v>
      </c>
      <c r="G183" s="233" t="s">
        <v>171</v>
      </c>
      <c r="H183" s="234">
        <v>50</v>
      </c>
      <c r="I183" s="235"/>
      <c r="J183" s="236">
        <f t="shared" si="30"/>
        <v>0</v>
      </c>
      <c r="K183" s="232" t="s">
        <v>19</v>
      </c>
      <c r="L183" s="237"/>
      <c r="M183" s="238" t="s">
        <v>19</v>
      </c>
      <c r="N183" s="239" t="s">
        <v>43</v>
      </c>
      <c r="O183" s="65"/>
      <c r="P183" s="188">
        <f t="shared" si="31"/>
        <v>0</v>
      </c>
      <c r="Q183" s="188">
        <v>0</v>
      </c>
      <c r="R183" s="188">
        <f t="shared" si="32"/>
        <v>0</v>
      </c>
      <c r="S183" s="188">
        <v>0</v>
      </c>
      <c r="T183" s="189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0" t="s">
        <v>749</v>
      </c>
      <c r="AT183" s="190" t="s">
        <v>264</v>
      </c>
      <c r="AU183" s="190" t="s">
        <v>81</v>
      </c>
      <c r="AY183" s="18" t="s">
        <v>138</v>
      </c>
      <c r="BE183" s="191">
        <f t="shared" si="34"/>
        <v>0</v>
      </c>
      <c r="BF183" s="191">
        <f t="shared" si="35"/>
        <v>0</v>
      </c>
      <c r="BG183" s="191">
        <f t="shared" si="36"/>
        <v>0</v>
      </c>
      <c r="BH183" s="191">
        <f t="shared" si="37"/>
        <v>0</v>
      </c>
      <c r="BI183" s="191">
        <f t="shared" si="38"/>
        <v>0</v>
      </c>
      <c r="BJ183" s="18" t="s">
        <v>79</v>
      </c>
      <c r="BK183" s="191">
        <f t="shared" si="39"/>
        <v>0</v>
      </c>
      <c r="BL183" s="18" t="s">
        <v>749</v>
      </c>
      <c r="BM183" s="190" t="s">
        <v>1055</v>
      </c>
    </row>
    <row r="184" spans="1:65" s="2" customFormat="1" ht="16.5" customHeight="1">
      <c r="A184" s="35"/>
      <c r="B184" s="36"/>
      <c r="C184" s="230" t="s">
        <v>1056</v>
      </c>
      <c r="D184" s="230" t="s">
        <v>264</v>
      </c>
      <c r="E184" s="231" t="s">
        <v>1057</v>
      </c>
      <c r="F184" s="232" t="s">
        <v>915</v>
      </c>
      <c r="G184" s="233" t="s">
        <v>171</v>
      </c>
      <c r="H184" s="234">
        <v>50</v>
      </c>
      <c r="I184" s="235"/>
      <c r="J184" s="236">
        <f t="shared" si="30"/>
        <v>0</v>
      </c>
      <c r="K184" s="232" t="s">
        <v>19</v>
      </c>
      <c r="L184" s="237"/>
      <c r="M184" s="238" t="s">
        <v>19</v>
      </c>
      <c r="N184" s="239" t="s">
        <v>43</v>
      </c>
      <c r="O184" s="65"/>
      <c r="P184" s="188">
        <f t="shared" si="31"/>
        <v>0</v>
      </c>
      <c r="Q184" s="188">
        <v>0</v>
      </c>
      <c r="R184" s="188">
        <f t="shared" si="32"/>
        <v>0</v>
      </c>
      <c r="S184" s="188">
        <v>0</v>
      </c>
      <c r="T184" s="189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0" t="s">
        <v>749</v>
      </c>
      <c r="AT184" s="190" t="s">
        <v>264</v>
      </c>
      <c r="AU184" s="190" t="s">
        <v>81</v>
      </c>
      <c r="AY184" s="18" t="s">
        <v>138</v>
      </c>
      <c r="BE184" s="191">
        <f t="shared" si="34"/>
        <v>0</v>
      </c>
      <c r="BF184" s="191">
        <f t="shared" si="35"/>
        <v>0</v>
      </c>
      <c r="BG184" s="191">
        <f t="shared" si="36"/>
        <v>0</v>
      </c>
      <c r="BH184" s="191">
        <f t="shared" si="37"/>
        <v>0</v>
      </c>
      <c r="BI184" s="191">
        <f t="shared" si="38"/>
        <v>0</v>
      </c>
      <c r="BJ184" s="18" t="s">
        <v>79</v>
      </c>
      <c r="BK184" s="191">
        <f t="shared" si="39"/>
        <v>0</v>
      </c>
      <c r="BL184" s="18" t="s">
        <v>749</v>
      </c>
      <c r="BM184" s="190" t="s">
        <v>1058</v>
      </c>
    </row>
    <row r="185" spans="1:65" s="2" customFormat="1" ht="16.5" customHeight="1">
      <c r="A185" s="35"/>
      <c r="B185" s="36"/>
      <c r="C185" s="230" t="s">
        <v>1009</v>
      </c>
      <c r="D185" s="230" t="s">
        <v>264</v>
      </c>
      <c r="E185" s="231" t="s">
        <v>1059</v>
      </c>
      <c r="F185" s="232" t="s">
        <v>917</v>
      </c>
      <c r="G185" s="233" t="s">
        <v>171</v>
      </c>
      <c r="H185" s="234">
        <v>50</v>
      </c>
      <c r="I185" s="235"/>
      <c r="J185" s="236">
        <f t="shared" si="30"/>
        <v>0</v>
      </c>
      <c r="K185" s="232" t="s">
        <v>19</v>
      </c>
      <c r="L185" s="237"/>
      <c r="M185" s="238" t="s">
        <v>19</v>
      </c>
      <c r="N185" s="239" t="s">
        <v>43</v>
      </c>
      <c r="O185" s="65"/>
      <c r="P185" s="188">
        <f t="shared" si="31"/>
        <v>0</v>
      </c>
      <c r="Q185" s="188">
        <v>0</v>
      </c>
      <c r="R185" s="188">
        <f t="shared" si="32"/>
        <v>0</v>
      </c>
      <c r="S185" s="188">
        <v>0</v>
      </c>
      <c r="T185" s="189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0" t="s">
        <v>749</v>
      </c>
      <c r="AT185" s="190" t="s">
        <v>264</v>
      </c>
      <c r="AU185" s="190" t="s">
        <v>81</v>
      </c>
      <c r="AY185" s="18" t="s">
        <v>138</v>
      </c>
      <c r="BE185" s="191">
        <f t="shared" si="34"/>
        <v>0</v>
      </c>
      <c r="BF185" s="191">
        <f t="shared" si="35"/>
        <v>0</v>
      </c>
      <c r="BG185" s="191">
        <f t="shared" si="36"/>
        <v>0</v>
      </c>
      <c r="BH185" s="191">
        <f t="shared" si="37"/>
        <v>0</v>
      </c>
      <c r="BI185" s="191">
        <f t="shared" si="38"/>
        <v>0</v>
      </c>
      <c r="BJ185" s="18" t="s">
        <v>79</v>
      </c>
      <c r="BK185" s="191">
        <f t="shared" si="39"/>
        <v>0</v>
      </c>
      <c r="BL185" s="18" t="s">
        <v>749</v>
      </c>
      <c r="BM185" s="190" t="s">
        <v>1060</v>
      </c>
    </row>
    <row r="186" spans="1:65" s="2" customFormat="1" ht="16.5" customHeight="1">
      <c r="A186" s="35"/>
      <c r="B186" s="36"/>
      <c r="C186" s="230" t="s">
        <v>1061</v>
      </c>
      <c r="D186" s="230" t="s">
        <v>264</v>
      </c>
      <c r="E186" s="231" t="s">
        <v>1062</v>
      </c>
      <c r="F186" s="232" t="s">
        <v>919</v>
      </c>
      <c r="G186" s="233" t="s">
        <v>171</v>
      </c>
      <c r="H186" s="234">
        <v>50</v>
      </c>
      <c r="I186" s="235"/>
      <c r="J186" s="236">
        <f t="shared" si="30"/>
        <v>0</v>
      </c>
      <c r="K186" s="232" t="s">
        <v>19</v>
      </c>
      <c r="L186" s="237"/>
      <c r="M186" s="238" t="s">
        <v>19</v>
      </c>
      <c r="N186" s="239" t="s">
        <v>43</v>
      </c>
      <c r="O186" s="65"/>
      <c r="P186" s="188">
        <f t="shared" si="31"/>
        <v>0</v>
      </c>
      <c r="Q186" s="188">
        <v>0</v>
      </c>
      <c r="R186" s="188">
        <f t="shared" si="32"/>
        <v>0</v>
      </c>
      <c r="S186" s="188">
        <v>0</v>
      </c>
      <c r="T186" s="189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0" t="s">
        <v>749</v>
      </c>
      <c r="AT186" s="190" t="s">
        <v>264</v>
      </c>
      <c r="AU186" s="190" t="s">
        <v>81</v>
      </c>
      <c r="AY186" s="18" t="s">
        <v>138</v>
      </c>
      <c r="BE186" s="191">
        <f t="shared" si="34"/>
        <v>0</v>
      </c>
      <c r="BF186" s="191">
        <f t="shared" si="35"/>
        <v>0</v>
      </c>
      <c r="BG186" s="191">
        <f t="shared" si="36"/>
        <v>0</v>
      </c>
      <c r="BH186" s="191">
        <f t="shared" si="37"/>
        <v>0</v>
      </c>
      <c r="BI186" s="191">
        <f t="shared" si="38"/>
        <v>0</v>
      </c>
      <c r="BJ186" s="18" t="s">
        <v>79</v>
      </c>
      <c r="BK186" s="191">
        <f t="shared" si="39"/>
        <v>0</v>
      </c>
      <c r="BL186" s="18" t="s">
        <v>749</v>
      </c>
      <c r="BM186" s="190" t="s">
        <v>1063</v>
      </c>
    </row>
    <row r="187" spans="1:65" s="2" customFormat="1" ht="24.2" customHeight="1">
      <c r="A187" s="35"/>
      <c r="B187" s="36"/>
      <c r="C187" s="230" t="s">
        <v>1012</v>
      </c>
      <c r="D187" s="230" t="s">
        <v>264</v>
      </c>
      <c r="E187" s="231" t="s">
        <v>1064</v>
      </c>
      <c r="F187" s="232" t="s">
        <v>1065</v>
      </c>
      <c r="G187" s="233" t="s">
        <v>179</v>
      </c>
      <c r="H187" s="234">
        <v>7</v>
      </c>
      <c r="I187" s="235"/>
      <c r="J187" s="236">
        <f t="shared" si="30"/>
        <v>0</v>
      </c>
      <c r="K187" s="232" t="s">
        <v>19</v>
      </c>
      <c r="L187" s="237"/>
      <c r="M187" s="238" t="s">
        <v>19</v>
      </c>
      <c r="N187" s="239" t="s">
        <v>43</v>
      </c>
      <c r="O187" s="65"/>
      <c r="P187" s="188">
        <f t="shared" si="31"/>
        <v>0</v>
      </c>
      <c r="Q187" s="188">
        <v>0</v>
      </c>
      <c r="R187" s="188">
        <f t="shared" si="32"/>
        <v>0</v>
      </c>
      <c r="S187" s="188">
        <v>0</v>
      </c>
      <c r="T187" s="189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0" t="s">
        <v>749</v>
      </c>
      <c r="AT187" s="190" t="s">
        <v>264</v>
      </c>
      <c r="AU187" s="190" t="s">
        <v>81</v>
      </c>
      <c r="AY187" s="18" t="s">
        <v>138</v>
      </c>
      <c r="BE187" s="191">
        <f t="shared" si="34"/>
        <v>0</v>
      </c>
      <c r="BF187" s="191">
        <f t="shared" si="35"/>
        <v>0</v>
      </c>
      <c r="BG187" s="191">
        <f t="shared" si="36"/>
        <v>0</v>
      </c>
      <c r="BH187" s="191">
        <f t="shared" si="37"/>
        <v>0</v>
      </c>
      <c r="BI187" s="191">
        <f t="shared" si="38"/>
        <v>0</v>
      </c>
      <c r="BJ187" s="18" t="s">
        <v>79</v>
      </c>
      <c r="BK187" s="191">
        <f t="shared" si="39"/>
        <v>0</v>
      </c>
      <c r="BL187" s="18" t="s">
        <v>749</v>
      </c>
      <c r="BM187" s="190" t="s">
        <v>1066</v>
      </c>
    </row>
    <row r="188" spans="1:65" s="2" customFormat="1" ht="16.5" customHeight="1">
      <c r="A188" s="35"/>
      <c r="B188" s="36"/>
      <c r="C188" s="230" t="s">
        <v>1067</v>
      </c>
      <c r="D188" s="230" t="s">
        <v>264</v>
      </c>
      <c r="E188" s="231" t="s">
        <v>1068</v>
      </c>
      <c r="F188" s="232" t="s">
        <v>1069</v>
      </c>
      <c r="G188" s="233" t="s">
        <v>179</v>
      </c>
      <c r="H188" s="234">
        <v>7</v>
      </c>
      <c r="I188" s="235"/>
      <c r="J188" s="236">
        <f t="shared" si="30"/>
        <v>0</v>
      </c>
      <c r="K188" s="232" t="s">
        <v>19</v>
      </c>
      <c r="L188" s="237"/>
      <c r="M188" s="238" t="s">
        <v>19</v>
      </c>
      <c r="N188" s="239" t="s">
        <v>43</v>
      </c>
      <c r="O188" s="65"/>
      <c r="P188" s="188">
        <f t="shared" si="31"/>
        <v>0</v>
      </c>
      <c r="Q188" s="188">
        <v>0</v>
      </c>
      <c r="R188" s="188">
        <f t="shared" si="32"/>
        <v>0</v>
      </c>
      <c r="S188" s="188">
        <v>0</v>
      </c>
      <c r="T188" s="189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0" t="s">
        <v>749</v>
      </c>
      <c r="AT188" s="190" t="s">
        <v>264</v>
      </c>
      <c r="AU188" s="190" t="s">
        <v>81</v>
      </c>
      <c r="AY188" s="18" t="s">
        <v>138</v>
      </c>
      <c r="BE188" s="191">
        <f t="shared" si="34"/>
        <v>0</v>
      </c>
      <c r="BF188" s="191">
        <f t="shared" si="35"/>
        <v>0</v>
      </c>
      <c r="BG188" s="191">
        <f t="shared" si="36"/>
        <v>0</v>
      </c>
      <c r="BH188" s="191">
        <f t="shared" si="37"/>
        <v>0</v>
      </c>
      <c r="BI188" s="191">
        <f t="shared" si="38"/>
        <v>0</v>
      </c>
      <c r="BJ188" s="18" t="s">
        <v>79</v>
      </c>
      <c r="BK188" s="191">
        <f t="shared" si="39"/>
        <v>0</v>
      </c>
      <c r="BL188" s="18" t="s">
        <v>749</v>
      </c>
      <c r="BM188" s="190" t="s">
        <v>1070</v>
      </c>
    </row>
    <row r="189" spans="1:65" s="2" customFormat="1" ht="16.5" customHeight="1">
      <c r="A189" s="35"/>
      <c r="B189" s="36"/>
      <c r="C189" s="230" t="s">
        <v>1025</v>
      </c>
      <c r="D189" s="230" t="s">
        <v>264</v>
      </c>
      <c r="E189" s="231" t="s">
        <v>1071</v>
      </c>
      <c r="F189" s="232" t="s">
        <v>1044</v>
      </c>
      <c r="G189" s="233" t="s">
        <v>143</v>
      </c>
      <c r="H189" s="234">
        <v>50</v>
      </c>
      <c r="I189" s="235"/>
      <c r="J189" s="236">
        <f t="shared" si="30"/>
        <v>0</v>
      </c>
      <c r="K189" s="232" t="s">
        <v>19</v>
      </c>
      <c r="L189" s="237"/>
      <c r="M189" s="238" t="s">
        <v>19</v>
      </c>
      <c r="N189" s="239" t="s">
        <v>43</v>
      </c>
      <c r="O189" s="65"/>
      <c r="P189" s="188">
        <f t="shared" si="31"/>
        <v>0</v>
      </c>
      <c r="Q189" s="188">
        <v>0</v>
      </c>
      <c r="R189" s="188">
        <f t="shared" si="32"/>
        <v>0</v>
      </c>
      <c r="S189" s="188">
        <v>0</v>
      </c>
      <c r="T189" s="189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0" t="s">
        <v>749</v>
      </c>
      <c r="AT189" s="190" t="s">
        <v>264</v>
      </c>
      <c r="AU189" s="190" t="s">
        <v>81</v>
      </c>
      <c r="AY189" s="18" t="s">
        <v>138</v>
      </c>
      <c r="BE189" s="191">
        <f t="shared" si="34"/>
        <v>0</v>
      </c>
      <c r="BF189" s="191">
        <f t="shared" si="35"/>
        <v>0</v>
      </c>
      <c r="BG189" s="191">
        <f t="shared" si="36"/>
        <v>0</v>
      </c>
      <c r="BH189" s="191">
        <f t="shared" si="37"/>
        <v>0</v>
      </c>
      <c r="BI189" s="191">
        <f t="shared" si="38"/>
        <v>0</v>
      </c>
      <c r="BJ189" s="18" t="s">
        <v>79</v>
      </c>
      <c r="BK189" s="191">
        <f t="shared" si="39"/>
        <v>0</v>
      </c>
      <c r="BL189" s="18" t="s">
        <v>749</v>
      </c>
      <c r="BM189" s="190" t="s">
        <v>1072</v>
      </c>
    </row>
    <row r="190" spans="2:63" s="12" customFormat="1" ht="22.9" customHeight="1">
      <c r="B190" s="163"/>
      <c r="C190" s="164"/>
      <c r="D190" s="165" t="s">
        <v>71</v>
      </c>
      <c r="E190" s="177" t="s">
        <v>1073</v>
      </c>
      <c r="F190" s="177" t="s">
        <v>1074</v>
      </c>
      <c r="G190" s="164"/>
      <c r="H190" s="164"/>
      <c r="I190" s="167"/>
      <c r="J190" s="178">
        <f>BK190</f>
        <v>0</v>
      </c>
      <c r="K190" s="164"/>
      <c r="L190" s="169"/>
      <c r="M190" s="170"/>
      <c r="N190" s="171"/>
      <c r="O190" s="171"/>
      <c r="P190" s="172">
        <f>SUM(P191:P198)</f>
        <v>0</v>
      </c>
      <c r="Q190" s="171"/>
      <c r="R190" s="172">
        <f>SUM(R191:R198)</f>
        <v>0</v>
      </c>
      <c r="S190" s="171"/>
      <c r="T190" s="173">
        <f>SUM(T191:T198)</f>
        <v>0</v>
      </c>
      <c r="AR190" s="174" t="s">
        <v>79</v>
      </c>
      <c r="AT190" s="175" t="s">
        <v>71</v>
      </c>
      <c r="AU190" s="175" t="s">
        <v>79</v>
      </c>
      <c r="AY190" s="174" t="s">
        <v>138</v>
      </c>
      <c r="BK190" s="176">
        <f>SUM(BK191:BK198)</f>
        <v>0</v>
      </c>
    </row>
    <row r="191" spans="1:65" s="2" customFormat="1" ht="16.5" customHeight="1">
      <c r="A191" s="35"/>
      <c r="B191" s="36"/>
      <c r="C191" s="179" t="s">
        <v>1075</v>
      </c>
      <c r="D191" s="179" t="s">
        <v>140</v>
      </c>
      <c r="E191" s="180" t="s">
        <v>1076</v>
      </c>
      <c r="F191" s="181" t="s">
        <v>1077</v>
      </c>
      <c r="G191" s="182" t="s">
        <v>171</v>
      </c>
      <c r="H191" s="183">
        <v>770</v>
      </c>
      <c r="I191" s="184"/>
      <c r="J191" s="185">
        <f aca="true" t="shared" si="40" ref="J191:J198">ROUND(I191*H191,2)</f>
        <v>0</v>
      </c>
      <c r="K191" s="181" t="s">
        <v>19</v>
      </c>
      <c r="L191" s="40"/>
      <c r="M191" s="186" t="s">
        <v>19</v>
      </c>
      <c r="N191" s="187" t="s">
        <v>43</v>
      </c>
      <c r="O191" s="65"/>
      <c r="P191" s="188">
        <f aca="true" t="shared" si="41" ref="P191:P198">O191*H191</f>
        <v>0</v>
      </c>
      <c r="Q191" s="188">
        <v>0</v>
      </c>
      <c r="R191" s="188">
        <f aca="true" t="shared" si="42" ref="R191:R198">Q191*H191</f>
        <v>0</v>
      </c>
      <c r="S191" s="188">
        <v>0</v>
      </c>
      <c r="T191" s="189">
        <f aca="true" t="shared" si="43" ref="T191:T198"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0" t="s">
        <v>714</v>
      </c>
      <c r="AT191" s="190" t="s">
        <v>140</v>
      </c>
      <c r="AU191" s="190" t="s">
        <v>81</v>
      </c>
      <c r="AY191" s="18" t="s">
        <v>138</v>
      </c>
      <c r="BE191" s="191">
        <f aca="true" t="shared" si="44" ref="BE191:BE198">IF(N191="základní",J191,0)</f>
        <v>0</v>
      </c>
      <c r="BF191" s="191">
        <f aca="true" t="shared" si="45" ref="BF191:BF198">IF(N191="snížená",J191,0)</f>
        <v>0</v>
      </c>
      <c r="BG191" s="191">
        <f aca="true" t="shared" si="46" ref="BG191:BG198">IF(N191="zákl. přenesená",J191,0)</f>
        <v>0</v>
      </c>
      <c r="BH191" s="191">
        <f aca="true" t="shared" si="47" ref="BH191:BH198">IF(N191="sníž. přenesená",J191,0)</f>
        <v>0</v>
      </c>
      <c r="BI191" s="191">
        <f aca="true" t="shared" si="48" ref="BI191:BI198">IF(N191="nulová",J191,0)</f>
        <v>0</v>
      </c>
      <c r="BJ191" s="18" t="s">
        <v>79</v>
      </c>
      <c r="BK191" s="191">
        <f aca="true" t="shared" si="49" ref="BK191:BK198">ROUND(I191*H191,2)</f>
        <v>0</v>
      </c>
      <c r="BL191" s="18" t="s">
        <v>714</v>
      </c>
      <c r="BM191" s="190" t="s">
        <v>1078</v>
      </c>
    </row>
    <row r="192" spans="1:65" s="2" customFormat="1" ht="16.5" customHeight="1">
      <c r="A192" s="35"/>
      <c r="B192" s="36"/>
      <c r="C192" s="179" t="s">
        <v>1028</v>
      </c>
      <c r="D192" s="179" t="s">
        <v>140</v>
      </c>
      <c r="E192" s="180" t="s">
        <v>1079</v>
      </c>
      <c r="F192" s="181" t="s">
        <v>1080</v>
      </c>
      <c r="G192" s="182" t="s">
        <v>171</v>
      </c>
      <c r="H192" s="183">
        <v>770</v>
      </c>
      <c r="I192" s="184"/>
      <c r="J192" s="185">
        <f t="shared" si="40"/>
        <v>0</v>
      </c>
      <c r="K192" s="181" t="s">
        <v>19</v>
      </c>
      <c r="L192" s="40"/>
      <c r="M192" s="186" t="s">
        <v>19</v>
      </c>
      <c r="N192" s="187" t="s">
        <v>43</v>
      </c>
      <c r="O192" s="65"/>
      <c r="P192" s="188">
        <f t="shared" si="41"/>
        <v>0</v>
      </c>
      <c r="Q192" s="188">
        <v>0</v>
      </c>
      <c r="R192" s="188">
        <f t="shared" si="42"/>
        <v>0</v>
      </c>
      <c r="S192" s="188">
        <v>0</v>
      </c>
      <c r="T192" s="189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0" t="s">
        <v>714</v>
      </c>
      <c r="AT192" s="190" t="s">
        <v>140</v>
      </c>
      <c r="AU192" s="190" t="s">
        <v>81</v>
      </c>
      <c r="AY192" s="18" t="s">
        <v>138</v>
      </c>
      <c r="BE192" s="191">
        <f t="shared" si="44"/>
        <v>0</v>
      </c>
      <c r="BF192" s="191">
        <f t="shared" si="45"/>
        <v>0</v>
      </c>
      <c r="BG192" s="191">
        <f t="shared" si="46"/>
        <v>0</v>
      </c>
      <c r="BH192" s="191">
        <f t="shared" si="47"/>
        <v>0</v>
      </c>
      <c r="BI192" s="191">
        <f t="shared" si="48"/>
        <v>0</v>
      </c>
      <c r="BJ192" s="18" t="s">
        <v>79</v>
      </c>
      <c r="BK192" s="191">
        <f t="shared" si="49"/>
        <v>0</v>
      </c>
      <c r="BL192" s="18" t="s">
        <v>714</v>
      </c>
      <c r="BM192" s="190" t="s">
        <v>1081</v>
      </c>
    </row>
    <row r="193" spans="1:65" s="2" customFormat="1" ht="16.5" customHeight="1">
      <c r="A193" s="35"/>
      <c r="B193" s="36"/>
      <c r="C193" s="179" t="s">
        <v>1082</v>
      </c>
      <c r="D193" s="179" t="s">
        <v>140</v>
      </c>
      <c r="E193" s="180" t="s">
        <v>916</v>
      </c>
      <c r="F193" s="181" t="s">
        <v>917</v>
      </c>
      <c r="G193" s="182" t="s">
        <v>171</v>
      </c>
      <c r="H193" s="183">
        <v>770</v>
      </c>
      <c r="I193" s="184"/>
      <c r="J193" s="185">
        <f t="shared" si="40"/>
        <v>0</v>
      </c>
      <c r="K193" s="181" t="s">
        <v>19</v>
      </c>
      <c r="L193" s="40"/>
      <c r="M193" s="186" t="s">
        <v>19</v>
      </c>
      <c r="N193" s="187" t="s">
        <v>43</v>
      </c>
      <c r="O193" s="65"/>
      <c r="P193" s="188">
        <f t="shared" si="41"/>
        <v>0</v>
      </c>
      <c r="Q193" s="188">
        <v>0</v>
      </c>
      <c r="R193" s="188">
        <f t="shared" si="42"/>
        <v>0</v>
      </c>
      <c r="S193" s="188">
        <v>0</v>
      </c>
      <c r="T193" s="189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0" t="s">
        <v>714</v>
      </c>
      <c r="AT193" s="190" t="s">
        <v>140</v>
      </c>
      <c r="AU193" s="190" t="s">
        <v>81</v>
      </c>
      <c r="AY193" s="18" t="s">
        <v>138</v>
      </c>
      <c r="BE193" s="191">
        <f t="shared" si="44"/>
        <v>0</v>
      </c>
      <c r="BF193" s="191">
        <f t="shared" si="45"/>
        <v>0</v>
      </c>
      <c r="BG193" s="191">
        <f t="shared" si="46"/>
        <v>0</v>
      </c>
      <c r="BH193" s="191">
        <f t="shared" si="47"/>
        <v>0</v>
      </c>
      <c r="BI193" s="191">
        <f t="shared" si="48"/>
        <v>0</v>
      </c>
      <c r="BJ193" s="18" t="s">
        <v>79</v>
      </c>
      <c r="BK193" s="191">
        <f t="shared" si="49"/>
        <v>0</v>
      </c>
      <c r="BL193" s="18" t="s">
        <v>714</v>
      </c>
      <c r="BM193" s="190" t="s">
        <v>1083</v>
      </c>
    </row>
    <row r="194" spans="1:65" s="2" customFormat="1" ht="16.5" customHeight="1">
      <c r="A194" s="35"/>
      <c r="B194" s="36"/>
      <c r="C194" s="179" t="s">
        <v>1030</v>
      </c>
      <c r="D194" s="179" t="s">
        <v>140</v>
      </c>
      <c r="E194" s="180" t="s">
        <v>1084</v>
      </c>
      <c r="F194" s="181" t="s">
        <v>1085</v>
      </c>
      <c r="G194" s="182" t="s">
        <v>171</v>
      </c>
      <c r="H194" s="183">
        <v>770</v>
      </c>
      <c r="I194" s="184"/>
      <c r="J194" s="185">
        <f t="shared" si="40"/>
        <v>0</v>
      </c>
      <c r="K194" s="181" t="s">
        <v>19</v>
      </c>
      <c r="L194" s="40"/>
      <c r="M194" s="186" t="s">
        <v>19</v>
      </c>
      <c r="N194" s="187" t="s">
        <v>43</v>
      </c>
      <c r="O194" s="65"/>
      <c r="P194" s="188">
        <f t="shared" si="41"/>
        <v>0</v>
      </c>
      <c r="Q194" s="188">
        <v>0</v>
      </c>
      <c r="R194" s="188">
        <f t="shared" si="42"/>
        <v>0</v>
      </c>
      <c r="S194" s="188">
        <v>0</v>
      </c>
      <c r="T194" s="189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0" t="s">
        <v>714</v>
      </c>
      <c r="AT194" s="190" t="s">
        <v>140</v>
      </c>
      <c r="AU194" s="190" t="s">
        <v>81</v>
      </c>
      <c r="AY194" s="18" t="s">
        <v>138</v>
      </c>
      <c r="BE194" s="191">
        <f t="shared" si="44"/>
        <v>0</v>
      </c>
      <c r="BF194" s="191">
        <f t="shared" si="45"/>
        <v>0</v>
      </c>
      <c r="BG194" s="191">
        <f t="shared" si="46"/>
        <v>0</v>
      </c>
      <c r="BH194" s="191">
        <f t="shared" si="47"/>
        <v>0</v>
      </c>
      <c r="BI194" s="191">
        <f t="shared" si="48"/>
        <v>0</v>
      </c>
      <c r="BJ194" s="18" t="s">
        <v>79</v>
      </c>
      <c r="BK194" s="191">
        <f t="shared" si="49"/>
        <v>0</v>
      </c>
      <c r="BL194" s="18" t="s">
        <v>714</v>
      </c>
      <c r="BM194" s="190" t="s">
        <v>1086</v>
      </c>
    </row>
    <row r="195" spans="1:65" s="2" customFormat="1" ht="16.5" customHeight="1">
      <c r="A195" s="35"/>
      <c r="B195" s="36"/>
      <c r="C195" s="179" t="s">
        <v>1087</v>
      </c>
      <c r="D195" s="179" t="s">
        <v>140</v>
      </c>
      <c r="E195" s="180" t="s">
        <v>1088</v>
      </c>
      <c r="F195" s="181" t="s">
        <v>1089</v>
      </c>
      <c r="G195" s="182" t="s">
        <v>179</v>
      </c>
      <c r="H195" s="183">
        <v>107.8</v>
      </c>
      <c r="I195" s="184"/>
      <c r="J195" s="185">
        <f t="shared" si="40"/>
        <v>0</v>
      </c>
      <c r="K195" s="181" t="s">
        <v>19</v>
      </c>
      <c r="L195" s="40"/>
      <c r="M195" s="186" t="s">
        <v>19</v>
      </c>
      <c r="N195" s="187" t="s">
        <v>43</v>
      </c>
      <c r="O195" s="65"/>
      <c r="P195" s="188">
        <f t="shared" si="41"/>
        <v>0</v>
      </c>
      <c r="Q195" s="188">
        <v>0</v>
      </c>
      <c r="R195" s="188">
        <f t="shared" si="42"/>
        <v>0</v>
      </c>
      <c r="S195" s="188">
        <v>0</v>
      </c>
      <c r="T195" s="189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0" t="s">
        <v>714</v>
      </c>
      <c r="AT195" s="190" t="s">
        <v>140</v>
      </c>
      <c r="AU195" s="190" t="s">
        <v>81</v>
      </c>
      <c r="AY195" s="18" t="s">
        <v>138</v>
      </c>
      <c r="BE195" s="191">
        <f t="shared" si="44"/>
        <v>0</v>
      </c>
      <c r="BF195" s="191">
        <f t="shared" si="45"/>
        <v>0</v>
      </c>
      <c r="BG195" s="191">
        <f t="shared" si="46"/>
        <v>0</v>
      </c>
      <c r="BH195" s="191">
        <f t="shared" si="47"/>
        <v>0</v>
      </c>
      <c r="BI195" s="191">
        <f t="shared" si="48"/>
        <v>0</v>
      </c>
      <c r="BJ195" s="18" t="s">
        <v>79</v>
      </c>
      <c r="BK195" s="191">
        <f t="shared" si="49"/>
        <v>0</v>
      </c>
      <c r="BL195" s="18" t="s">
        <v>714</v>
      </c>
      <c r="BM195" s="190" t="s">
        <v>1090</v>
      </c>
    </row>
    <row r="196" spans="1:65" s="2" customFormat="1" ht="16.5" customHeight="1">
      <c r="A196" s="35"/>
      <c r="B196" s="36"/>
      <c r="C196" s="179" t="s">
        <v>1031</v>
      </c>
      <c r="D196" s="179" t="s">
        <v>140</v>
      </c>
      <c r="E196" s="180" t="s">
        <v>1091</v>
      </c>
      <c r="F196" s="181" t="s">
        <v>1092</v>
      </c>
      <c r="G196" s="182" t="s">
        <v>179</v>
      </c>
      <c r="H196" s="183">
        <v>107.8</v>
      </c>
      <c r="I196" s="184"/>
      <c r="J196" s="185">
        <f t="shared" si="40"/>
        <v>0</v>
      </c>
      <c r="K196" s="181" t="s">
        <v>19</v>
      </c>
      <c r="L196" s="40"/>
      <c r="M196" s="186" t="s">
        <v>19</v>
      </c>
      <c r="N196" s="187" t="s">
        <v>43</v>
      </c>
      <c r="O196" s="65"/>
      <c r="P196" s="188">
        <f t="shared" si="41"/>
        <v>0</v>
      </c>
      <c r="Q196" s="188">
        <v>0</v>
      </c>
      <c r="R196" s="188">
        <f t="shared" si="42"/>
        <v>0</v>
      </c>
      <c r="S196" s="188">
        <v>0</v>
      </c>
      <c r="T196" s="189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0" t="s">
        <v>714</v>
      </c>
      <c r="AT196" s="190" t="s">
        <v>140</v>
      </c>
      <c r="AU196" s="190" t="s">
        <v>81</v>
      </c>
      <c r="AY196" s="18" t="s">
        <v>138</v>
      </c>
      <c r="BE196" s="191">
        <f t="shared" si="44"/>
        <v>0</v>
      </c>
      <c r="BF196" s="191">
        <f t="shared" si="45"/>
        <v>0</v>
      </c>
      <c r="BG196" s="191">
        <f t="shared" si="46"/>
        <v>0</v>
      </c>
      <c r="BH196" s="191">
        <f t="shared" si="47"/>
        <v>0</v>
      </c>
      <c r="BI196" s="191">
        <f t="shared" si="48"/>
        <v>0</v>
      </c>
      <c r="BJ196" s="18" t="s">
        <v>79</v>
      </c>
      <c r="BK196" s="191">
        <f t="shared" si="49"/>
        <v>0</v>
      </c>
      <c r="BL196" s="18" t="s">
        <v>714</v>
      </c>
      <c r="BM196" s="190" t="s">
        <v>1093</v>
      </c>
    </row>
    <row r="197" spans="1:65" s="2" customFormat="1" ht="21.75" customHeight="1">
      <c r="A197" s="35"/>
      <c r="B197" s="36"/>
      <c r="C197" s="179" t="s">
        <v>1094</v>
      </c>
      <c r="D197" s="179" t="s">
        <v>140</v>
      </c>
      <c r="E197" s="180" t="s">
        <v>1095</v>
      </c>
      <c r="F197" s="181" t="s">
        <v>1096</v>
      </c>
      <c r="G197" s="182" t="s">
        <v>171</v>
      </c>
      <c r="H197" s="183">
        <v>820</v>
      </c>
      <c r="I197" s="184"/>
      <c r="J197" s="185">
        <f t="shared" si="40"/>
        <v>0</v>
      </c>
      <c r="K197" s="181" t="s">
        <v>19</v>
      </c>
      <c r="L197" s="40"/>
      <c r="M197" s="186" t="s">
        <v>19</v>
      </c>
      <c r="N197" s="187" t="s">
        <v>43</v>
      </c>
      <c r="O197" s="65"/>
      <c r="P197" s="188">
        <f t="shared" si="41"/>
        <v>0</v>
      </c>
      <c r="Q197" s="188">
        <v>0</v>
      </c>
      <c r="R197" s="188">
        <f t="shared" si="42"/>
        <v>0</v>
      </c>
      <c r="S197" s="188">
        <v>0</v>
      </c>
      <c r="T197" s="189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0" t="s">
        <v>714</v>
      </c>
      <c r="AT197" s="190" t="s">
        <v>140</v>
      </c>
      <c r="AU197" s="190" t="s">
        <v>81</v>
      </c>
      <c r="AY197" s="18" t="s">
        <v>138</v>
      </c>
      <c r="BE197" s="191">
        <f t="shared" si="44"/>
        <v>0</v>
      </c>
      <c r="BF197" s="191">
        <f t="shared" si="45"/>
        <v>0</v>
      </c>
      <c r="BG197" s="191">
        <f t="shared" si="46"/>
        <v>0</v>
      </c>
      <c r="BH197" s="191">
        <f t="shared" si="47"/>
        <v>0</v>
      </c>
      <c r="BI197" s="191">
        <f t="shared" si="48"/>
        <v>0</v>
      </c>
      <c r="BJ197" s="18" t="s">
        <v>79</v>
      </c>
      <c r="BK197" s="191">
        <f t="shared" si="49"/>
        <v>0</v>
      </c>
      <c r="BL197" s="18" t="s">
        <v>714</v>
      </c>
      <c r="BM197" s="190" t="s">
        <v>1097</v>
      </c>
    </row>
    <row r="198" spans="1:65" s="2" customFormat="1" ht="16.5" customHeight="1">
      <c r="A198" s="35"/>
      <c r="B198" s="36"/>
      <c r="C198" s="179" t="s">
        <v>1033</v>
      </c>
      <c r="D198" s="179" t="s">
        <v>140</v>
      </c>
      <c r="E198" s="180" t="s">
        <v>1098</v>
      </c>
      <c r="F198" s="181" t="s">
        <v>1099</v>
      </c>
      <c r="G198" s="182" t="s">
        <v>179</v>
      </c>
      <c r="H198" s="183">
        <v>57.4</v>
      </c>
      <c r="I198" s="184"/>
      <c r="J198" s="185">
        <f t="shared" si="40"/>
        <v>0</v>
      </c>
      <c r="K198" s="181" t="s">
        <v>19</v>
      </c>
      <c r="L198" s="40"/>
      <c r="M198" s="186" t="s">
        <v>19</v>
      </c>
      <c r="N198" s="187" t="s">
        <v>43</v>
      </c>
      <c r="O198" s="65"/>
      <c r="P198" s="188">
        <f t="shared" si="41"/>
        <v>0</v>
      </c>
      <c r="Q198" s="188">
        <v>0</v>
      </c>
      <c r="R198" s="188">
        <f t="shared" si="42"/>
        <v>0</v>
      </c>
      <c r="S198" s="188">
        <v>0</v>
      </c>
      <c r="T198" s="189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0" t="s">
        <v>714</v>
      </c>
      <c r="AT198" s="190" t="s">
        <v>140</v>
      </c>
      <c r="AU198" s="190" t="s">
        <v>81</v>
      </c>
      <c r="AY198" s="18" t="s">
        <v>138</v>
      </c>
      <c r="BE198" s="191">
        <f t="shared" si="44"/>
        <v>0</v>
      </c>
      <c r="BF198" s="191">
        <f t="shared" si="45"/>
        <v>0</v>
      </c>
      <c r="BG198" s="191">
        <f t="shared" si="46"/>
        <v>0</v>
      </c>
      <c r="BH198" s="191">
        <f t="shared" si="47"/>
        <v>0</v>
      </c>
      <c r="BI198" s="191">
        <f t="shared" si="48"/>
        <v>0</v>
      </c>
      <c r="BJ198" s="18" t="s">
        <v>79</v>
      </c>
      <c r="BK198" s="191">
        <f t="shared" si="49"/>
        <v>0</v>
      </c>
      <c r="BL198" s="18" t="s">
        <v>714</v>
      </c>
      <c r="BM198" s="190" t="s">
        <v>1100</v>
      </c>
    </row>
    <row r="199" spans="2:63" s="12" customFormat="1" ht="22.9" customHeight="1">
      <c r="B199" s="163"/>
      <c r="C199" s="164"/>
      <c r="D199" s="165" t="s">
        <v>71</v>
      </c>
      <c r="E199" s="177" t="s">
        <v>1101</v>
      </c>
      <c r="F199" s="177" t="s">
        <v>1102</v>
      </c>
      <c r="G199" s="164"/>
      <c r="H199" s="164"/>
      <c r="I199" s="167"/>
      <c r="J199" s="178">
        <f>BK199</f>
        <v>0</v>
      </c>
      <c r="K199" s="164"/>
      <c r="L199" s="169"/>
      <c r="M199" s="170"/>
      <c r="N199" s="171"/>
      <c r="O199" s="171"/>
      <c r="P199" s="172">
        <f>SUM(P200:P207)</f>
        <v>0</v>
      </c>
      <c r="Q199" s="171"/>
      <c r="R199" s="172">
        <f>SUM(R200:R207)</f>
        <v>0</v>
      </c>
      <c r="S199" s="171"/>
      <c r="T199" s="173">
        <f>SUM(T200:T207)</f>
        <v>0</v>
      </c>
      <c r="AR199" s="174" t="s">
        <v>157</v>
      </c>
      <c r="AT199" s="175" t="s">
        <v>71</v>
      </c>
      <c r="AU199" s="175" t="s">
        <v>79</v>
      </c>
      <c r="AY199" s="174" t="s">
        <v>138</v>
      </c>
      <c r="BK199" s="176">
        <f>SUM(BK200:BK207)</f>
        <v>0</v>
      </c>
    </row>
    <row r="200" spans="1:65" s="2" customFormat="1" ht="16.5" customHeight="1">
      <c r="A200" s="35"/>
      <c r="B200" s="36"/>
      <c r="C200" s="230" t="s">
        <v>1103</v>
      </c>
      <c r="D200" s="230" t="s">
        <v>264</v>
      </c>
      <c r="E200" s="231" t="s">
        <v>1104</v>
      </c>
      <c r="F200" s="232" t="s">
        <v>1077</v>
      </c>
      <c r="G200" s="233" t="s">
        <v>171</v>
      </c>
      <c r="H200" s="234">
        <v>770</v>
      </c>
      <c r="I200" s="235"/>
      <c r="J200" s="236">
        <f aca="true" t="shared" si="50" ref="J200:J207">ROUND(I200*H200,2)</f>
        <v>0</v>
      </c>
      <c r="K200" s="232" t="s">
        <v>19</v>
      </c>
      <c r="L200" s="237"/>
      <c r="M200" s="238" t="s">
        <v>19</v>
      </c>
      <c r="N200" s="239" t="s">
        <v>43</v>
      </c>
      <c r="O200" s="65"/>
      <c r="P200" s="188">
        <f aca="true" t="shared" si="51" ref="P200:P207">O200*H200</f>
        <v>0</v>
      </c>
      <c r="Q200" s="188">
        <v>0</v>
      </c>
      <c r="R200" s="188">
        <f aca="true" t="shared" si="52" ref="R200:R207">Q200*H200</f>
        <v>0</v>
      </c>
      <c r="S200" s="188">
        <v>0</v>
      </c>
      <c r="T200" s="189">
        <f aca="true" t="shared" si="53" ref="T200:T207"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0" t="s">
        <v>749</v>
      </c>
      <c r="AT200" s="190" t="s">
        <v>264</v>
      </c>
      <c r="AU200" s="190" t="s">
        <v>81</v>
      </c>
      <c r="AY200" s="18" t="s">
        <v>138</v>
      </c>
      <c r="BE200" s="191">
        <f aca="true" t="shared" si="54" ref="BE200:BE207">IF(N200="základní",J200,0)</f>
        <v>0</v>
      </c>
      <c r="BF200" s="191">
        <f aca="true" t="shared" si="55" ref="BF200:BF207">IF(N200="snížená",J200,0)</f>
        <v>0</v>
      </c>
      <c r="BG200" s="191">
        <f aca="true" t="shared" si="56" ref="BG200:BG207">IF(N200="zákl. přenesená",J200,0)</f>
        <v>0</v>
      </c>
      <c r="BH200" s="191">
        <f aca="true" t="shared" si="57" ref="BH200:BH207">IF(N200="sníž. přenesená",J200,0)</f>
        <v>0</v>
      </c>
      <c r="BI200" s="191">
        <f aca="true" t="shared" si="58" ref="BI200:BI207">IF(N200="nulová",J200,0)</f>
        <v>0</v>
      </c>
      <c r="BJ200" s="18" t="s">
        <v>79</v>
      </c>
      <c r="BK200" s="191">
        <f aca="true" t="shared" si="59" ref="BK200:BK207">ROUND(I200*H200,2)</f>
        <v>0</v>
      </c>
      <c r="BL200" s="18" t="s">
        <v>749</v>
      </c>
      <c r="BM200" s="190" t="s">
        <v>1105</v>
      </c>
    </row>
    <row r="201" spans="1:65" s="2" customFormat="1" ht="16.5" customHeight="1">
      <c r="A201" s="35"/>
      <c r="B201" s="36"/>
      <c r="C201" s="230" t="s">
        <v>1034</v>
      </c>
      <c r="D201" s="230" t="s">
        <v>264</v>
      </c>
      <c r="E201" s="231" t="s">
        <v>1106</v>
      </c>
      <c r="F201" s="232" t="s">
        <v>1080</v>
      </c>
      <c r="G201" s="233" t="s">
        <v>171</v>
      </c>
      <c r="H201" s="234">
        <v>770</v>
      </c>
      <c r="I201" s="235"/>
      <c r="J201" s="236">
        <f t="shared" si="50"/>
        <v>0</v>
      </c>
      <c r="K201" s="232" t="s">
        <v>19</v>
      </c>
      <c r="L201" s="237"/>
      <c r="M201" s="238" t="s">
        <v>19</v>
      </c>
      <c r="N201" s="239" t="s">
        <v>43</v>
      </c>
      <c r="O201" s="65"/>
      <c r="P201" s="188">
        <f t="shared" si="51"/>
        <v>0</v>
      </c>
      <c r="Q201" s="188">
        <v>0</v>
      </c>
      <c r="R201" s="188">
        <f t="shared" si="52"/>
        <v>0</v>
      </c>
      <c r="S201" s="188">
        <v>0</v>
      </c>
      <c r="T201" s="189">
        <f t="shared" si="5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0" t="s">
        <v>749</v>
      </c>
      <c r="AT201" s="190" t="s">
        <v>264</v>
      </c>
      <c r="AU201" s="190" t="s">
        <v>81</v>
      </c>
      <c r="AY201" s="18" t="s">
        <v>138</v>
      </c>
      <c r="BE201" s="191">
        <f t="shared" si="54"/>
        <v>0</v>
      </c>
      <c r="BF201" s="191">
        <f t="shared" si="55"/>
        <v>0</v>
      </c>
      <c r="BG201" s="191">
        <f t="shared" si="56"/>
        <v>0</v>
      </c>
      <c r="BH201" s="191">
        <f t="shared" si="57"/>
        <v>0</v>
      </c>
      <c r="BI201" s="191">
        <f t="shared" si="58"/>
        <v>0</v>
      </c>
      <c r="BJ201" s="18" t="s">
        <v>79</v>
      </c>
      <c r="BK201" s="191">
        <f t="shared" si="59"/>
        <v>0</v>
      </c>
      <c r="BL201" s="18" t="s">
        <v>749</v>
      </c>
      <c r="BM201" s="190" t="s">
        <v>1107</v>
      </c>
    </row>
    <row r="202" spans="1:65" s="2" customFormat="1" ht="16.5" customHeight="1">
      <c r="A202" s="35"/>
      <c r="B202" s="36"/>
      <c r="C202" s="230" t="s">
        <v>1108</v>
      </c>
      <c r="D202" s="230" t="s">
        <v>264</v>
      </c>
      <c r="E202" s="231" t="s">
        <v>1109</v>
      </c>
      <c r="F202" s="232" t="s">
        <v>917</v>
      </c>
      <c r="G202" s="233" t="s">
        <v>171</v>
      </c>
      <c r="H202" s="234">
        <v>770</v>
      </c>
      <c r="I202" s="235"/>
      <c r="J202" s="236">
        <f t="shared" si="50"/>
        <v>0</v>
      </c>
      <c r="K202" s="232" t="s">
        <v>19</v>
      </c>
      <c r="L202" s="237"/>
      <c r="M202" s="238" t="s">
        <v>19</v>
      </c>
      <c r="N202" s="239" t="s">
        <v>43</v>
      </c>
      <c r="O202" s="65"/>
      <c r="P202" s="188">
        <f t="shared" si="51"/>
        <v>0</v>
      </c>
      <c r="Q202" s="188">
        <v>0</v>
      </c>
      <c r="R202" s="188">
        <f t="shared" si="52"/>
        <v>0</v>
      </c>
      <c r="S202" s="188">
        <v>0</v>
      </c>
      <c r="T202" s="189">
        <f t="shared" si="5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0" t="s">
        <v>749</v>
      </c>
      <c r="AT202" s="190" t="s">
        <v>264</v>
      </c>
      <c r="AU202" s="190" t="s">
        <v>81</v>
      </c>
      <c r="AY202" s="18" t="s">
        <v>138</v>
      </c>
      <c r="BE202" s="191">
        <f t="shared" si="54"/>
        <v>0</v>
      </c>
      <c r="BF202" s="191">
        <f t="shared" si="55"/>
        <v>0</v>
      </c>
      <c r="BG202" s="191">
        <f t="shared" si="56"/>
        <v>0</v>
      </c>
      <c r="BH202" s="191">
        <f t="shared" si="57"/>
        <v>0</v>
      </c>
      <c r="BI202" s="191">
        <f t="shared" si="58"/>
        <v>0</v>
      </c>
      <c r="BJ202" s="18" t="s">
        <v>79</v>
      </c>
      <c r="BK202" s="191">
        <f t="shared" si="59"/>
        <v>0</v>
      </c>
      <c r="BL202" s="18" t="s">
        <v>749</v>
      </c>
      <c r="BM202" s="190" t="s">
        <v>1110</v>
      </c>
    </row>
    <row r="203" spans="1:65" s="2" customFormat="1" ht="16.5" customHeight="1">
      <c r="A203" s="35"/>
      <c r="B203" s="36"/>
      <c r="C203" s="230" t="s">
        <v>1038</v>
      </c>
      <c r="D203" s="230" t="s">
        <v>264</v>
      </c>
      <c r="E203" s="231" t="s">
        <v>1111</v>
      </c>
      <c r="F203" s="232" t="s">
        <v>1085</v>
      </c>
      <c r="G203" s="233" t="s">
        <v>171</v>
      </c>
      <c r="H203" s="234">
        <v>770</v>
      </c>
      <c r="I203" s="235"/>
      <c r="J203" s="236">
        <f t="shared" si="50"/>
        <v>0</v>
      </c>
      <c r="K203" s="232" t="s">
        <v>19</v>
      </c>
      <c r="L203" s="237"/>
      <c r="M203" s="238" t="s">
        <v>19</v>
      </c>
      <c r="N203" s="239" t="s">
        <v>43</v>
      </c>
      <c r="O203" s="65"/>
      <c r="P203" s="188">
        <f t="shared" si="51"/>
        <v>0</v>
      </c>
      <c r="Q203" s="188">
        <v>0</v>
      </c>
      <c r="R203" s="188">
        <f t="shared" si="52"/>
        <v>0</v>
      </c>
      <c r="S203" s="188">
        <v>0</v>
      </c>
      <c r="T203" s="189">
        <f t="shared" si="5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0" t="s">
        <v>749</v>
      </c>
      <c r="AT203" s="190" t="s">
        <v>264</v>
      </c>
      <c r="AU203" s="190" t="s">
        <v>81</v>
      </c>
      <c r="AY203" s="18" t="s">
        <v>138</v>
      </c>
      <c r="BE203" s="191">
        <f t="shared" si="54"/>
        <v>0</v>
      </c>
      <c r="BF203" s="191">
        <f t="shared" si="55"/>
        <v>0</v>
      </c>
      <c r="BG203" s="191">
        <f t="shared" si="56"/>
        <v>0</v>
      </c>
      <c r="BH203" s="191">
        <f t="shared" si="57"/>
        <v>0</v>
      </c>
      <c r="BI203" s="191">
        <f t="shared" si="58"/>
        <v>0</v>
      </c>
      <c r="BJ203" s="18" t="s">
        <v>79</v>
      </c>
      <c r="BK203" s="191">
        <f t="shared" si="59"/>
        <v>0</v>
      </c>
      <c r="BL203" s="18" t="s">
        <v>749</v>
      </c>
      <c r="BM203" s="190" t="s">
        <v>1112</v>
      </c>
    </row>
    <row r="204" spans="1:65" s="2" customFormat="1" ht="24.2" customHeight="1">
      <c r="A204" s="35"/>
      <c r="B204" s="36"/>
      <c r="C204" s="230" t="s">
        <v>1113</v>
      </c>
      <c r="D204" s="230" t="s">
        <v>264</v>
      </c>
      <c r="E204" s="231" t="s">
        <v>1114</v>
      </c>
      <c r="F204" s="232" t="s">
        <v>1115</v>
      </c>
      <c r="G204" s="233" t="s">
        <v>179</v>
      </c>
      <c r="H204" s="234">
        <v>107.8</v>
      </c>
      <c r="I204" s="235"/>
      <c r="J204" s="236">
        <f t="shared" si="50"/>
        <v>0</v>
      </c>
      <c r="K204" s="232" t="s">
        <v>19</v>
      </c>
      <c r="L204" s="237"/>
      <c r="M204" s="238" t="s">
        <v>19</v>
      </c>
      <c r="N204" s="239" t="s">
        <v>43</v>
      </c>
      <c r="O204" s="65"/>
      <c r="P204" s="188">
        <f t="shared" si="51"/>
        <v>0</v>
      </c>
      <c r="Q204" s="188">
        <v>0</v>
      </c>
      <c r="R204" s="188">
        <f t="shared" si="52"/>
        <v>0</v>
      </c>
      <c r="S204" s="188">
        <v>0</v>
      </c>
      <c r="T204" s="189">
        <f t="shared" si="5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0" t="s">
        <v>749</v>
      </c>
      <c r="AT204" s="190" t="s">
        <v>264</v>
      </c>
      <c r="AU204" s="190" t="s">
        <v>81</v>
      </c>
      <c r="AY204" s="18" t="s">
        <v>138</v>
      </c>
      <c r="BE204" s="191">
        <f t="shared" si="54"/>
        <v>0</v>
      </c>
      <c r="BF204" s="191">
        <f t="shared" si="55"/>
        <v>0</v>
      </c>
      <c r="BG204" s="191">
        <f t="shared" si="56"/>
        <v>0</v>
      </c>
      <c r="BH204" s="191">
        <f t="shared" si="57"/>
        <v>0</v>
      </c>
      <c r="BI204" s="191">
        <f t="shared" si="58"/>
        <v>0</v>
      </c>
      <c r="BJ204" s="18" t="s">
        <v>79</v>
      </c>
      <c r="BK204" s="191">
        <f t="shared" si="59"/>
        <v>0</v>
      </c>
      <c r="BL204" s="18" t="s">
        <v>749</v>
      </c>
      <c r="BM204" s="190" t="s">
        <v>1116</v>
      </c>
    </row>
    <row r="205" spans="1:65" s="2" customFormat="1" ht="16.5" customHeight="1">
      <c r="A205" s="35"/>
      <c r="B205" s="36"/>
      <c r="C205" s="230" t="s">
        <v>1041</v>
      </c>
      <c r="D205" s="230" t="s">
        <v>264</v>
      </c>
      <c r="E205" s="231" t="s">
        <v>1117</v>
      </c>
      <c r="F205" s="232" t="s">
        <v>1118</v>
      </c>
      <c r="G205" s="233" t="s">
        <v>179</v>
      </c>
      <c r="H205" s="234">
        <v>107.8</v>
      </c>
      <c r="I205" s="235"/>
      <c r="J205" s="236">
        <f t="shared" si="50"/>
        <v>0</v>
      </c>
      <c r="K205" s="232" t="s">
        <v>19</v>
      </c>
      <c r="L205" s="237"/>
      <c r="M205" s="238" t="s">
        <v>19</v>
      </c>
      <c r="N205" s="239" t="s">
        <v>43</v>
      </c>
      <c r="O205" s="65"/>
      <c r="P205" s="188">
        <f t="shared" si="51"/>
        <v>0</v>
      </c>
      <c r="Q205" s="188">
        <v>0</v>
      </c>
      <c r="R205" s="188">
        <f t="shared" si="52"/>
        <v>0</v>
      </c>
      <c r="S205" s="188">
        <v>0</v>
      </c>
      <c r="T205" s="189">
        <f t="shared" si="5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0" t="s">
        <v>749</v>
      </c>
      <c r="AT205" s="190" t="s">
        <v>264</v>
      </c>
      <c r="AU205" s="190" t="s">
        <v>81</v>
      </c>
      <c r="AY205" s="18" t="s">
        <v>138</v>
      </c>
      <c r="BE205" s="191">
        <f t="shared" si="54"/>
        <v>0</v>
      </c>
      <c r="BF205" s="191">
        <f t="shared" si="55"/>
        <v>0</v>
      </c>
      <c r="BG205" s="191">
        <f t="shared" si="56"/>
        <v>0</v>
      </c>
      <c r="BH205" s="191">
        <f t="shared" si="57"/>
        <v>0</v>
      </c>
      <c r="BI205" s="191">
        <f t="shared" si="58"/>
        <v>0</v>
      </c>
      <c r="BJ205" s="18" t="s">
        <v>79</v>
      </c>
      <c r="BK205" s="191">
        <f t="shared" si="59"/>
        <v>0</v>
      </c>
      <c r="BL205" s="18" t="s">
        <v>749</v>
      </c>
      <c r="BM205" s="190" t="s">
        <v>1119</v>
      </c>
    </row>
    <row r="206" spans="1:65" s="2" customFormat="1" ht="21.75" customHeight="1">
      <c r="A206" s="35"/>
      <c r="B206" s="36"/>
      <c r="C206" s="230" t="s">
        <v>1120</v>
      </c>
      <c r="D206" s="230" t="s">
        <v>264</v>
      </c>
      <c r="E206" s="231" t="s">
        <v>1121</v>
      </c>
      <c r="F206" s="232" t="s">
        <v>1096</v>
      </c>
      <c r="G206" s="233" t="s">
        <v>171</v>
      </c>
      <c r="H206" s="234">
        <v>820</v>
      </c>
      <c r="I206" s="235"/>
      <c r="J206" s="236">
        <f t="shared" si="50"/>
        <v>0</v>
      </c>
      <c r="K206" s="232" t="s">
        <v>19</v>
      </c>
      <c r="L206" s="237"/>
      <c r="M206" s="238" t="s">
        <v>19</v>
      </c>
      <c r="N206" s="239" t="s">
        <v>43</v>
      </c>
      <c r="O206" s="65"/>
      <c r="P206" s="188">
        <f t="shared" si="51"/>
        <v>0</v>
      </c>
      <c r="Q206" s="188">
        <v>0</v>
      </c>
      <c r="R206" s="188">
        <f t="shared" si="52"/>
        <v>0</v>
      </c>
      <c r="S206" s="188">
        <v>0</v>
      </c>
      <c r="T206" s="189">
        <f t="shared" si="5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0" t="s">
        <v>749</v>
      </c>
      <c r="AT206" s="190" t="s">
        <v>264</v>
      </c>
      <c r="AU206" s="190" t="s">
        <v>81</v>
      </c>
      <c r="AY206" s="18" t="s">
        <v>138</v>
      </c>
      <c r="BE206" s="191">
        <f t="shared" si="54"/>
        <v>0</v>
      </c>
      <c r="BF206" s="191">
        <f t="shared" si="55"/>
        <v>0</v>
      </c>
      <c r="BG206" s="191">
        <f t="shared" si="56"/>
        <v>0</v>
      </c>
      <c r="BH206" s="191">
        <f t="shared" si="57"/>
        <v>0</v>
      </c>
      <c r="BI206" s="191">
        <f t="shared" si="58"/>
        <v>0</v>
      </c>
      <c r="BJ206" s="18" t="s">
        <v>79</v>
      </c>
      <c r="BK206" s="191">
        <f t="shared" si="59"/>
        <v>0</v>
      </c>
      <c r="BL206" s="18" t="s">
        <v>749</v>
      </c>
      <c r="BM206" s="190" t="s">
        <v>1122</v>
      </c>
    </row>
    <row r="207" spans="1:65" s="2" customFormat="1" ht="16.5" customHeight="1">
      <c r="A207" s="35"/>
      <c r="B207" s="36"/>
      <c r="C207" s="230" t="s">
        <v>1045</v>
      </c>
      <c r="D207" s="230" t="s">
        <v>264</v>
      </c>
      <c r="E207" s="231" t="s">
        <v>1123</v>
      </c>
      <c r="F207" s="232" t="s">
        <v>1099</v>
      </c>
      <c r="G207" s="233" t="s">
        <v>179</v>
      </c>
      <c r="H207" s="234">
        <v>57.4</v>
      </c>
      <c r="I207" s="235"/>
      <c r="J207" s="236">
        <f t="shared" si="50"/>
        <v>0</v>
      </c>
      <c r="K207" s="232" t="s">
        <v>19</v>
      </c>
      <c r="L207" s="237"/>
      <c r="M207" s="238" t="s">
        <v>19</v>
      </c>
      <c r="N207" s="239" t="s">
        <v>43</v>
      </c>
      <c r="O207" s="65"/>
      <c r="P207" s="188">
        <f t="shared" si="51"/>
        <v>0</v>
      </c>
      <c r="Q207" s="188">
        <v>0</v>
      </c>
      <c r="R207" s="188">
        <f t="shared" si="52"/>
        <v>0</v>
      </c>
      <c r="S207" s="188">
        <v>0</v>
      </c>
      <c r="T207" s="189">
        <f t="shared" si="5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0" t="s">
        <v>749</v>
      </c>
      <c r="AT207" s="190" t="s">
        <v>264</v>
      </c>
      <c r="AU207" s="190" t="s">
        <v>81</v>
      </c>
      <c r="AY207" s="18" t="s">
        <v>138</v>
      </c>
      <c r="BE207" s="191">
        <f t="shared" si="54"/>
        <v>0</v>
      </c>
      <c r="BF207" s="191">
        <f t="shared" si="55"/>
        <v>0</v>
      </c>
      <c r="BG207" s="191">
        <f t="shared" si="56"/>
        <v>0</v>
      </c>
      <c r="BH207" s="191">
        <f t="shared" si="57"/>
        <v>0</v>
      </c>
      <c r="BI207" s="191">
        <f t="shared" si="58"/>
        <v>0</v>
      </c>
      <c r="BJ207" s="18" t="s">
        <v>79</v>
      </c>
      <c r="BK207" s="191">
        <f t="shared" si="59"/>
        <v>0</v>
      </c>
      <c r="BL207" s="18" t="s">
        <v>749</v>
      </c>
      <c r="BM207" s="190" t="s">
        <v>1124</v>
      </c>
    </row>
    <row r="208" spans="2:63" s="12" customFormat="1" ht="22.9" customHeight="1">
      <c r="B208" s="163"/>
      <c r="C208" s="164"/>
      <c r="D208" s="165" t="s">
        <v>71</v>
      </c>
      <c r="E208" s="177" t="s">
        <v>1125</v>
      </c>
      <c r="F208" s="177" t="s">
        <v>1126</v>
      </c>
      <c r="G208" s="164"/>
      <c r="H208" s="164"/>
      <c r="I208" s="167"/>
      <c r="J208" s="178">
        <f>BK208</f>
        <v>0</v>
      </c>
      <c r="K208" s="164"/>
      <c r="L208" s="169"/>
      <c r="M208" s="170"/>
      <c r="N208" s="171"/>
      <c r="O208" s="171"/>
      <c r="P208" s="172">
        <f>SUM(P209:P213)</f>
        <v>0</v>
      </c>
      <c r="Q208" s="171"/>
      <c r="R208" s="172">
        <f>SUM(R209:R213)</f>
        <v>0</v>
      </c>
      <c r="S208" s="171"/>
      <c r="T208" s="173">
        <f>SUM(T209:T213)</f>
        <v>0</v>
      </c>
      <c r="AR208" s="174" t="s">
        <v>79</v>
      </c>
      <c r="AT208" s="175" t="s">
        <v>71</v>
      </c>
      <c r="AU208" s="175" t="s">
        <v>79</v>
      </c>
      <c r="AY208" s="174" t="s">
        <v>138</v>
      </c>
      <c r="BK208" s="176">
        <f>SUM(BK209:BK213)</f>
        <v>0</v>
      </c>
    </row>
    <row r="209" spans="1:65" s="2" customFormat="1" ht="16.5" customHeight="1">
      <c r="A209" s="35"/>
      <c r="B209" s="36"/>
      <c r="C209" s="179" t="s">
        <v>1127</v>
      </c>
      <c r="D209" s="179" t="s">
        <v>140</v>
      </c>
      <c r="E209" s="180" t="s">
        <v>1128</v>
      </c>
      <c r="F209" s="181" t="s">
        <v>1129</v>
      </c>
      <c r="G209" s="182" t="s">
        <v>171</v>
      </c>
      <c r="H209" s="183">
        <v>40</v>
      </c>
      <c r="I209" s="184"/>
      <c r="J209" s="185">
        <f>ROUND(I209*H209,2)</f>
        <v>0</v>
      </c>
      <c r="K209" s="181" t="s">
        <v>19</v>
      </c>
      <c r="L209" s="40"/>
      <c r="M209" s="186" t="s">
        <v>19</v>
      </c>
      <c r="N209" s="187" t="s">
        <v>43</v>
      </c>
      <c r="O209" s="65"/>
      <c r="P209" s="188">
        <f>O209*H209</f>
        <v>0</v>
      </c>
      <c r="Q209" s="188">
        <v>0</v>
      </c>
      <c r="R209" s="188">
        <f>Q209*H209</f>
        <v>0</v>
      </c>
      <c r="S209" s="188">
        <v>0</v>
      </c>
      <c r="T209" s="18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0" t="s">
        <v>714</v>
      </c>
      <c r="AT209" s="190" t="s">
        <v>140</v>
      </c>
      <c r="AU209" s="190" t="s">
        <v>81</v>
      </c>
      <c r="AY209" s="18" t="s">
        <v>138</v>
      </c>
      <c r="BE209" s="191">
        <f>IF(N209="základní",J209,0)</f>
        <v>0</v>
      </c>
      <c r="BF209" s="191">
        <f>IF(N209="snížená",J209,0)</f>
        <v>0</v>
      </c>
      <c r="BG209" s="191">
        <f>IF(N209="zákl. přenesená",J209,0)</f>
        <v>0</v>
      </c>
      <c r="BH209" s="191">
        <f>IF(N209="sníž. přenesená",J209,0)</f>
        <v>0</v>
      </c>
      <c r="BI209" s="191">
        <f>IF(N209="nulová",J209,0)</f>
        <v>0</v>
      </c>
      <c r="BJ209" s="18" t="s">
        <v>79</v>
      </c>
      <c r="BK209" s="191">
        <f>ROUND(I209*H209,2)</f>
        <v>0</v>
      </c>
      <c r="BL209" s="18" t="s">
        <v>714</v>
      </c>
      <c r="BM209" s="190" t="s">
        <v>1130</v>
      </c>
    </row>
    <row r="210" spans="1:65" s="2" customFormat="1" ht="16.5" customHeight="1">
      <c r="A210" s="35"/>
      <c r="B210" s="36"/>
      <c r="C210" s="179" t="s">
        <v>1078</v>
      </c>
      <c r="D210" s="179" t="s">
        <v>140</v>
      </c>
      <c r="E210" s="180" t="s">
        <v>1131</v>
      </c>
      <c r="F210" s="181" t="s">
        <v>1132</v>
      </c>
      <c r="G210" s="182" t="s">
        <v>171</v>
      </c>
      <c r="H210" s="183">
        <v>40</v>
      </c>
      <c r="I210" s="184"/>
      <c r="J210" s="185">
        <f>ROUND(I210*H210,2)</f>
        <v>0</v>
      </c>
      <c r="K210" s="181" t="s">
        <v>19</v>
      </c>
      <c r="L210" s="40"/>
      <c r="M210" s="186" t="s">
        <v>19</v>
      </c>
      <c r="N210" s="187" t="s">
        <v>43</v>
      </c>
      <c r="O210" s="65"/>
      <c r="P210" s="188">
        <f>O210*H210</f>
        <v>0</v>
      </c>
      <c r="Q210" s="188">
        <v>0</v>
      </c>
      <c r="R210" s="188">
        <f>Q210*H210</f>
        <v>0</v>
      </c>
      <c r="S210" s="188">
        <v>0</v>
      </c>
      <c r="T210" s="18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0" t="s">
        <v>714</v>
      </c>
      <c r="AT210" s="190" t="s">
        <v>140</v>
      </c>
      <c r="AU210" s="190" t="s">
        <v>81</v>
      </c>
      <c r="AY210" s="18" t="s">
        <v>138</v>
      </c>
      <c r="BE210" s="191">
        <f>IF(N210="základní",J210,0)</f>
        <v>0</v>
      </c>
      <c r="BF210" s="191">
        <f>IF(N210="snížená",J210,0)</f>
        <v>0</v>
      </c>
      <c r="BG210" s="191">
        <f>IF(N210="zákl. přenesená",J210,0)</f>
        <v>0</v>
      </c>
      <c r="BH210" s="191">
        <f>IF(N210="sníž. přenesená",J210,0)</f>
        <v>0</v>
      </c>
      <c r="BI210" s="191">
        <f>IF(N210="nulová",J210,0)</f>
        <v>0</v>
      </c>
      <c r="BJ210" s="18" t="s">
        <v>79</v>
      </c>
      <c r="BK210" s="191">
        <f>ROUND(I210*H210,2)</f>
        <v>0</v>
      </c>
      <c r="BL210" s="18" t="s">
        <v>714</v>
      </c>
      <c r="BM210" s="190" t="s">
        <v>1133</v>
      </c>
    </row>
    <row r="211" spans="1:65" s="2" customFormat="1" ht="16.5" customHeight="1">
      <c r="A211" s="35"/>
      <c r="B211" s="36"/>
      <c r="C211" s="179" t="s">
        <v>1134</v>
      </c>
      <c r="D211" s="179" t="s">
        <v>140</v>
      </c>
      <c r="E211" s="180" t="s">
        <v>1135</v>
      </c>
      <c r="F211" s="181" t="s">
        <v>1136</v>
      </c>
      <c r="G211" s="182" t="s">
        <v>179</v>
      </c>
      <c r="H211" s="183">
        <v>14</v>
      </c>
      <c r="I211" s="184"/>
      <c r="J211" s="185">
        <f>ROUND(I211*H211,2)</f>
        <v>0</v>
      </c>
      <c r="K211" s="181" t="s">
        <v>19</v>
      </c>
      <c r="L211" s="40"/>
      <c r="M211" s="186" t="s">
        <v>19</v>
      </c>
      <c r="N211" s="187" t="s">
        <v>43</v>
      </c>
      <c r="O211" s="65"/>
      <c r="P211" s="188">
        <f>O211*H211</f>
        <v>0</v>
      </c>
      <c r="Q211" s="188">
        <v>0</v>
      </c>
      <c r="R211" s="188">
        <f>Q211*H211</f>
        <v>0</v>
      </c>
      <c r="S211" s="188">
        <v>0</v>
      </c>
      <c r="T211" s="18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0" t="s">
        <v>714</v>
      </c>
      <c r="AT211" s="190" t="s">
        <v>140</v>
      </c>
      <c r="AU211" s="190" t="s">
        <v>81</v>
      </c>
      <c r="AY211" s="18" t="s">
        <v>138</v>
      </c>
      <c r="BE211" s="191">
        <f>IF(N211="základní",J211,0)</f>
        <v>0</v>
      </c>
      <c r="BF211" s="191">
        <f>IF(N211="snížená",J211,0)</f>
        <v>0</v>
      </c>
      <c r="BG211" s="191">
        <f>IF(N211="zákl. přenesená",J211,0)</f>
        <v>0</v>
      </c>
      <c r="BH211" s="191">
        <f>IF(N211="sníž. přenesená",J211,0)</f>
        <v>0</v>
      </c>
      <c r="BI211" s="191">
        <f>IF(N211="nulová",J211,0)</f>
        <v>0</v>
      </c>
      <c r="BJ211" s="18" t="s">
        <v>79</v>
      </c>
      <c r="BK211" s="191">
        <f>ROUND(I211*H211,2)</f>
        <v>0</v>
      </c>
      <c r="BL211" s="18" t="s">
        <v>714</v>
      </c>
      <c r="BM211" s="190" t="s">
        <v>1137</v>
      </c>
    </row>
    <row r="212" spans="1:65" s="2" customFormat="1" ht="16.5" customHeight="1">
      <c r="A212" s="35"/>
      <c r="B212" s="36"/>
      <c r="C212" s="179" t="s">
        <v>1081</v>
      </c>
      <c r="D212" s="179" t="s">
        <v>140</v>
      </c>
      <c r="E212" s="180" t="s">
        <v>1138</v>
      </c>
      <c r="F212" s="181" t="s">
        <v>1139</v>
      </c>
      <c r="G212" s="182" t="s">
        <v>179</v>
      </c>
      <c r="H212" s="183">
        <v>14</v>
      </c>
      <c r="I212" s="184"/>
      <c r="J212" s="185">
        <f>ROUND(I212*H212,2)</f>
        <v>0</v>
      </c>
      <c r="K212" s="181" t="s">
        <v>19</v>
      </c>
      <c r="L212" s="40"/>
      <c r="M212" s="186" t="s">
        <v>19</v>
      </c>
      <c r="N212" s="187" t="s">
        <v>43</v>
      </c>
      <c r="O212" s="65"/>
      <c r="P212" s="188">
        <f>O212*H212</f>
        <v>0</v>
      </c>
      <c r="Q212" s="188">
        <v>0</v>
      </c>
      <c r="R212" s="188">
        <f>Q212*H212</f>
        <v>0</v>
      </c>
      <c r="S212" s="188">
        <v>0</v>
      </c>
      <c r="T212" s="18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0" t="s">
        <v>714</v>
      </c>
      <c r="AT212" s="190" t="s">
        <v>140</v>
      </c>
      <c r="AU212" s="190" t="s">
        <v>81</v>
      </c>
      <c r="AY212" s="18" t="s">
        <v>138</v>
      </c>
      <c r="BE212" s="191">
        <f>IF(N212="základní",J212,0)</f>
        <v>0</v>
      </c>
      <c r="BF212" s="191">
        <f>IF(N212="snížená",J212,0)</f>
        <v>0</v>
      </c>
      <c r="BG212" s="191">
        <f>IF(N212="zákl. přenesená",J212,0)</f>
        <v>0</v>
      </c>
      <c r="BH212" s="191">
        <f>IF(N212="sníž. přenesená",J212,0)</f>
        <v>0</v>
      </c>
      <c r="BI212" s="191">
        <f>IF(N212="nulová",J212,0)</f>
        <v>0</v>
      </c>
      <c r="BJ212" s="18" t="s">
        <v>79</v>
      </c>
      <c r="BK212" s="191">
        <f>ROUND(I212*H212,2)</f>
        <v>0</v>
      </c>
      <c r="BL212" s="18" t="s">
        <v>714</v>
      </c>
      <c r="BM212" s="190" t="s">
        <v>1140</v>
      </c>
    </row>
    <row r="213" spans="1:65" s="2" customFormat="1" ht="16.5" customHeight="1">
      <c r="A213" s="35"/>
      <c r="B213" s="36"/>
      <c r="C213" s="179" t="s">
        <v>1141</v>
      </c>
      <c r="D213" s="179" t="s">
        <v>140</v>
      </c>
      <c r="E213" s="180" t="s">
        <v>1142</v>
      </c>
      <c r="F213" s="181" t="s">
        <v>1143</v>
      </c>
      <c r="G213" s="182" t="s">
        <v>171</v>
      </c>
      <c r="H213" s="183">
        <v>40</v>
      </c>
      <c r="I213" s="184"/>
      <c r="J213" s="185">
        <f>ROUND(I213*H213,2)</f>
        <v>0</v>
      </c>
      <c r="K213" s="181" t="s">
        <v>19</v>
      </c>
      <c r="L213" s="40"/>
      <c r="M213" s="186" t="s">
        <v>19</v>
      </c>
      <c r="N213" s="187" t="s">
        <v>43</v>
      </c>
      <c r="O213" s="65"/>
      <c r="P213" s="188">
        <f>O213*H213</f>
        <v>0</v>
      </c>
      <c r="Q213" s="188">
        <v>0</v>
      </c>
      <c r="R213" s="188">
        <f>Q213*H213</f>
        <v>0</v>
      </c>
      <c r="S213" s="188">
        <v>0</v>
      </c>
      <c r="T213" s="18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0" t="s">
        <v>714</v>
      </c>
      <c r="AT213" s="190" t="s">
        <v>140</v>
      </c>
      <c r="AU213" s="190" t="s">
        <v>81</v>
      </c>
      <c r="AY213" s="18" t="s">
        <v>138</v>
      </c>
      <c r="BE213" s="191">
        <f>IF(N213="základní",J213,0)</f>
        <v>0</v>
      </c>
      <c r="BF213" s="191">
        <f>IF(N213="snížená",J213,0)</f>
        <v>0</v>
      </c>
      <c r="BG213" s="191">
        <f>IF(N213="zákl. přenesená",J213,0)</f>
        <v>0</v>
      </c>
      <c r="BH213" s="191">
        <f>IF(N213="sníž. přenesená",J213,0)</f>
        <v>0</v>
      </c>
      <c r="BI213" s="191">
        <f>IF(N213="nulová",J213,0)</f>
        <v>0</v>
      </c>
      <c r="BJ213" s="18" t="s">
        <v>79</v>
      </c>
      <c r="BK213" s="191">
        <f>ROUND(I213*H213,2)</f>
        <v>0</v>
      </c>
      <c r="BL213" s="18" t="s">
        <v>714</v>
      </c>
      <c r="BM213" s="190" t="s">
        <v>1144</v>
      </c>
    </row>
    <row r="214" spans="2:63" s="12" customFormat="1" ht="22.9" customHeight="1">
      <c r="B214" s="163"/>
      <c r="C214" s="164"/>
      <c r="D214" s="165" t="s">
        <v>71</v>
      </c>
      <c r="E214" s="177" t="s">
        <v>1145</v>
      </c>
      <c r="F214" s="177" t="s">
        <v>1146</v>
      </c>
      <c r="G214" s="164"/>
      <c r="H214" s="164"/>
      <c r="I214" s="167"/>
      <c r="J214" s="178">
        <f>BK214</f>
        <v>0</v>
      </c>
      <c r="K214" s="164"/>
      <c r="L214" s="169"/>
      <c r="M214" s="170"/>
      <c r="N214" s="171"/>
      <c r="O214" s="171"/>
      <c r="P214" s="172">
        <f>SUM(P215:P216)</f>
        <v>0</v>
      </c>
      <c r="Q214" s="171"/>
      <c r="R214" s="172">
        <f>SUM(R215:R216)</f>
        <v>0</v>
      </c>
      <c r="S214" s="171"/>
      <c r="T214" s="173">
        <f>SUM(T215:T216)</f>
        <v>0</v>
      </c>
      <c r="AR214" s="174" t="s">
        <v>79</v>
      </c>
      <c r="AT214" s="175" t="s">
        <v>71</v>
      </c>
      <c r="AU214" s="175" t="s">
        <v>79</v>
      </c>
      <c r="AY214" s="174" t="s">
        <v>138</v>
      </c>
      <c r="BK214" s="176">
        <f>SUM(BK215:BK216)</f>
        <v>0</v>
      </c>
    </row>
    <row r="215" spans="1:65" s="2" customFormat="1" ht="24.2" customHeight="1">
      <c r="A215" s="35"/>
      <c r="B215" s="36"/>
      <c r="C215" s="230" t="s">
        <v>1083</v>
      </c>
      <c r="D215" s="230" t="s">
        <v>264</v>
      </c>
      <c r="E215" s="231" t="s">
        <v>1147</v>
      </c>
      <c r="F215" s="232" t="s">
        <v>1148</v>
      </c>
      <c r="G215" s="233" t="s">
        <v>179</v>
      </c>
      <c r="H215" s="234">
        <v>14</v>
      </c>
      <c r="I215" s="235"/>
      <c r="J215" s="236">
        <f>ROUND(I215*H215,2)</f>
        <v>0</v>
      </c>
      <c r="K215" s="232" t="s">
        <v>19</v>
      </c>
      <c r="L215" s="237"/>
      <c r="M215" s="238" t="s">
        <v>19</v>
      </c>
      <c r="N215" s="239" t="s">
        <v>43</v>
      </c>
      <c r="O215" s="65"/>
      <c r="P215" s="188">
        <f>O215*H215</f>
        <v>0</v>
      </c>
      <c r="Q215" s="188">
        <v>0</v>
      </c>
      <c r="R215" s="188">
        <f>Q215*H215</f>
        <v>0</v>
      </c>
      <c r="S215" s="188">
        <v>0</v>
      </c>
      <c r="T215" s="18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0" t="s">
        <v>749</v>
      </c>
      <c r="AT215" s="190" t="s">
        <v>264</v>
      </c>
      <c r="AU215" s="190" t="s">
        <v>81</v>
      </c>
      <c r="AY215" s="18" t="s">
        <v>138</v>
      </c>
      <c r="BE215" s="191">
        <f>IF(N215="základní",J215,0)</f>
        <v>0</v>
      </c>
      <c r="BF215" s="191">
        <f>IF(N215="snížená",J215,0)</f>
        <v>0</v>
      </c>
      <c r="BG215" s="191">
        <f>IF(N215="zákl. přenesená",J215,0)</f>
        <v>0</v>
      </c>
      <c r="BH215" s="191">
        <f>IF(N215="sníž. přenesená",J215,0)</f>
        <v>0</v>
      </c>
      <c r="BI215" s="191">
        <f>IF(N215="nulová",J215,0)</f>
        <v>0</v>
      </c>
      <c r="BJ215" s="18" t="s">
        <v>79</v>
      </c>
      <c r="BK215" s="191">
        <f>ROUND(I215*H215,2)</f>
        <v>0</v>
      </c>
      <c r="BL215" s="18" t="s">
        <v>749</v>
      </c>
      <c r="BM215" s="190" t="s">
        <v>1149</v>
      </c>
    </row>
    <row r="216" spans="1:65" s="2" customFormat="1" ht="16.5" customHeight="1">
      <c r="A216" s="35"/>
      <c r="B216" s="36"/>
      <c r="C216" s="230" t="s">
        <v>1150</v>
      </c>
      <c r="D216" s="230" t="s">
        <v>264</v>
      </c>
      <c r="E216" s="231" t="s">
        <v>1151</v>
      </c>
      <c r="F216" s="232" t="s">
        <v>1143</v>
      </c>
      <c r="G216" s="233" t="s">
        <v>171</v>
      </c>
      <c r="H216" s="234">
        <v>40</v>
      </c>
      <c r="I216" s="235"/>
      <c r="J216" s="236">
        <f>ROUND(I216*H216,2)</f>
        <v>0</v>
      </c>
      <c r="K216" s="232" t="s">
        <v>19</v>
      </c>
      <c r="L216" s="237"/>
      <c r="M216" s="238" t="s">
        <v>19</v>
      </c>
      <c r="N216" s="239" t="s">
        <v>43</v>
      </c>
      <c r="O216" s="65"/>
      <c r="P216" s="188">
        <f>O216*H216</f>
        <v>0</v>
      </c>
      <c r="Q216" s="188">
        <v>0</v>
      </c>
      <c r="R216" s="188">
        <f>Q216*H216</f>
        <v>0</v>
      </c>
      <c r="S216" s="188">
        <v>0</v>
      </c>
      <c r="T216" s="18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0" t="s">
        <v>749</v>
      </c>
      <c r="AT216" s="190" t="s">
        <v>264</v>
      </c>
      <c r="AU216" s="190" t="s">
        <v>81</v>
      </c>
      <c r="AY216" s="18" t="s">
        <v>138</v>
      </c>
      <c r="BE216" s="191">
        <f>IF(N216="základní",J216,0)</f>
        <v>0</v>
      </c>
      <c r="BF216" s="191">
        <f>IF(N216="snížená",J216,0)</f>
        <v>0</v>
      </c>
      <c r="BG216" s="191">
        <f>IF(N216="zákl. přenesená",J216,0)</f>
        <v>0</v>
      </c>
      <c r="BH216" s="191">
        <f>IF(N216="sníž. přenesená",J216,0)</f>
        <v>0</v>
      </c>
      <c r="BI216" s="191">
        <f>IF(N216="nulová",J216,0)</f>
        <v>0</v>
      </c>
      <c r="BJ216" s="18" t="s">
        <v>79</v>
      </c>
      <c r="BK216" s="191">
        <f>ROUND(I216*H216,2)</f>
        <v>0</v>
      </c>
      <c r="BL216" s="18" t="s">
        <v>749</v>
      </c>
      <c r="BM216" s="190" t="s">
        <v>1152</v>
      </c>
    </row>
    <row r="217" spans="2:63" s="12" customFormat="1" ht="22.9" customHeight="1">
      <c r="B217" s="163"/>
      <c r="C217" s="164"/>
      <c r="D217" s="165" t="s">
        <v>71</v>
      </c>
      <c r="E217" s="177" t="s">
        <v>1153</v>
      </c>
      <c r="F217" s="177" t="s">
        <v>1154</v>
      </c>
      <c r="G217" s="164"/>
      <c r="H217" s="164"/>
      <c r="I217" s="167"/>
      <c r="J217" s="178">
        <f>BK217</f>
        <v>0</v>
      </c>
      <c r="K217" s="164"/>
      <c r="L217" s="169"/>
      <c r="M217" s="170"/>
      <c r="N217" s="171"/>
      <c r="O217" s="171"/>
      <c r="P217" s="172">
        <f>SUM(P218:P239)</f>
        <v>0</v>
      </c>
      <c r="Q217" s="171"/>
      <c r="R217" s="172">
        <f>SUM(R218:R239)</f>
        <v>0</v>
      </c>
      <c r="S217" s="171"/>
      <c r="T217" s="173">
        <f>SUM(T218:T239)</f>
        <v>0</v>
      </c>
      <c r="AR217" s="174" t="s">
        <v>157</v>
      </c>
      <c r="AT217" s="175" t="s">
        <v>71</v>
      </c>
      <c r="AU217" s="175" t="s">
        <v>79</v>
      </c>
      <c r="AY217" s="174" t="s">
        <v>138</v>
      </c>
      <c r="BK217" s="176">
        <f>SUM(BK218:BK239)</f>
        <v>0</v>
      </c>
    </row>
    <row r="218" spans="1:65" s="2" customFormat="1" ht="16.5" customHeight="1">
      <c r="A218" s="35"/>
      <c r="B218" s="36"/>
      <c r="C218" s="179" t="s">
        <v>1086</v>
      </c>
      <c r="D218" s="179" t="s">
        <v>140</v>
      </c>
      <c r="E218" s="180" t="s">
        <v>1155</v>
      </c>
      <c r="F218" s="181" t="s">
        <v>1156</v>
      </c>
      <c r="G218" s="182" t="s">
        <v>171</v>
      </c>
      <c r="H218" s="183">
        <v>20</v>
      </c>
      <c r="I218" s="184"/>
      <c r="J218" s="185">
        <f aca="true" t="shared" si="60" ref="J218:J239">ROUND(I218*H218,2)</f>
        <v>0</v>
      </c>
      <c r="K218" s="181" t="s">
        <v>19</v>
      </c>
      <c r="L218" s="40"/>
      <c r="M218" s="186" t="s">
        <v>19</v>
      </c>
      <c r="N218" s="187" t="s">
        <v>43</v>
      </c>
      <c r="O218" s="65"/>
      <c r="P218" s="188">
        <f aca="true" t="shared" si="61" ref="P218:P239">O218*H218</f>
        <v>0</v>
      </c>
      <c r="Q218" s="188">
        <v>0</v>
      </c>
      <c r="R218" s="188">
        <f aca="true" t="shared" si="62" ref="R218:R239">Q218*H218</f>
        <v>0</v>
      </c>
      <c r="S218" s="188">
        <v>0</v>
      </c>
      <c r="T218" s="189">
        <f aca="true" t="shared" si="63" ref="T218:T239"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0" t="s">
        <v>714</v>
      </c>
      <c r="AT218" s="190" t="s">
        <v>140</v>
      </c>
      <c r="AU218" s="190" t="s">
        <v>81</v>
      </c>
      <c r="AY218" s="18" t="s">
        <v>138</v>
      </c>
      <c r="BE218" s="191">
        <f aca="true" t="shared" si="64" ref="BE218:BE239">IF(N218="základní",J218,0)</f>
        <v>0</v>
      </c>
      <c r="BF218" s="191">
        <f aca="true" t="shared" si="65" ref="BF218:BF239">IF(N218="snížená",J218,0)</f>
        <v>0</v>
      </c>
      <c r="BG218" s="191">
        <f aca="true" t="shared" si="66" ref="BG218:BG239">IF(N218="zákl. přenesená",J218,0)</f>
        <v>0</v>
      </c>
      <c r="BH218" s="191">
        <f aca="true" t="shared" si="67" ref="BH218:BH239">IF(N218="sníž. přenesená",J218,0)</f>
        <v>0</v>
      </c>
      <c r="BI218" s="191">
        <f aca="true" t="shared" si="68" ref="BI218:BI239">IF(N218="nulová",J218,0)</f>
        <v>0</v>
      </c>
      <c r="BJ218" s="18" t="s">
        <v>79</v>
      </c>
      <c r="BK218" s="191">
        <f aca="true" t="shared" si="69" ref="BK218:BK239">ROUND(I218*H218,2)</f>
        <v>0</v>
      </c>
      <c r="BL218" s="18" t="s">
        <v>714</v>
      </c>
      <c r="BM218" s="190" t="s">
        <v>1157</v>
      </c>
    </row>
    <row r="219" spans="1:65" s="2" customFormat="1" ht="16.5" customHeight="1">
      <c r="A219" s="35"/>
      <c r="B219" s="36"/>
      <c r="C219" s="179" t="s">
        <v>1158</v>
      </c>
      <c r="D219" s="179" t="s">
        <v>140</v>
      </c>
      <c r="E219" s="180" t="s">
        <v>1159</v>
      </c>
      <c r="F219" s="181" t="s">
        <v>1160</v>
      </c>
      <c r="G219" s="182" t="s">
        <v>171</v>
      </c>
      <c r="H219" s="183">
        <v>10</v>
      </c>
      <c r="I219" s="184"/>
      <c r="J219" s="185">
        <f t="shared" si="60"/>
        <v>0</v>
      </c>
      <c r="K219" s="181" t="s">
        <v>19</v>
      </c>
      <c r="L219" s="40"/>
      <c r="M219" s="186" t="s">
        <v>19</v>
      </c>
      <c r="N219" s="187" t="s">
        <v>43</v>
      </c>
      <c r="O219" s="65"/>
      <c r="P219" s="188">
        <f t="shared" si="61"/>
        <v>0</v>
      </c>
      <c r="Q219" s="188">
        <v>0</v>
      </c>
      <c r="R219" s="188">
        <f t="shared" si="62"/>
        <v>0</v>
      </c>
      <c r="S219" s="188">
        <v>0</v>
      </c>
      <c r="T219" s="189">
        <f t="shared" si="6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0" t="s">
        <v>714</v>
      </c>
      <c r="AT219" s="190" t="s">
        <v>140</v>
      </c>
      <c r="AU219" s="190" t="s">
        <v>81</v>
      </c>
      <c r="AY219" s="18" t="s">
        <v>138</v>
      </c>
      <c r="BE219" s="191">
        <f t="shared" si="64"/>
        <v>0</v>
      </c>
      <c r="BF219" s="191">
        <f t="shared" si="65"/>
        <v>0</v>
      </c>
      <c r="BG219" s="191">
        <f t="shared" si="66"/>
        <v>0</v>
      </c>
      <c r="BH219" s="191">
        <f t="shared" si="67"/>
        <v>0</v>
      </c>
      <c r="BI219" s="191">
        <f t="shared" si="68"/>
        <v>0</v>
      </c>
      <c r="BJ219" s="18" t="s">
        <v>79</v>
      </c>
      <c r="BK219" s="191">
        <f t="shared" si="69"/>
        <v>0</v>
      </c>
      <c r="BL219" s="18" t="s">
        <v>714</v>
      </c>
      <c r="BM219" s="190" t="s">
        <v>1161</v>
      </c>
    </row>
    <row r="220" spans="1:65" s="2" customFormat="1" ht="16.5" customHeight="1">
      <c r="A220" s="35"/>
      <c r="B220" s="36"/>
      <c r="C220" s="179" t="s">
        <v>1090</v>
      </c>
      <c r="D220" s="179" t="s">
        <v>140</v>
      </c>
      <c r="E220" s="180" t="s">
        <v>1128</v>
      </c>
      <c r="F220" s="181" t="s">
        <v>1129</v>
      </c>
      <c r="G220" s="182" t="s">
        <v>171</v>
      </c>
      <c r="H220" s="183">
        <v>10</v>
      </c>
      <c r="I220" s="184"/>
      <c r="J220" s="185">
        <f t="shared" si="60"/>
        <v>0</v>
      </c>
      <c r="K220" s="181" t="s">
        <v>19</v>
      </c>
      <c r="L220" s="40"/>
      <c r="M220" s="186" t="s">
        <v>19</v>
      </c>
      <c r="N220" s="187" t="s">
        <v>43</v>
      </c>
      <c r="O220" s="65"/>
      <c r="P220" s="188">
        <f t="shared" si="61"/>
        <v>0</v>
      </c>
      <c r="Q220" s="188">
        <v>0</v>
      </c>
      <c r="R220" s="188">
        <f t="shared" si="62"/>
        <v>0</v>
      </c>
      <c r="S220" s="188">
        <v>0</v>
      </c>
      <c r="T220" s="189">
        <f t="shared" si="6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0" t="s">
        <v>714</v>
      </c>
      <c r="AT220" s="190" t="s">
        <v>140</v>
      </c>
      <c r="AU220" s="190" t="s">
        <v>81</v>
      </c>
      <c r="AY220" s="18" t="s">
        <v>138</v>
      </c>
      <c r="BE220" s="191">
        <f t="shared" si="64"/>
        <v>0</v>
      </c>
      <c r="BF220" s="191">
        <f t="shared" si="65"/>
        <v>0</v>
      </c>
      <c r="BG220" s="191">
        <f t="shared" si="66"/>
        <v>0</v>
      </c>
      <c r="BH220" s="191">
        <f t="shared" si="67"/>
        <v>0</v>
      </c>
      <c r="BI220" s="191">
        <f t="shared" si="68"/>
        <v>0</v>
      </c>
      <c r="BJ220" s="18" t="s">
        <v>79</v>
      </c>
      <c r="BK220" s="191">
        <f t="shared" si="69"/>
        <v>0</v>
      </c>
      <c r="BL220" s="18" t="s">
        <v>714</v>
      </c>
      <c r="BM220" s="190" t="s">
        <v>1162</v>
      </c>
    </row>
    <row r="221" spans="1:65" s="2" customFormat="1" ht="16.5" customHeight="1">
      <c r="A221" s="35"/>
      <c r="B221" s="36"/>
      <c r="C221" s="179" t="s">
        <v>1163</v>
      </c>
      <c r="D221" s="179" t="s">
        <v>140</v>
      </c>
      <c r="E221" s="180" t="s">
        <v>1131</v>
      </c>
      <c r="F221" s="181" t="s">
        <v>1132</v>
      </c>
      <c r="G221" s="182" t="s">
        <v>171</v>
      </c>
      <c r="H221" s="183">
        <v>10</v>
      </c>
      <c r="I221" s="184"/>
      <c r="J221" s="185">
        <f t="shared" si="60"/>
        <v>0</v>
      </c>
      <c r="K221" s="181" t="s">
        <v>19</v>
      </c>
      <c r="L221" s="40"/>
      <c r="M221" s="186" t="s">
        <v>19</v>
      </c>
      <c r="N221" s="187" t="s">
        <v>43</v>
      </c>
      <c r="O221" s="65"/>
      <c r="P221" s="188">
        <f t="shared" si="61"/>
        <v>0</v>
      </c>
      <c r="Q221" s="188">
        <v>0</v>
      </c>
      <c r="R221" s="188">
        <f t="shared" si="62"/>
        <v>0</v>
      </c>
      <c r="S221" s="188">
        <v>0</v>
      </c>
      <c r="T221" s="189">
        <f t="shared" si="6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0" t="s">
        <v>714</v>
      </c>
      <c r="AT221" s="190" t="s">
        <v>140</v>
      </c>
      <c r="AU221" s="190" t="s">
        <v>81</v>
      </c>
      <c r="AY221" s="18" t="s">
        <v>138</v>
      </c>
      <c r="BE221" s="191">
        <f t="shared" si="64"/>
        <v>0</v>
      </c>
      <c r="BF221" s="191">
        <f t="shared" si="65"/>
        <v>0</v>
      </c>
      <c r="BG221" s="191">
        <f t="shared" si="66"/>
        <v>0</v>
      </c>
      <c r="BH221" s="191">
        <f t="shared" si="67"/>
        <v>0</v>
      </c>
      <c r="BI221" s="191">
        <f t="shared" si="68"/>
        <v>0</v>
      </c>
      <c r="BJ221" s="18" t="s">
        <v>79</v>
      </c>
      <c r="BK221" s="191">
        <f t="shared" si="69"/>
        <v>0</v>
      </c>
      <c r="BL221" s="18" t="s">
        <v>714</v>
      </c>
      <c r="BM221" s="190" t="s">
        <v>1164</v>
      </c>
    </row>
    <row r="222" spans="1:65" s="2" customFormat="1" ht="16.5" customHeight="1">
      <c r="A222" s="35"/>
      <c r="B222" s="36"/>
      <c r="C222" s="179" t="s">
        <v>1093</v>
      </c>
      <c r="D222" s="179" t="s">
        <v>140</v>
      </c>
      <c r="E222" s="180" t="s">
        <v>1165</v>
      </c>
      <c r="F222" s="181" t="s">
        <v>1166</v>
      </c>
      <c r="G222" s="182" t="s">
        <v>179</v>
      </c>
      <c r="H222" s="183">
        <v>3.5</v>
      </c>
      <c r="I222" s="184"/>
      <c r="J222" s="185">
        <f t="shared" si="60"/>
        <v>0</v>
      </c>
      <c r="K222" s="181" t="s">
        <v>19</v>
      </c>
      <c r="L222" s="40"/>
      <c r="M222" s="186" t="s">
        <v>19</v>
      </c>
      <c r="N222" s="187" t="s">
        <v>43</v>
      </c>
      <c r="O222" s="65"/>
      <c r="P222" s="188">
        <f t="shared" si="61"/>
        <v>0</v>
      </c>
      <c r="Q222" s="188">
        <v>0</v>
      </c>
      <c r="R222" s="188">
        <f t="shared" si="62"/>
        <v>0</v>
      </c>
      <c r="S222" s="188">
        <v>0</v>
      </c>
      <c r="T222" s="189">
        <f t="shared" si="6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0" t="s">
        <v>714</v>
      </c>
      <c r="AT222" s="190" t="s">
        <v>140</v>
      </c>
      <c r="AU222" s="190" t="s">
        <v>81</v>
      </c>
      <c r="AY222" s="18" t="s">
        <v>138</v>
      </c>
      <c r="BE222" s="191">
        <f t="shared" si="64"/>
        <v>0</v>
      </c>
      <c r="BF222" s="191">
        <f t="shared" si="65"/>
        <v>0</v>
      </c>
      <c r="BG222" s="191">
        <f t="shared" si="66"/>
        <v>0</v>
      </c>
      <c r="BH222" s="191">
        <f t="shared" si="67"/>
        <v>0</v>
      </c>
      <c r="BI222" s="191">
        <f t="shared" si="68"/>
        <v>0</v>
      </c>
      <c r="BJ222" s="18" t="s">
        <v>79</v>
      </c>
      <c r="BK222" s="191">
        <f t="shared" si="69"/>
        <v>0</v>
      </c>
      <c r="BL222" s="18" t="s">
        <v>714</v>
      </c>
      <c r="BM222" s="190" t="s">
        <v>1167</v>
      </c>
    </row>
    <row r="223" spans="1:65" s="2" customFormat="1" ht="16.5" customHeight="1">
      <c r="A223" s="35"/>
      <c r="B223" s="36"/>
      <c r="C223" s="179" t="s">
        <v>1168</v>
      </c>
      <c r="D223" s="179" t="s">
        <v>140</v>
      </c>
      <c r="E223" s="180" t="s">
        <v>1169</v>
      </c>
      <c r="F223" s="181" t="s">
        <v>1170</v>
      </c>
      <c r="G223" s="182" t="s">
        <v>179</v>
      </c>
      <c r="H223" s="183">
        <v>3.5</v>
      </c>
      <c r="I223" s="184"/>
      <c r="J223" s="185">
        <f t="shared" si="60"/>
        <v>0</v>
      </c>
      <c r="K223" s="181" t="s">
        <v>19</v>
      </c>
      <c r="L223" s="40"/>
      <c r="M223" s="186" t="s">
        <v>19</v>
      </c>
      <c r="N223" s="187" t="s">
        <v>43</v>
      </c>
      <c r="O223" s="65"/>
      <c r="P223" s="188">
        <f t="shared" si="61"/>
        <v>0</v>
      </c>
      <c r="Q223" s="188">
        <v>0</v>
      </c>
      <c r="R223" s="188">
        <f t="shared" si="62"/>
        <v>0</v>
      </c>
      <c r="S223" s="188">
        <v>0</v>
      </c>
      <c r="T223" s="189">
        <f t="shared" si="6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0" t="s">
        <v>714</v>
      </c>
      <c r="AT223" s="190" t="s">
        <v>140</v>
      </c>
      <c r="AU223" s="190" t="s">
        <v>81</v>
      </c>
      <c r="AY223" s="18" t="s">
        <v>138</v>
      </c>
      <c r="BE223" s="191">
        <f t="shared" si="64"/>
        <v>0</v>
      </c>
      <c r="BF223" s="191">
        <f t="shared" si="65"/>
        <v>0</v>
      </c>
      <c r="BG223" s="191">
        <f t="shared" si="66"/>
        <v>0</v>
      </c>
      <c r="BH223" s="191">
        <f t="shared" si="67"/>
        <v>0</v>
      </c>
      <c r="BI223" s="191">
        <f t="shared" si="68"/>
        <v>0</v>
      </c>
      <c r="BJ223" s="18" t="s">
        <v>79</v>
      </c>
      <c r="BK223" s="191">
        <f t="shared" si="69"/>
        <v>0</v>
      </c>
      <c r="BL223" s="18" t="s">
        <v>714</v>
      </c>
      <c r="BM223" s="190" t="s">
        <v>749</v>
      </c>
    </row>
    <row r="224" spans="1:65" s="2" customFormat="1" ht="16.5" customHeight="1">
      <c r="A224" s="35"/>
      <c r="B224" s="36"/>
      <c r="C224" s="179" t="s">
        <v>1097</v>
      </c>
      <c r="D224" s="179" t="s">
        <v>140</v>
      </c>
      <c r="E224" s="180" t="s">
        <v>1142</v>
      </c>
      <c r="F224" s="181" t="s">
        <v>1143</v>
      </c>
      <c r="G224" s="182" t="s">
        <v>171</v>
      </c>
      <c r="H224" s="183">
        <v>10</v>
      </c>
      <c r="I224" s="184"/>
      <c r="J224" s="185">
        <f t="shared" si="60"/>
        <v>0</v>
      </c>
      <c r="K224" s="181" t="s">
        <v>19</v>
      </c>
      <c r="L224" s="40"/>
      <c r="M224" s="186" t="s">
        <v>19</v>
      </c>
      <c r="N224" s="187" t="s">
        <v>43</v>
      </c>
      <c r="O224" s="65"/>
      <c r="P224" s="188">
        <f t="shared" si="61"/>
        <v>0</v>
      </c>
      <c r="Q224" s="188">
        <v>0</v>
      </c>
      <c r="R224" s="188">
        <f t="shared" si="62"/>
        <v>0</v>
      </c>
      <c r="S224" s="188">
        <v>0</v>
      </c>
      <c r="T224" s="189">
        <f t="shared" si="6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0" t="s">
        <v>714</v>
      </c>
      <c r="AT224" s="190" t="s">
        <v>140</v>
      </c>
      <c r="AU224" s="190" t="s">
        <v>81</v>
      </c>
      <c r="AY224" s="18" t="s">
        <v>138</v>
      </c>
      <c r="BE224" s="191">
        <f t="shared" si="64"/>
        <v>0</v>
      </c>
      <c r="BF224" s="191">
        <f t="shared" si="65"/>
        <v>0</v>
      </c>
      <c r="BG224" s="191">
        <f t="shared" si="66"/>
        <v>0</v>
      </c>
      <c r="BH224" s="191">
        <f t="shared" si="67"/>
        <v>0</v>
      </c>
      <c r="BI224" s="191">
        <f t="shared" si="68"/>
        <v>0</v>
      </c>
      <c r="BJ224" s="18" t="s">
        <v>79</v>
      </c>
      <c r="BK224" s="191">
        <f t="shared" si="69"/>
        <v>0</v>
      </c>
      <c r="BL224" s="18" t="s">
        <v>714</v>
      </c>
      <c r="BM224" s="190" t="s">
        <v>1171</v>
      </c>
    </row>
    <row r="225" spans="1:65" s="2" customFormat="1" ht="16.5" customHeight="1">
      <c r="A225" s="35"/>
      <c r="B225" s="36"/>
      <c r="C225" s="179" t="s">
        <v>1172</v>
      </c>
      <c r="D225" s="179" t="s">
        <v>140</v>
      </c>
      <c r="E225" s="180" t="s">
        <v>1173</v>
      </c>
      <c r="F225" s="181" t="s">
        <v>1174</v>
      </c>
      <c r="G225" s="182" t="s">
        <v>171</v>
      </c>
      <c r="H225" s="183">
        <v>10</v>
      </c>
      <c r="I225" s="184"/>
      <c r="J225" s="185">
        <f t="shared" si="60"/>
        <v>0</v>
      </c>
      <c r="K225" s="181" t="s">
        <v>19</v>
      </c>
      <c r="L225" s="40"/>
      <c r="M225" s="186" t="s">
        <v>19</v>
      </c>
      <c r="N225" s="187" t="s">
        <v>43</v>
      </c>
      <c r="O225" s="65"/>
      <c r="P225" s="188">
        <f t="shared" si="61"/>
        <v>0</v>
      </c>
      <c r="Q225" s="188">
        <v>0</v>
      </c>
      <c r="R225" s="188">
        <f t="shared" si="62"/>
        <v>0</v>
      </c>
      <c r="S225" s="188">
        <v>0</v>
      </c>
      <c r="T225" s="189">
        <f t="shared" si="6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0" t="s">
        <v>714</v>
      </c>
      <c r="AT225" s="190" t="s">
        <v>140</v>
      </c>
      <c r="AU225" s="190" t="s">
        <v>81</v>
      </c>
      <c r="AY225" s="18" t="s">
        <v>138</v>
      </c>
      <c r="BE225" s="191">
        <f t="shared" si="64"/>
        <v>0</v>
      </c>
      <c r="BF225" s="191">
        <f t="shared" si="65"/>
        <v>0</v>
      </c>
      <c r="BG225" s="191">
        <f t="shared" si="66"/>
        <v>0</v>
      </c>
      <c r="BH225" s="191">
        <f t="shared" si="67"/>
        <v>0</v>
      </c>
      <c r="BI225" s="191">
        <f t="shared" si="68"/>
        <v>0</v>
      </c>
      <c r="BJ225" s="18" t="s">
        <v>79</v>
      </c>
      <c r="BK225" s="191">
        <f t="shared" si="69"/>
        <v>0</v>
      </c>
      <c r="BL225" s="18" t="s">
        <v>714</v>
      </c>
      <c r="BM225" s="190" t="s">
        <v>1175</v>
      </c>
    </row>
    <row r="226" spans="1:65" s="2" customFormat="1" ht="16.5" customHeight="1">
      <c r="A226" s="35"/>
      <c r="B226" s="36"/>
      <c r="C226" s="179" t="s">
        <v>1100</v>
      </c>
      <c r="D226" s="179" t="s">
        <v>140</v>
      </c>
      <c r="E226" s="180" t="s">
        <v>1176</v>
      </c>
      <c r="F226" s="181" t="s">
        <v>1177</v>
      </c>
      <c r="G226" s="182" t="s">
        <v>171</v>
      </c>
      <c r="H226" s="183">
        <v>10</v>
      </c>
      <c r="I226" s="184"/>
      <c r="J226" s="185">
        <f t="shared" si="60"/>
        <v>0</v>
      </c>
      <c r="K226" s="181" t="s">
        <v>19</v>
      </c>
      <c r="L226" s="40"/>
      <c r="M226" s="186" t="s">
        <v>19</v>
      </c>
      <c r="N226" s="187" t="s">
        <v>43</v>
      </c>
      <c r="O226" s="65"/>
      <c r="P226" s="188">
        <f t="shared" si="61"/>
        <v>0</v>
      </c>
      <c r="Q226" s="188">
        <v>0</v>
      </c>
      <c r="R226" s="188">
        <f t="shared" si="62"/>
        <v>0</v>
      </c>
      <c r="S226" s="188">
        <v>0</v>
      </c>
      <c r="T226" s="189">
        <f t="shared" si="6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0" t="s">
        <v>714</v>
      </c>
      <c r="AT226" s="190" t="s">
        <v>140</v>
      </c>
      <c r="AU226" s="190" t="s">
        <v>81</v>
      </c>
      <c r="AY226" s="18" t="s">
        <v>138</v>
      </c>
      <c r="BE226" s="191">
        <f t="shared" si="64"/>
        <v>0</v>
      </c>
      <c r="BF226" s="191">
        <f t="shared" si="65"/>
        <v>0</v>
      </c>
      <c r="BG226" s="191">
        <f t="shared" si="66"/>
        <v>0</v>
      </c>
      <c r="BH226" s="191">
        <f t="shared" si="67"/>
        <v>0</v>
      </c>
      <c r="BI226" s="191">
        <f t="shared" si="68"/>
        <v>0</v>
      </c>
      <c r="BJ226" s="18" t="s">
        <v>79</v>
      </c>
      <c r="BK226" s="191">
        <f t="shared" si="69"/>
        <v>0</v>
      </c>
      <c r="BL226" s="18" t="s">
        <v>714</v>
      </c>
      <c r="BM226" s="190" t="s">
        <v>1178</v>
      </c>
    </row>
    <row r="227" spans="1:65" s="2" customFormat="1" ht="16.5" customHeight="1">
      <c r="A227" s="35"/>
      <c r="B227" s="36"/>
      <c r="C227" s="179" t="s">
        <v>1179</v>
      </c>
      <c r="D227" s="179" t="s">
        <v>140</v>
      </c>
      <c r="E227" s="180" t="s">
        <v>1180</v>
      </c>
      <c r="F227" s="181" t="s">
        <v>1181</v>
      </c>
      <c r="G227" s="182" t="s">
        <v>171</v>
      </c>
      <c r="H227" s="183">
        <v>20</v>
      </c>
      <c r="I227" s="184"/>
      <c r="J227" s="185">
        <f t="shared" si="60"/>
        <v>0</v>
      </c>
      <c r="K227" s="181" t="s">
        <v>19</v>
      </c>
      <c r="L227" s="40"/>
      <c r="M227" s="186" t="s">
        <v>19</v>
      </c>
      <c r="N227" s="187" t="s">
        <v>43</v>
      </c>
      <c r="O227" s="65"/>
      <c r="P227" s="188">
        <f t="shared" si="61"/>
        <v>0</v>
      </c>
      <c r="Q227" s="188">
        <v>0</v>
      </c>
      <c r="R227" s="188">
        <f t="shared" si="62"/>
        <v>0</v>
      </c>
      <c r="S227" s="188">
        <v>0</v>
      </c>
      <c r="T227" s="189">
        <f t="shared" si="6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0" t="s">
        <v>714</v>
      </c>
      <c r="AT227" s="190" t="s">
        <v>140</v>
      </c>
      <c r="AU227" s="190" t="s">
        <v>81</v>
      </c>
      <c r="AY227" s="18" t="s">
        <v>138</v>
      </c>
      <c r="BE227" s="191">
        <f t="shared" si="64"/>
        <v>0</v>
      </c>
      <c r="BF227" s="191">
        <f t="shared" si="65"/>
        <v>0</v>
      </c>
      <c r="BG227" s="191">
        <f t="shared" si="66"/>
        <v>0</v>
      </c>
      <c r="BH227" s="191">
        <f t="shared" si="67"/>
        <v>0</v>
      </c>
      <c r="BI227" s="191">
        <f t="shared" si="68"/>
        <v>0</v>
      </c>
      <c r="BJ227" s="18" t="s">
        <v>79</v>
      </c>
      <c r="BK227" s="191">
        <f t="shared" si="69"/>
        <v>0</v>
      </c>
      <c r="BL227" s="18" t="s">
        <v>714</v>
      </c>
      <c r="BM227" s="190" t="s">
        <v>1182</v>
      </c>
    </row>
    <row r="228" spans="1:65" s="2" customFormat="1" ht="16.5" customHeight="1">
      <c r="A228" s="35"/>
      <c r="B228" s="36"/>
      <c r="C228" s="179" t="s">
        <v>1130</v>
      </c>
      <c r="D228" s="179" t="s">
        <v>140</v>
      </c>
      <c r="E228" s="180" t="s">
        <v>1183</v>
      </c>
      <c r="F228" s="181" t="s">
        <v>1184</v>
      </c>
      <c r="G228" s="182" t="s">
        <v>171</v>
      </c>
      <c r="H228" s="183">
        <v>110</v>
      </c>
      <c r="I228" s="184"/>
      <c r="J228" s="185">
        <f t="shared" si="60"/>
        <v>0</v>
      </c>
      <c r="K228" s="181" t="s">
        <v>19</v>
      </c>
      <c r="L228" s="40"/>
      <c r="M228" s="186" t="s">
        <v>19</v>
      </c>
      <c r="N228" s="187" t="s">
        <v>43</v>
      </c>
      <c r="O228" s="65"/>
      <c r="P228" s="188">
        <f t="shared" si="61"/>
        <v>0</v>
      </c>
      <c r="Q228" s="188">
        <v>0</v>
      </c>
      <c r="R228" s="188">
        <f t="shared" si="62"/>
        <v>0</v>
      </c>
      <c r="S228" s="188">
        <v>0</v>
      </c>
      <c r="T228" s="189">
        <f t="shared" si="6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0" t="s">
        <v>714</v>
      </c>
      <c r="AT228" s="190" t="s">
        <v>140</v>
      </c>
      <c r="AU228" s="190" t="s">
        <v>81</v>
      </c>
      <c r="AY228" s="18" t="s">
        <v>138</v>
      </c>
      <c r="BE228" s="191">
        <f t="shared" si="64"/>
        <v>0</v>
      </c>
      <c r="BF228" s="191">
        <f t="shared" si="65"/>
        <v>0</v>
      </c>
      <c r="BG228" s="191">
        <f t="shared" si="66"/>
        <v>0</v>
      </c>
      <c r="BH228" s="191">
        <f t="shared" si="67"/>
        <v>0</v>
      </c>
      <c r="BI228" s="191">
        <f t="shared" si="68"/>
        <v>0</v>
      </c>
      <c r="BJ228" s="18" t="s">
        <v>79</v>
      </c>
      <c r="BK228" s="191">
        <f t="shared" si="69"/>
        <v>0</v>
      </c>
      <c r="BL228" s="18" t="s">
        <v>714</v>
      </c>
      <c r="BM228" s="190" t="s">
        <v>1185</v>
      </c>
    </row>
    <row r="229" spans="1:65" s="2" customFormat="1" ht="16.5" customHeight="1">
      <c r="A229" s="35"/>
      <c r="B229" s="36"/>
      <c r="C229" s="179" t="s">
        <v>1186</v>
      </c>
      <c r="D229" s="179" t="s">
        <v>140</v>
      </c>
      <c r="E229" s="180" t="s">
        <v>1187</v>
      </c>
      <c r="F229" s="181" t="s">
        <v>1188</v>
      </c>
      <c r="G229" s="182" t="s">
        <v>179</v>
      </c>
      <c r="H229" s="183">
        <v>5</v>
      </c>
      <c r="I229" s="184"/>
      <c r="J229" s="185">
        <f t="shared" si="60"/>
        <v>0</v>
      </c>
      <c r="K229" s="181" t="s">
        <v>19</v>
      </c>
      <c r="L229" s="40"/>
      <c r="M229" s="186" t="s">
        <v>19</v>
      </c>
      <c r="N229" s="187" t="s">
        <v>43</v>
      </c>
      <c r="O229" s="65"/>
      <c r="P229" s="188">
        <f t="shared" si="61"/>
        <v>0</v>
      </c>
      <c r="Q229" s="188">
        <v>0</v>
      </c>
      <c r="R229" s="188">
        <f t="shared" si="62"/>
        <v>0</v>
      </c>
      <c r="S229" s="188">
        <v>0</v>
      </c>
      <c r="T229" s="189">
        <f t="shared" si="6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0" t="s">
        <v>714</v>
      </c>
      <c r="AT229" s="190" t="s">
        <v>140</v>
      </c>
      <c r="AU229" s="190" t="s">
        <v>81</v>
      </c>
      <c r="AY229" s="18" t="s">
        <v>138</v>
      </c>
      <c r="BE229" s="191">
        <f t="shared" si="64"/>
        <v>0</v>
      </c>
      <c r="BF229" s="191">
        <f t="shared" si="65"/>
        <v>0</v>
      </c>
      <c r="BG229" s="191">
        <f t="shared" si="66"/>
        <v>0</v>
      </c>
      <c r="BH229" s="191">
        <f t="shared" si="67"/>
        <v>0</v>
      </c>
      <c r="BI229" s="191">
        <f t="shared" si="68"/>
        <v>0</v>
      </c>
      <c r="BJ229" s="18" t="s">
        <v>79</v>
      </c>
      <c r="BK229" s="191">
        <f t="shared" si="69"/>
        <v>0</v>
      </c>
      <c r="BL229" s="18" t="s">
        <v>714</v>
      </c>
      <c r="BM229" s="190" t="s">
        <v>1189</v>
      </c>
    </row>
    <row r="230" spans="1:65" s="2" customFormat="1" ht="16.5" customHeight="1">
      <c r="A230" s="35"/>
      <c r="B230" s="36"/>
      <c r="C230" s="179" t="s">
        <v>1133</v>
      </c>
      <c r="D230" s="179" t="s">
        <v>140</v>
      </c>
      <c r="E230" s="180" t="s">
        <v>1190</v>
      </c>
      <c r="F230" s="181" t="s">
        <v>1191</v>
      </c>
      <c r="G230" s="182" t="s">
        <v>171</v>
      </c>
      <c r="H230" s="183">
        <v>20</v>
      </c>
      <c r="I230" s="184"/>
      <c r="J230" s="185">
        <f t="shared" si="60"/>
        <v>0</v>
      </c>
      <c r="K230" s="181" t="s">
        <v>19</v>
      </c>
      <c r="L230" s="40"/>
      <c r="M230" s="186" t="s">
        <v>19</v>
      </c>
      <c r="N230" s="187" t="s">
        <v>43</v>
      </c>
      <c r="O230" s="65"/>
      <c r="P230" s="188">
        <f t="shared" si="61"/>
        <v>0</v>
      </c>
      <c r="Q230" s="188">
        <v>0</v>
      </c>
      <c r="R230" s="188">
        <f t="shared" si="62"/>
        <v>0</v>
      </c>
      <c r="S230" s="188">
        <v>0</v>
      </c>
      <c r="T230" s="189">
        <f t="shared" si="6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0" t="s">
        <v>714</v>
      </c>
      <c r="AT230" s="190" t="s">
        <v>140</v>
      </c>
      <c r="AU230" s="190" t="s">
        <v>81</v>
      </c>
      <c r="AY230" s="18" t="s">
        <v>138</v>
      </c>
      <c r="BE230" s="191">
        <f t="shared" si="64"/>
        <v>0</v>
      </c>
      <c r="BF230" s="191">
        <f t="shared" si="65"/>
        <v>0</v>
      </c>
      <c r="BG230" s="191">
        <f t="shared" si="66"/>
        <v>0</v>
      </c>
      <c r="BH230" s="191">
        <f t="shared" si="67"/>
        <v>0</v>
      </c>
      <c r="BI230" s="191">
        <f t="shared" si="68"/>
        <v>0</v>
      </c>
      <c r="BJ230" s="18" t="s">
        <v>79</v>
      </c>
      <c r="BK230" s="191">
        <f t="shared" si="69"/>
        <v>0</v>
      </c>
      <c r="BL230" s="18" t="s">
        <v>714</v>
      </c>
      <c r="BM230" s="190" t="s">
        <v>1192</v>
      </c>
    </row>
    <row r="231" spans="1:65" s="2" customFormat="1" ht="16.5" customHeight="1">
      <c r="A231" s="35"/>
      <c r="B231" s="36"/>
      <c r="C231" s="179" t="s">
        <v>1193</v>
      </c>
      <c r="D231" s="179" t="s">
        <v>140</v>
      </c>
      <c r="E231" s="180" t="s">
        <v>1194</v>
      </c>
      <c r="F231" s="181" t="s">
        <v>1195</v>
      </c>
      <c r="G231" s="182" t="s">
        <v>179</v>
      </c>
      <c r="H231" s="183">
        <v>5</v>
      </c>
      <c r="I231" s="184"/>
      <c r="J231" s="185">
        <f t="shared" si="60"/>
        <v>0</v>
      </c>
      <c r="K231" s="181" t="s">
        <v>19</v>
      </c>
      <c r="L231" s="40"/>
      <c r="M231" s="186" t="s">
        <v>19</v>
      </c>
      <c r="N231" s="187" t="s">
        <v>43</v>
      </c>
      <c r="O231" s="65"/>
      <c r="P231" s="188">
        <f t="shared" si="61"/>
        <v>0</v>
      </c>
      <c r="Q231" s="188">
        <v>0</v>
      </c>
      <c r="R231" s="188">
        <f t="shared" si="62"/>
        <v>0</v>
      </c>
      <c r="S231" s="188">
        <v>0</v>
      </c>
      <c r="T231" s="189">
        <f t="shared" si="6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0" t="s">
        <v>714</v>
      </c>
      <c r="AT231" s="190" t="s">
        <v>140</v>
      </c>
      <c r="AU231" s="190" t="s">
        <v>81</v>
      </c>
      <c r="AY231" s="18" t="s">
        <v>138</v>
      </c>
      <c r="BE231" s="191">
        <f t="shared" si="64"/>
        <v>0</v>
      </c>
      <c r="BF231" s="191">
        <f t="shared" si="65"/>
        <v>0</v>
      </c>
      <c r="BG231" s="191">
        <f t="shared" si="66"/>
        <v>0</v>
      </c>
      <c r="BH231" s="191">
        <f t="shared" si="67"/>
        <v>0</v>
      </c>
      <c r="BI231" s="191">
        <f t="shared" si="68"/>
        <v>0</v>
      </c>
      <c r="BJ231" s="18" t="s">
        <v>79</v>
      </c>
      <c r="BK231" s="191">
        <f t="shared" si="69"/>
        <v>0</v>
      </c>
      <c r="BL231" s="18" t="s">
        <v>714</v>
      </c>
      <c r="BM231" s="190" t="s">
        <v>1196</v>
      </c>
    </row>
    <row r="232" spans="1:65" s="2" customFormat="1" ht="16.5" customHeight="1">
      <c r="A232" s="35"/>
      <c r="B232" s="36"/>
      <c r="C232" s="179" t="s">
        <v>1137</v>
      </c>
      <c r="D232" s="179" t="s">
        <v>140</v>
      </c>
      <c r="E232" s="180" t="s">
        <v>1197</v>
      </c>
      <c r="F232" s="181" t="s">
        <v>1198</v>
      </c>
      <c r="G232" s="182" t="s">
        <v>171</v>
      </c>
      <c r="H232" s="183">
        <v>40</v>
      </c>
      <c r="I232" s="184"/>
      <c r="J232" s="185">
        <f t="shared" si="60"/>
        <v>0</v>
      </c>
      <c r="K232" s="181" t="s">
        <v>19</v>
      </c>
      <c r="L232" s="40"/>
      <c r="M232" s="186" t="s">
        <v>19</v>
      </c>
      <c r="N232" s="187" t="s">
        <v>43</v>
      </c>
      <c r="O232" s="65"/>
      <c r="P232" s="188">
        <f t="shared" si="61"/>
        <v>0</v>
      </c>
      <c r="Q232" s="188">
        <v>0</v>
      </c>
      <c r="R232" s="188">
        <f t="shared" si="62"/>
        <v>0</v>
      </c>
      <c r="S232" s="188">
        <v>0</v>
      </c>
      <c r="T232" s="189">
        <f t="shared" si="6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0" t="s">
        <v>714</v>
      </c>
      <c r="AT232" s="190" t="s">
        <v>140</v>
      </c>
      <c r="AU232" s="190" t="s">
        <v>81</v>
      </c>
      <c r="AY232" s="18" t="s">
        <v>138</v>
      </c>
      <c r="BE232" s="191">
        <f t="shared" si="64"/>
        <v>0</v>
      </c>
      <c r="BF232" s="191">
        <f t="shared" si="65"/>
        <v>0</v>
      </c>
      <c r="BG232" s="191">
        <f t="shared" si="66"/>
        <v>0</v>
      </c>
      <c r="BH232" s="191">
        <f t="shared" si="67"/>
        <v>0</v>
      </c>
      <c r="BI232" s="191">
        <f t="shared" si="68"/>
        <v>0</v>
      </c>
      <c r="BJ232" s="18" t="s">
        <v>79</v>
      </c>
      <c r="BK232" s="191">
        <f t="shared" si="69"/>
        <v>0</v>
      </c>
      <c r="BL232" s="18" t="s">
        <v>714</v>
      </c>
      <c r="BM232" s="190" t="s">
        <v>1199</v>
      </c>
    </row>
    <row r="233" spans="1:65" s="2" customFormat="1" ht="16.5" customHeight="1">
      <c r="A233" s="35"/>
      <c r="B233" s="36"/>
      <c r="C233" s="179" t="s">
        <v>1200</v>
      </c>
      <c r="D233" s="179" t="s">
        <v>140</v>
      </c>
      <c r="E233" s="180" t="s">
        <v>1201</v>
      </c>
      <c r="F233" s="181" t="s">
        <v>1202</v>
      </c>
      <c r="G233" s="182" t="s">
        <v>171</v>
      </c>
      <c r="H233" s="183">
        <v>40</v>
      </c>
      <c r="I233" s="184"/>
      <c r="J233" s="185">
        <f t="shared" si="60"/>
        <v>0</v>
      </c>
      <c r="K233" s="181" t="s">
        <v>19</v>
      </c>
      <c r="L233" s="40"/>
      <c r="M233" s="186" t="s">
        <v>19</v>
      </c>
      <c r="N233" s="187" t="s">
        <v>43</v>
      </c>
      <c r="O233" s="65"/>
      <c r="P233" s="188">
        <f t="shared" si="61"/>
        <v>0</v>
      </c>
      <c r="Q233" s="188">
        <v>0</v>
      </c>
      <c r="R233" s="188">
        <f t="shared" si="62"/>
        <v>0</v>
      </c>
      <c r="S233" s="188">
        <v>0</v>
      </c>
      <c r="T233" s="189">
        <f t="shared" si="6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0" t="s">
        <v>714</v>
      </c>
      <c r="AT233" s="190" t="s">
        <v>140</v>
      </c>
      <c r="AU233" s="190" t="s">
        <v>81</v>
      </c>
      <c r="AY233" s="18" t="s">
        <v>138</v>
      </c>
      <c r="BE233" s="191">
        <f t="shared" si="64"/>
        <v>0</v>
      </c>
      <c r="BF233" s="191">
        <f t="shared" si="65"/>
        <v>0</v>
      </c>
      <c r="BG233" s="191">
        <f t="shared" si="66"/>
        <v>0</v>
      </c>
      <c r="BH233" s="191">
        <f t="shared" si="67"/>
        <v>0</v>
      </c>
      <c r="BI233" s="191">
        <f t="shared" si="68"/>
        <v>0</v>
      </c>
      <c r="BJ233" s="18" t="s">
        <v>79</v>
      </c>
      <c r="BK233" s="191">
        <f t="shared" si="69"/>
        <v>0</v>
      </c>
      <c r="BL233" s="18" t="s">
        <v>714</v>
      </c>
      <c r="BM233" s="190" t="s">
        <v>1203</v>
      </c>
    </row>
    <row r="234" spans="1:65" s="2" customFormat="1" ht="16.5" customHeight="1">
      <c r="A234" s="35"/>
      <c r="B234" s="36"/>
      <c r="C234" s="179" t="s">
        <v>1140</v>
      </c>
      <c r="D234" s="179" t="s">
        <v>140</v>
      </c>
      <c r="E234" s="180" t="s">
        <v>1204</v>
      </c>
      <c r="F234" s="181" t="s">
        <v>1205</v>
      </c>
      <c r="G234" s="182" t="s">
        <v>896</v>
      </c>
      <c r="H234" s="183">
        <v>3</v>
      </c>
      <c r="I234" s="184"/>
      <c r="J234" s="185">
        <f t="shared" si="60"/>
        <v>0</v>
      </c>
      <c r="K234" s="181" t="s">
        <v>19</v>
      </c>
      <c r="L234" s="40"/>
      <c r="M234" s="186" t="s">
        <v>19</v>
      </c>
      <c r="N234" s="187" t="s">
        <v>43</v>
      </c>
      <c r="O234" s="65"/>
      <c r="P234" s="188">
        <f t="shared" si="61"/>
        <v>0</v>
      </c>
      <c r="Q234" s="188">
        <v>0</v>
      </c>
      <c r="R234" s="188">
        <f t="shared" si="62"/>
        <v>0</v>
      </c>
      <c r="S234" s="188">
        <v>0</v>
      </c>
      <c r="T234" s="189">
        <f t="shared" si="6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0" t="s">
        <v>714</v>
      </c>
      <c r="AT234" s="190" t="s">
        <v>140</v>
      </c>
      <c r="AU234" s="190" t="s">
        <v>81</v>
      </c>
      <c r="AY234" s="18" t="s">
        <v>138</v>
      </c>
      <c r="BE234" s="191">
        <f t="shared" si="64"/>
        <v>0</v>
      </c>
      <c r="BF234" s="191">
        <f t="shared" si="65"/>
        <v>0</v>
      </c>
      <c r="BG234" s="191">
        <f t="shared" si="66"/>
        <v>0</v>
      </c>
      <c r="BH234" s="191">
        <f t="shared" si="67"/>
        <v>0</v>
      </c>
      <c r="BI234" s="191">
        <f t="shared" si="68"/>
        <v>0</v>
      </c>
      <c r="BJ234" s="18" t="s">
        <v>79</v>
      </c>
      <c r="BK234" s="191">
        <f t="shared" si="69"/>
        <v>0</v>
      </c>
      <c r="BL234" s="18" t="s">
        <v>714</v>
      </c>
      <c r="BM234" s="190" t="s">
        <v>1206</v>
      </c>
    </row>
    <row r="235" spans="1:65" s="2" customFormat="1" ht="16.5" customHeight="1">
      <c r="A235" s="35"/>
      <c r="B235" s="36"/>
      <c r="C235" s="179" t="s">
        <v>1207</v>
      </c>
      <c r="D235" s="179" t="s">
        <v>140</v>
      </c>
      <c r="E235" s="180" t="s">
        <v>1208</v>
      </c>
      <c r="F235" s="181" t="s">
        <v>1209</v>
      </c>
      <c r="G235" s="182" t="s">
        <v>171</v>
      </c>
      <c r="H235" s="183">
        <v>5</v>
      </c>
      <c r="I235" s="184"/>
      <c r="J235" s="185">
        <f t="shared" si="60"/>
        <v>0</v>
      </c>
      <c r="K235" s="181" t="s">
        <v>19</v>
      </c>
      <c r="L235" s="40"/>
      <c r="M235" s="186" t="s">
        <v>19</v>
      </c>
      <c r="N235" s="187" t="s">
        <v>43</v>
      </c>
      <c r="O235" s="65"/>
      <c r="P235" s="188">
        <f t="shared" si="61"/>
        <v>0</v>
      </c>
      <c r="Q235" s="188">
        <v>0</v>
      </c>
      <c r="R235" s="188">
        <f t="shared" si="62"/>
        <v>0</v>
      </c>
      <c r="S235" s="188">
        <v>0</v>
      </c>
      <c r="T235" s="189">
        <f t="shared" si="6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0" t="s">
        <v>714</v>
      </c>
      <c r="AT235" s="190" t="s">
        <v>140</v>
      </c>
      <c r="AU235" s="190" t="s">
        <v>81</v>
      </c>
      <c r="AY235" s="18" t="s">
        <v>138</v>
      </c>
      <c r="BE235" s="191">
        <f t="shared" si="64"/>
        <v>0</v>
      </c>
      <c r="BF235" s="191">
        <f t="shared" si="65"/>
        <v>0</v>
      </c>
      <c r="BG235" s="191">
        <f t="shared" si="66"/>
        <v>0</v>
      </c>
      <c r="BH235" s="191">
        <f t="shared" si="67"/>
        <v>0</v>
      </c>
      <c r="BI235" s="191">
        <f t="shared" si="68"/>
        <v>0</v>
      </c>
      <c r="BJ235" s="18" t="s">
        <v>79</v>
      </c>
      <c r="BK235" s="191">
        <f t="shared" si="69"/>
        <v>0</v>
      </c>
      <c r="BL235" s="18" t="s">
        <v>714</v>
      </c>
      <c r="BM235" s="190" t="s">
        <v>1210</v>
      </c>
    </row>
    <row r="236" spans="1:65" s="2" customFormat="1" ht="16.5" customHeight="1">
      <c r="A236" s="35"/>
      <c r="B236" s="36"/>
      <c r="C236" s="179" t="s">
        <v>1144</v>
      </c>
      <c r="D236" s="179" t="s">
        <v>140</v>
      </c>
      <c r="E236" s="180" t="s">
        <v>1211</v>
      </c>
      <c r="F236" s="181" t="s">
        <v>1212</v>
      </c>
      <c r="G236" s="182" t="s">
        <v>179</v>
      </c>
      <c r="H236" s="183">
        <v>28.3</v>
      </c>
      <c r="I236" s="184"/>
      <c r="J236" s="185">
        <f t="shared" si="60"/>
        <v>0</v>
      </c>
      <c r="K236" s="181" t="s">
        <v>19</v>
      </c>
      <c r="L236" s="40"/>
      <c r="M236" s="186" t="s">
        <v>19</v>
      </c>
      <c r="N236" s="187" t="s">
        <v>43</v>
      </c>
      <c r="O236" s="65"/>
      <c r="P236" s="188">
        <f t="shared" si="61"/>
        <v>0</v>
      </c>
      <c r="Q236" s="188">
        <v>0</v>
      </c>
      <c r="R236" s="188">
        <f t="shared" si="62"/>
        <v>0</v>
      </c>
      <c r="S236" s="188">
        <v>0</v>
      </c>
      <c r="T236" s="189">
        <f t="shared" si="6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0" t="s">
        <v>714</v>
      </c>
      <c r="AT236" s="190" t="s">
        <v>140</v>
      </c>
      <c r="AU236" s="190" t="s">
        <v>81</v>
      </c>
      <c r="AY236" s="18" t="s">
        <v>138</v>
      </c>
      <c r="BE236" s="191">
        <f t="shared" si="64"/>
        <v>0</v>
      </c>
      <c r="BF236" s="191">
        <f t="shared" si="65"/>
        <v>0</v>
      </c>
      <c r="BG236" s="191">
        <f t="shared" si="66"/>
        <v>0</v>
      </c>
      <c r="BH236" s="191">
        <f t="shared" si="67"/>
        <v>0</v>
      </c>
      <c r="BI236" s="191">
        <f t="shared" si="68"/>
        <v>0</v>
      </c>
      <c r="BJ236" s="18" t="s">
        <v>79</v>
      </c>
      <c r="BK236" s="191">
        <f t="shared" si="69"/>
        <v>0</v>
      </c>
      <c r="BL236" s="18" t="s">
        <v>714</v>
      </c>
      <c r="BM236" s="190" t="s">
        <v>1213</v>
      </c>
    </row>
    <row r="237" spans="1:65" s="2" customFormat="1" ht="21.75" customHeight="1">
      <c r="A237" s="35"/>
      <c r="B237" s="36"/>
      <c r="C237" s="179" t="s">
        <v>1214</v>
      </c>
      <c r="D237" s="179" t="s">
        <v>140</v>
      </c>
      <c r="E237" s="180" t="s">
        <v>1215</v>
      </c>
      <c r="F237" s="181" t="s">
        <v>1216</v>
      </c>
      <c r="G237" s="182" t="s">
        <v>179</v>
      </c>
      <c r="H237" s="183">
        <v>28.3</v>
      </c>
      <c r="I237" s="184"/>
      <c r="J237" s="185">
        <f t="shared" si="60"/>
        <v>0</v>
      </c>
      <c r="K237" s="181" t="s">
        <v>19</v>
      </c>
      <c r="L237" s="40"/>
      <c r="M237" s="186" t="s">
        <v>19</v>
      </c>
      <c r="N237" s="187" t="s">
        <v>43</v>
      </c>
      <c r="O237" s="65"/>
      <c r="P237" s="188">
        <f t="shared" si="61"/>
        <v>0</v>
      </c>
      <c r="Q237" s="188">
        <v>0</v>
      </c>
      <c r="R237" s="188">
        <f t="shared" si="62"/>
        <v>0</v>
      </c>
      <c r="S237" s="188">
        <v>0</v>
      </c>
      <c r="T237" s="189">
        <f t="shared" si="6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0" t="s">
        <v>714</v>
      </c>
      <c r="AT237" s="190" t="s">
        <v>140</v>
      </c>
      <c r="AU237" s="190" t="s">
        <v>81</v>
      </c>
      <c r="AY237" s="18" t="s">
        <v>138</v>
      </c>
      <c r="BE237" s="191">
        <f t="shared" si="64"/>
        <v>0</v>
      </c>
      <c r="BF237" s="191">
        <f t="shared" si="65"/>
        <v>0</v>
      </c>
      <c r="BG237" s="191">
        <f t="shared" si="66"/>
        <v>0</v>
      </c>
      <c r="BH237" s="191">
        <f t="shared" si="67"/>
        <v>0</v>
      </c>
      <c r="BI237" s="191">
        <f t="shared" si="68"/>
        <v>0</v>
      </c>
      <c r="BJ237" s="18" t="s">
        <v>79</v>
      </c>
      <c r="BK237" s="191">
        <f t="shared" si="69"/>
        <v>0</v>
      </c>
      <c r="BL237" s="18" t="s">
        <v>714</v>
      </c>
      <c r="BM237" s="190" t="s">
        <v>1217</v>
      </c>
    </row>
    <row r="238" spans="1:65" s="2" customFormat="1" ht="16.5" customHeight="1">
      <c r="A238" s="35"/>
      <c r="B238" s="36"/>
      <c r="C238" s="179" t="s">
        <v>1157</v>
      </c>
      <c r="D238" s="179" t="s">
        <v>140</v>
      </c>
      <c r="E238" s="180" t="s">
        <v>1218</v>
      </c>
      <c r="F238" s="181" t="s">
        <v>1219</v>
      </c>
      <c r="G238" s="182" t="s">
        <v>896</v>
      </c>
      <c r="H238" s="183">
        <v>34</v>
      </c>
      <c r="I238" s="184"/>
      <c r="J238" s="185">
        <f t="shared" si="60"/>
        <v>0</v>
      </c>
      <c r="K238" s="181" t="s">
        <v>19</v>
      </c>
      <c r="L238" s="40"/>
      <c r="M238" s="186" t="s">
        <v>19</v>
      </c>
      <c r="N238" s="187" t="s">
        <v>43</v>
      </c>
      <c r="O238" s="65"/>
      <c r="P238" s="188">
        <f t="shared" si="61"/>
        <v>0</v>
      </c>
      <c r="Q238" s="188">
        <v>0</v>
      </c>
      <c r="R238" s="188">
        <f t="shared" si="62"/>
        <v>0</v>
      </c>
      <c r="S238" s="188">
        <v>0</v>
      </c>
      <c r="T238" s="189">
        <f t="shared" si="6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0" t="s">
        <v>714</v>
      </c>
      <c r="AT238" s="190" t="s">
        <v>140</v>
      </c>
      <c r="AU238" s="190" t="s">
        <v>81</v>
      </c>
      <c r="AY238" s="18" t="s">
        <v>138</v>
      </c>
      <c r="BE238" s="191">
        <f t="shared" si="64"/>
        <v>0</v>
      </c>
      <c r="BF238" s="191">
        <f t="shared" si="65"/>
        <v>0</v>
      </c>
      <c r="BG238" s="191">
        <f t="shared" si="66"/>
        <v>0</v>
      </c>
      <c r="BH238" s="191">
        <f t="shared" si="67"/>
        <v>0</v>
      </c>
      <c r="BI238" s="191">
        <f t="shared" si="68"/>
        <v>0</v>
      </c>
      <c r="BJ238" s="18" t="s">
        <v>79</v>
      </c>
      <c r="BK238" s="191">
        <f t="shared" si="69"/>
        <v>0</v>
      </c>
      <c r="BL238" s="18" t="s">
        <v>714</v>
      </c>
      <c r="BM238" s="190" t="s">
        <v>1220</v>
      </c>
    </row>
    <row r="239" spans="1:65" s="2" customFormat="1" ht="16.5" customHeight="1">
      <c r="A239" s="35"/>
      <c r="B239" s="36"/>
      <c r="C239" s="179" t="s">
        <v>1221</v>
      </c>
      <c r="D239" s="179" t="s">
        <v>140</v>
      </c>
      <c r="E239" s="180" t="s">
        <v>1194</v>
      </c>
      <c r="F239" s="181" t="s">
        <v>1195</v>
      </c>
      <c r="G239" s="182" t="s">
        <v>179</v>
      </c>
      <c r="H239" s="183">
        <v>28.3</v>
      </c>
      <c r="I239" s="184"/>
      <c r="J239" s="185">
        <f t="shared" si="60"/>
        <v>0</v>
      </c>
      <c r="K239" s="181" t="s">
        <v>19</v>
      </c>
      <c r="L239" s="40"/>
      <c r="M239" s="186" t="s">
        <v>19</v>
      </c>
      <c r="N239" s="187" t="s">
        <v>43</v>
      </c>
      <c r="O239" s="65"/>
      <c r="P239" s="188">
        <f t="shared" si="61"/>
        <v>0</v>
      </c>
      <c r="Q239" s="188">
        <v>0</v>
      </c>
      <c r="R239" s="188">
        <f t="shared" si="62"/>
        <v>0</v>
      </c>
      <c r="S239" s="188">
        <v>0</v>
      </c>
      <c r="T239" s="189">
        <f t="shared" si="6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0" t="s">
        <v>714</v>
      </c>
      <c r="AT239" s="190" t="s">
        <v>140</v>
      </c>
      <c r="AU239" s="190" t="s">
        <v>81</v>
      </c>
      <c r="AY239" s="18" t="s">
        <v>138</v>
      </c>
      <c r="BE239" s="191">
        <f t="shared" si="64"/>
        <v>0</v>
      </c>
      <c r="BF239" s="191">
        <f t="shared" si="65"/>
        <v>0</v>
      </c>
      <c r="BG239" s="191">
        <f t="shared" si="66"/>
        <v>0</v>
      </c>
      <c r="BH239" s="191">
        <f t="shared" si="67"/>
        <v>0</v>
      </c>
      <c r="BI239" s="191">
        <f t="shared" si="68"/>
        <v>0</v>
      </c>
      <c r="BJ239" s="18" t="s">
        <v>79</v>
      </c>
      <c r="BK239" s="191">
        <f t="shared" si="69"/>
        <v>0</v>
      </c>
      <c r="BL239" s="18" t="s">
        <v>714</v>
      </c>
      <c r="BM239" s="190" t="s">
        <v>1222</v>
      </c>
    </row>
    <row r="240" spans="2:63" s="12" customFormat="1" ht="22.9" customHeight="1">
      <c r="B240" s="163"/>
      <c r="C240" s="164"/>
      <c r="D240" s="165" t="s">
        <v>71</v>
      </c>
      <c r="E240" s="177" t="s">
        <v>1223</v>
      </c>
      <c r="F240" s="177" t="s">
        <v>1224</v>
      </c>
      <c r="G240" s="164"/>
      <c r="H240" s="164"/>
      <c r="I240" s="167"/>
      <c r="J240" s="178">
        <f>BK240</f>
        <v>0</v>
      </c>
      <c r="K240" s="164"/>
      <c r="L240" s="169"/>
      <c r="M240" s="170"/>
      <c r="N240" s="171"/>
      <c r="O240" s="171"/>
      <c r="P240" s="172">
        <f>SUM(P241:P258)</f>
        <v>0</v>
      </c>
      <c r="Q240" s="171"/>
      <c r="R240" s="172">
        <f>SUM(R241:R258)</f>
        <v>0</v>
      </c>
      <c r="S240" s="171"/>
      <c r="T240" s="173">
        <f>SUM(T241:T258)</f>
        <v>0</v>
      </c>
      <c r="AR240" s="174" t="s">
        <v>157</v>
      </c>
      <c r="AT240" s="175" t="s">
        <v>71</v>
      </c>
      <c r="AU240" s="175" t="s">
        <v>79</v>
      </c>
      <c r="AY240" s="174" t="s">
        <v>138</v>
      </c>
      <c r="BK240" s="176">
        <f>SUM(BK241:BK258)</f>
        <v>0</v>
      </c>
    </row>
    <row r="241" spans="1:65" s="2" customFormat="1" ht="16.5" customHeight="1">
      <c r="A241" s="35"/>
      <c r="B241" s="36"/>
      <c r="C241" s="230" t="s">
        <v>1161</v>
      </c>
      <c r="D241" s="230" t="s">
        <v>264</v>
      </c>
      <c r="E241" s="231" t="s">
        <v>1225</v>
      </c>
      <c r="F241" s="232" t="s">
        <v>1156</v>
      </c>
      <c r="G241" s="233" t="s">
        <v>171</v>
      </c>
      <c r="H241" s="234">
        <v>20</v>
      </c>
      <c r="I241" s="235"/>
      <c r="J241" s="236">
        <f aca="true" t="shared" si="70" ref="J241:J258">ROUND(I241*H241,2)</f>
        <v>0</v>
      </c>
      <c r="K241" s="232" t="s">
        <v>19</v>
      </c>
      <c r="L241" s="237"/>
      <c r="M241" s="238" t="s">
        <v>19</v>
      </c>
      <c r="N241" s="239" t="s">
        <v>43</v>
      </c>
      <c r="O241" s="65"/>
      <c r="P241" s="188">
        <f aca="true" t="shared" si="71" ref="P241:P258">O241*H241</f>
        <v>0</v>
      </c>
      <c r="Q241" s="188">
        <v>0</v>
      </c>
      <c r="R241" s="188">
        <f aca="true" t="shared" si="72" ref="R241:R258">Q241*H241</f>
        <v>0</v>
      </c>
      <c r="S241" s="188">
        <v>0</v>
      </c>
      <c r="T241" s="189">
        <f aca="true" t="shared" si="73" ref="T241:T258"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0" t="s">
        <v>749</v>
      </c>
      <c r="AT241" s="190" t="s">
        <v>264</v>
      </c>
      <c r="AU241" s="190" t="s">
        <v>81</v>
      </c>
      <c r="AY241" s="18" t="s">
        <v>138</v>
      </c>
      <c r="BE241" s="191">
        <f aca="true" t="shared" si="74" ref="BE241:BE258">IF(N241="základní",J241,0)</f>
        <v>0</v>
      </c>
      <c r="BF241" s="191">
        <f aca="true" t="shared" si="75" ref="BF241:BF258">IF(N241="snížená",J241,0)</f>
        <v>0</v>
      </c>
      <c r="BG241" s="191">
        <f aca="true" t="shared" si="76" ref="BG241:BG258">IF(N241="zákl. přenesená",J241,0)</f>
        <v>0</v>
      </c>
      <c r="BH241" s="191">
        <f aca="true" t="shared" si="77" ref="BH241:BH258">IF(N241="sníž. přenesená",J241,0)</f>
        <v>0</v>
      </c>
      <c r="BI241" s="191">
        <f aca="true" t="shared" si="78" ref="BI241:BI258">IF(N241="nulová",J241,0)</f>
        <v>0</v>
      </c>
      <c r="BJ241" s="18" t="s">
        <v>79</v>
      </c>
      <c r="BK241" s="191">
        <f aca="true" t="shared" si="79" ref="BK241:BK258">ROUND(I241*H241,2)</f>
        <v>0</v>
      </c>
      <c r="BL241" s="18" t="s">
        <v>749</v>
      </c>
      <c r="BM241" s="190" t="s">
        <v>1226</v>
      </c>
    </row>
    <row r="242" spans="1:65" s="2" customFormat="1" ht="16.5" customHeight="1">
      <c r="A242" s="35"/>
      <c r="B242" s="36"/>
      <c r="C242" s="230" t="s">
        <v>1227</v>
      </c>
      <c r="D242" s="230" t="s">
        <v>264</v>
      </c>
      <c r="E242" s="231" t="s">
        <v>1228</v>
      </c>
      <c r="F242" s="232" t="s">
        <v>1160</v>
      </c>
      <c r="G242" s="233" t="s">
        <v>171</v>
      </c>
      <c r="H242" s="234">
        <v>10</v>
      </c>
      <c r="I242" s="235"/>
      <c r="J242" s="236">
        <f t="shared" si="70"/>
        <v>0</v>
      </c>
      <c r="K242" s="232" t="s">
        <v>19</v>
      </c>
      <c r="L242" s="237"/>
      <c r="M242" s="238" t="s">
        <v>19</v>
      </c>
      <c r="N242" s="239" t="s">
        <v>43</v>
      </c>
      <c r="O242" s="65"/>
      <c r="P242" s="188">
        <f t="shared" si="71"/>
        <v>0</v>
      </c>
      <c r="Q242" s="188">
        <v>0</v>
      </c>
      <c r="R242" s="188">
        <f t="shared" si="72"/>
        <v>0</v>
      </c>
      <c r="S242" s="188">
        <v>0</v>
      </c>
      <c r="T242" s="189">
        <f t="shared" si="7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0" t="s">
        <v>749</v>
      </c>
      <c r="AT242" s="190" t="s">
        <v>264</v>
      </c>
      <c r="AU242" s="190" t="s">
        <v>81</v>
      </c>
      <c r="AY242" s="18" t="s">
        <v>138</v>
      </c>
      <c r="BE242" s="191">
        <f t="shared" si="74"/>
        <v>0</v>
      </c>
      <c r="BF242" s="191">
        <f t="shared" si="75"/>
        <v>0</v>
      </c>
      <c r="BG242" s="191">
        <f t="shared" si="76"/>
        <v>0</v>
      </c>
      <c r="BH242" s="191">
        <f t="shared" si="77"/>
        <v>0</v>
      </c>
      <c r="BI242" s="191">
        <f t="shared" si="78"/>
        <v>0</v>
      </c>
      <c r="BJ242" s="18" t="s">
        <v>79</v>
      </c>
      <c r="BK242" s="191">
        <f t="shared" si="79"/>
        <v>0</v>
      </c>
      <c r="BL242" s="18" t="s">
        <v>749</v>
      </c>
      <c r="BM242" s="190" t="s">
        <v>1229</v>
      </c>
    </row>
    <row r="243" spans="1:65" s="2" customFormat="1" ht="24.2" customHeight="1">
      <c r="A243" s="35"/>
      <c r="B243" s="36"/>
      <c r="C243" s="230" t="s">
        <v>1162</v>
      </c>
      <c r="D243" s="230" t="s">
        <v>264</v>
      </c>
      <c r="E243" s="231" t="s">
        <v>1230</v>
      </c>
      <c r="F243" s="232" t="s">
        <v>1231</v>
      </c>
      <c r="G243" s="233" t="s">
        <v>179</v>
      </c>
      <c r="H243" s="234">
        <v>3.5</v>
      </c>
      <c r="I243" s="235"/>
      <c r="J243" s="236">
        <f t="shared" si="70"/>
        <v>0</v>
      </c>
      <c r="K243" s="232" t="s">
        <v>19</v>
      </c>
      <c r="L243" s="237"/>
      <c r="M243" s="238" t="s">
        <v>19</v>
      </c>
      <c r="N243" s="239" t="s">
        <v>43</v>
      </c>
      <c r="O243" s="65"/>
      <c r="P243" s="188">
        <f t="shared" si="71"/>
        <v>0</v>
      </c>
      <c r="Q243" s="188">
        <v>0</v>
      </c>
      <c r="R243" s="188">
        <f t="shared" si="72"/>
        <v>0</v>
      </c>
      <c r="S243" s="188">
        <v>0</v>
      </c>
      <c r="T243" s="189">
        <f t="shared" si="7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0" t="s">
        <v>749</v>
      </c>
      <c r="AT243" s="190" t="s">
        <v>264</v>
      </c>
      <c r="AU243" s="190" t="s">
        <v>81</v>
      </c>
      <c r="AY243" s="18" t="s">
        <v>138</v>
      </c>
      <c r="BE243" s="191">
        <f t="shared" si="74"/>
        <v>0</v>
      </c>
      <c r="BF243" s="191">
        <f t="shared" si="75"/>
        <v>0</v>
      </c>
      <c r="BG243" s="191">
        <f t="shared" si="76"/>
        <v>0</v>
      </c>
      <c r="BH243" s="191">
        <f t="shared" si="77"/>
        <v>0</v>
      </c>
      <c r="BI243" s="191">
        <f t="shared" si="78"/>
        <v>0</v>
      </c>
      <c r="BJ243" s="18" t="s">
        <v>79</v>
      </c>
      <c r="BK243" s="191">
        <f t="shared" si="79"/>
        <v>0</v>
      </c>
      <c r="BL243" s="18" t="s">
        <v>749</v>
      </c>
      <c r="BM243" s="190" t="s">
        <v>1232</v>
      </c>
    </row>
    <row r="244" spans="1:65" s="2" customFormat="1" ht="24.2" customHeight="1">
      <c r="A244" s="35"/>
      <c r="B244" s="36"/>
      <c r="C244" s="230" t="s">
        <v>1233</v>
      </c>
      <c r="D244" s="230" t="s">
        <v>264</v>
      </c>
      <c r="E244" s="231" t="s">
        <v>1234</v>
      </c>
      <c r="F244" s="232" t="s">
        <v>1143</v>
      </c>
      <c r="G244" s="233" t="s">
        <v>171</v>
      </c>
      <c r="H244" s="234">
        <v>10</v>
      </c>
      <c r="I244" s="235"/>
      <c r="J244" s="236">
        <f t="shared" si="70"/>
        <v>0</v>
      </c>
      <c r="K244" s="232" t="s">
        <v>19</v>
      </c>
      <c r="L244" s="237"/>
      <c r="M244" s="238" t="s">
        <v>19</v>
      </c>
      <c r="N244" s="239" t="s">
        <v>43</v>
      </c>
      <c r="O244" s="65"/>
      <c r="P244" s="188">
        <f t="shared" si="71"/>
        <v>0</v>
      </c>
      <c r="Q244" s="188">
        <v>0</v>
      </c>
      <c r="R244" s="188">
        <f t="shared" si="72"/>
        <v>0</v>
      </c>
      <c r="S244" s="188">
        <v>0</v>
      </c>
      <c r="T244" s="189">
        <f t="shared" si="7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0" t="s">
        <v>749</v>
      </c>
      <c r="AT244" s="190" t="s">
        <v>264</v>
      </c>
      <c r="AU244" s="190" t="s">
        <v>81</v>
      </c>
      <c r="AY244" s="18" t="s">
        <v>138</v>
      </c>
      <c r="BE244" s="191">
        <f t="shared" si="74"/>
        <v>0</v>
      </c>
      <c r="BF244" s="191">
        <f t="shared" si="75"/>
        <v>0</v>
      </c>
      <c r="BG244" s="191">
        <f t="shared" si="76"/>
        <v>0</v>
      </c>
      <c r="BH244" s="191">
        <f t="shared" si="77"/>
        <v>0</v>
      </c>
      <c r="BI244" s="191">
        <f t="shared" si="78"/>
        <v>0</v>
      </c>
      <c r="BJ244" s="18" t="s">
        <v>79</v>
      </c>
      <c r="BK244" s="191">
        <f t="shared" si="79"/>
        <v>0</v>
      </c>
      <c r="BL244" s="18" t="s">
        <v>749</v>
      </c>
      <c r="BM244" s="190" t="s">
        <v>1235</v>
      </c>
    </row>
    <row r="245" spans="1:65" s="2" customFormat="1" ht="16.5" customHeight="1">
      <c r="A245" s="35"/>
      <c r="B245" s="36"/>
      <c r="C245" s="230" t="s">
        <v>1164</v>
      </c>
      <c r="D245" s="230" t="s">
        <v>264</v>
      </c>
      <c r="E245" s="231" t="s">
        <v>1236</v>
      </c>
      <c r="F245" s="232" t="s">
        <v>1174</v>
      </c>
      <c r="G245" s="233" t="s">
        <v>171</v>
      </c>
      <c r="H245" s="234">
        <v>10</v>
      </c>
      <c r="I245" s="235"/>
      <c r="J245" s="236">
        <f t="shared" si="70"/>
        <v>0</v>
      </c>
      <c r="K245" s="232" t="s">
        <v>19</v>
      </c>
      <c r="L245" s="237"/>
      <c r="M245" s="238" t="s">
        <v>19</v>
      </c>
      <c r="N245" s="239" t="s">
        <v>43</v>
      </c>
      <c r="O245" s="65"/>
      <c r="P245" s="188">
        <f t="shared" si="71"/>
        <v>0</v>
      </c>
      <c r="Q245" s="188">
        <v>0</v>
      </c>
      <c r="R245" s="188">
        <f t="shared" si="72"/>
        <v>0</v>
      </c>
      <c r="S245" s="188">
        <v>0</v>
      </c>
      <c r="T245" s="189">
        <f t="shared" si="7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0" t="s">
        <v>749</v>
      </c>
      <c r="AT245" s="190" t="s">
        <v>264</v>
      </c>
      <c r="AU245" s="190" t="s">
        <v>81</v>
      </c>
      <c r="AY245" s="18" t="s">
        <v>138</v>
      </c>
      <c r="BE245" s="191">
        <f t="shared" si="74"/>
        <v>0</v>
      </c>
      <c r="BF245" s="191">
        <f t="shared" si="75"/>
        <v>0</v>
      </c>
      <c r="BG245" s="191">
        <f t="shared" si="76"/>
        <v>0</v>
      </c>
      <c r="BH245" s="191">
        <f t="shared" si="77"/>
        <v>0</v>
      </c>
      <c r="BI245" s="191">
        <f t="shared" si="78"/>
        <v>0</v>
      </c>
      <c r="BJ245" s="18" t="s">
        <v>79</v>
      </c>
      <c r="BK245" s="191">
        <f t="shared" si="79"/>
        <v>0</v>
      </c>
      <c r="BL245" s="18" t="s">
        <v>749</v>
      </c>
      <c r="BM245" s="190" t="s">
        <v>1237</v>
      </c>
    </row>
    <row r="246" spans="1:65" s="2" customFormat="1" ht="16.5" customHeight="1">
      <c r="A246" s="35"/>
      <c r="B246" s="36"/>
      <c r="C246" s="230" t="s">
        <v>1238</v>
      </c>
      <c r="D246" s="230" t="s">
        <v>264</v>
      </c>
      <c r="E246" s="231" t="s">
        <v>1239</v>
      </c>
      <c r="F246" s="232" t="s">
        <v>1177</v>
      </c>
      <c r="G246" s="233" t="s">
        <v>171</v>
      </c>
      <c r="H246" s="234">
        <v>10</v>
      </c>
      <c r="I246" s="235"/>
      <c r="J246" s="236">
        <f t="shared" si="70"/>
        <v>0</v>
      </c>
      <c r="K246" s="232" t="s">
        <v>19</v>
      </c>
      <c r="L246" s="237"/>
      <c r="M246" s="238" t="s">
        <v>19</v>
      </c>
      <c r="N246" s="239" t="s">
        <v>43</v>
      </c>
      <c r="O246" s="65"/>
      <c r="P246" s="188">
        <f t="shared" si="71"/>
        <v>0</v>
      </c>
      <c r="Q246" s="188">
        <v>0</v>
      </c>
      <c r="R246" s="188">
        <f t="shared" si="72"/>
        <v>0</v>
      </c>
      <c r="S246" s="188">
        <v>0</v>
      </c>
      <c r="T246" s="189">
        <f t="shared" si="7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0" t="s">
        <v>749</v>
      </c>
      <c r="AT246" s="190" t="s">
        <v>264</v>
      </c>
      <c r="AU246" s="190" t="s">
        <v>81</v>
      </c>
      <c r="AY246" s="18" t="s">
        <v>138</v>
      </c>
      <c r="BE246" s="191">
        <f t="shared" si="74"/>
        <v>0</v>
      </c>
      <c r="BF246" s="191">
        <f t="shared" si="75"/>
        <v>0</v>
      </c>
      <c r="BG246" s="191">
        <f t="shared" si="76"/>
        <v>0</v>
      </c>
      <c r="BH246" s="191">
        <f t="shared" si="77"/>
        <v>0</v>
      </c>
      <c r="BI246" s="191">
        <f t="shared" si="78"/>
        <v>0</v>
      </c>
      <c r="BJ246" s="18" t="s">
        <v>79</v>
      </c>
      <c r="BK246" s="191">
        <f t="shared" si="79"/>
        <v>0</v>
      </c>
      <c r="BL246" s="18" t="s">
        <v>749</v>
      </c>
      <c r="BM246" s="190" t="s">
        <v>1240</v>
      </c>
    </row>
    <row r="247" spans="1:65" s="2" customFormat="1" ht="16.5" customHeight="1">
      <c r="A247" s="35"/>
      <c r="B247" s="36"/>
      <c r="C247" s="230" t="s">
        <v>1167</v>
      </c>
      <c r="D247" s="230" t="s">
        <v>264</v>
      </c>
      <c r="E247" s="231" t="s">
        <v>1241</v>
      </c>
      <c r="F247" s="232" t="s">
        <v>1181</v>
      </c>
      <c r="G247" s="233" t="s">
        <v>171</v>
      </c>
      <c r="H247" s="234">
        <v>20</v>
      </c>
      <c r="I247" s="235"/>
      <c r="J247" s="236">
        <f t="shared" si="70"/>
        <v>0</v>
      </c>
      <c r="K247" s="232" t="s">
        <v>19</v>
      </c>
      <c r="L247" s="237"/>
      <c r="M247" s="238" t="s">
        <v>19</v>
      </c>
      <c r="N247" s="239" t="s">
        <v>43</v>
      </c>
      <c r="O247" s="65"/>
      <c r="P247" s="188">
        <f t="shared" si="71"/>
        <v>0</v>
      </c>
      <c r="Q247" s="188">
        <v>0</v>
      </c>
      <c r="R247" s="188">
        <f t="shared" si="72"/>
        <v>0</v>
      </c>
      <c r="S247" s="188">
        <v>0</v>
      </c>
      <c r="T247" s="189">
        <f t="shared" si="7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0" t="s">
        <v>749</v>
      </c>
      <c r="AT247" s="190" t="s">
        <v>264</v>
      </c>
      <c r="AU247" s="190" t="s">
        <v>81</v>
      </c>
      <c r="AY247" s="18" t="s">
        <v>138</v>
      </c>
      <c r="BE247" s="191">
        <f t="shared" si="74"/>
        <v>0</v>
      </c>
      <c r="BF247" s="191">
        <f t="shared" si="75"/>
        <v>0</v>
      </c>
      <c r="BG247" s="191">
        <f t="shared" si="76"/>
        <v>0</v>
      </c>
      <c r="BH247" s="191">
        <f t="shared" si="77"/>
        <v>0</v>
      </c>
      <c r="BI247" s="191">
        <f t="shared" si="78"/>
        <v>0</v>
      </c>
      <c r="BJ247" s="18" t="s">
        <v>79</v>
      </c>
      <c r="BK247" s="191">
        <f t="shared" si="79"/>
        <v>0</v>
      </c>
      <c r="BL247" s="18" t="s">
        <v>749</v>
      </c>
      <c r="BM247" s="190" t="s">
        <v>1242</v>
      </c>
    </row>
    <row r="248" spans="1:65" s="2" customFormat="1" ht="16.5" customHeight="1">
      <c r="A248" s="35"/>
      <c r="B248" s="36"/>
      <c r="C248" s="230" t="s">
        <v>1243</v>
      </c>
      <c r="D248" s="230" t="s">
        <v>264</v>
      </c>
      <c r="E248" s="231" t="s">
        <v>1244</v>
      </c>
      <c r="F248" s="232" t="s">
        <v>1184</v>
      </c>
      <c r="G248" s="233" t="s">
        <v>171</v>
      </c>
      <c r="H248" s="234">
        <v>110</v>
      </c>
      <c r="I248" s="235"/>
      <c r="J248" s="236">
        <f t="shared" si="70"/>
        <v>0</v>
      </c>
      <c r="K248" s="232" t="s">
        <v>19</v>
      </c>
      <c r="L248" s="237"/>
      <c r="M248" s="238" t="s">
        <v>19</v>
      </c>
      <c r="N248" s="239" t="s">
        <v>43</v>
      </c>
      <c r="O248" s="65"/>
      <c r="P248" s="188">
        <f t="shared" si="71"/>
        <v>0</v>
      </c>
      <c r="Q248" s="188">
        <v>0</v>
      </c>
      <c r="R248" s="188">
        <f t="shared" si="72"/>
        <v>0</v>
      </c>
      <c r="S248" s="188">
        <v>0</v>
      </c>
      <c r="T248" s="189">
        <f t="shared" si="7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0" t="s">
        <v>749</v>
      </c>
      <c r="AT248" s="190" t="s">
        <v>264</v>
      </c>
      <c r="AU248" s="190" t="s">
        <v>81</v>
      </c>
      <c r="AY248" s="18" t="s">
        <v>138</v>
      </c>
      <c r="BE248" s="191">
        <f t="shared" si="74"/>
        <v>0</v>
      </c>
      <c r="BF248" s="191">
        <f t="shared" si="75"/>
        <v>0</v>
      </c>
      <c r="BG248" s="191">
        <f t="shared" si="76"/>
        <v>0</v>
      </c>
      <c r="BH248" s="191">
        <f t="shared" si="77"/>
        <v>0</v>
      </c>
      <c r="BI248" s="191">
        <f t="shared" si="78"/>
        <v>0</v>
      </c>
      <c r="BJ248" s="18" t="s">
        <v>79</v>
      </c>
      <c r="BK248" s="191">
        <f t="shared" si="79"/>
        <v>0</v>
      </c>
      <c r="BL248" s="18" t="s">
        <v>749</v>
      </c>
      <c r="BM248" s="190" t="s">
        <v>1245</v>
      </c>
    </row>
    <row r="249" spans="1:65" s="2" customFormat="1" ht="16.5" customHeight="1">
      <c r="A249" s="35"/>
      <c r="B249" s="36"/>
      <c r="C249" s="230" t="s">
        <v>749</v>
      </c>
      <c r="D249" s="230" t="s">
        <v>264</v>
      </c>
      <c r="E249" s="231" t="s">
        <v>1246</v>
      </c>
      <c r="F249" s="232" t="s">
        <v>1247</v>
      </c>
      <c r="G249" s="233" t="s">
        <v>179</v>
      </c>
      <c r="H249" s="234">
        <v>5</v>
      </c>
      <c r="I249" s="235"/>
      <c r="J249" s="236">
        <f t="shared" si="70"/>
        <v>0</v>
      </c>
      <c r="K249" s="232" t="s">
        <v>19</v>
      </c>
      <c r="L249" s="237"/>
      <c r="M249" s="238" t="s">
        <v>19</v>
      </c>
      <c r="N249" s="239" t="s">
        <v>43</v>
      </c>
      <c r="O249" s="65"/>
      <c r="P249" s="188">
        <f t="shared" si="71"/>
        <v>0</v>
      </c>
      <c r="Q249" s="188">
        <v>0</v>
      </c>
      <c r="R249" s="188">
        <f t="shared" si="72"/>
        <v>0</v>
      </c>
      <c r="S249" s="188">
        <v>0</v>
      </c>
      <c r="T249" s="189">
        <f t="shared" si="7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0" t="s">
        <v>749</v>
      </c>
      <c r="AT249" s="190" t="s">
        <v>264</v>
      </c>
      <c r="AU249" s="190" t="s">
        <v>81</v>
      </c>
      <c r="AY249" s="18" t="s">
        <v>138</v>
      </c>
      <c r="BE249" s="191">
        <f t="shared" si="74"/>
        <v>0</v>
      </c>
      <c r="BF249" s="191">
        <f t="shared" si="75"/>
        <v>0</v>
      </c>
      <c r="BG249" s="191">
        <f t="shared" si="76"/>
        <v>0</v>
      </c>
      <c r="BH249" s="191">
        <f t="shared" si="77"/>
        <v>0</v>
      </c>
      <c r="BI249" s="191">
        <f t="shared" si="78"/>
        <v>0</v>
      </c>
      <c r="BJ249" s="18" t="s">
        <v>79</v>
      </c>
      <c r="BK249" s="191">
        <f t="shared" si="79"/>
        <v>0</v>
      </c>
      <c r="BL249" s="18" t="s">
        <v>749</v>
      </c>
      <c r="BM249" s="190" t="s">
        <v>1248</v>
      </c>
    </row>
    <row r="250" spans="1:65" s="2" customFormat="1" ht="16.5" customHeight="1">
      <c r="A250" s="35"/>
      <c r="B250" s="36"/>
      <c r="C250" s="230" t="s">
        <v>1249</v>
      </c>
      <c r="D250" s="230" t="s">
        <v>264</v>
      </c>
      <c r="E250" s="231" t="s">
        <v>1250</v>
      </c>
      <c r="F250" s="232" t="s">
        <v>1191</v>
      </c>
      <c r="G250" s="233" t="s">
        <v>171</v>
      </c>
      <c r="H250" s="234">
        <v>20</v>
      </c>
      <c r="I250" s="235"/>
      <c r="J250" s="236">
        <f t="shared" si="70"/>
        <v>0</v>
      </c>
      <c r="K250" s="232" t="s">
        <v>19</v>
      </c>
      <c r="L250" s="237"/>
      <c r="M250" s="238" t="s">
        <v>19</v>
      </c>
      <c r="N250" s="239" t="s">
        <v>43</v>
      </c>
      <c r="O250" s="65"/>
      <c r="P250" s="188">
        <f t="shared" si="71"/>
        <v>0</v>
      </c>
      <c r="Q250" s="188">
        <v>0</v>
      </c>
      <c r="R250" s="188">
        <f t="shared" si="72"/>
        <v>0</v>
      </c>
      <c r="S250" s="188">
        <v>0</v>
      </c>
      <c r="T250" s="189">
        <f t="shared" si="7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0" t="s">
        <v>749</v>
      </c>
      <c r="AT250" s="190" t="s">
        <v>264</v>
      </c>
      <c r="AU250" s="190" t="s">
        <v>81</v>
      </c>
      <c r="AY250" s="18" t="s">
        <v>138</v>
      </c>
      <c r="BE250" s="191">
        <f t="shared" si="74"/>
        <v>0</v>
      </c>
      <c r="BF250" s="191">
        <f t="shared" si="75"/>
        <v>0</v>
      </c>
      <c r="BG250" s="191">
        <f t="shared" si="76"/>
        <v>0</v>
      </c>
      <c r="BH250" s="191">
        <f t="shared" si="77"/>
        <v>0</v>
      </c>
      <c r="BI250" s="191">
        <f t="shared" si="78"/>
        <v>0</v>
      </c>
      <c r="BJ250" s="18" t="s">
        <v>79</v>
      </c>
      <c r="BK250" s="191">
        <f t="shared" si="79"/>
        <v>0</v>
      </c>
      <c r="BL250" s="18" t="s">
        <v>749</v>
      </c>
      <c r="BM250" s="190" t="s">
        <v>1251</v>
      </c>
    </row>
    <row r="251" spans="1:65" s="2" customFormat="1" ht="16.5" customHeight="1">
      <c r="A251" s="35"/>
      <c r="B251" s="36"/>
      <c r="C251" s="230" t="s">
        <v>1171</v>
      </c>
      <c r="D251" s="230" t="s">
        <v>264</v>
      </c>
      <c r="E251" s="231" t="s">
        <v>1252</v>
      </c>
      <c r="F251" s="232" t="s">
        <v>1195</v>
      </c>
      <c r="G251" s="233" t="s">
        <v>179</v>
      </c>
      <c r="H251" s="234">
        <v>5</v>
      </c>
      <c r="I251" s="235"/>
      <c r="J251" s="236">
        <f t="shared" si="70"/>
        <v>0</v>
      </c>
      <c r="K251" s="232" t="s">
        <v>19</v>
      </c>
      <c r="L251" s="237"/>
      <c r="M251" s="238" t="s">
        <v>19</v>
      </c>
      <c r="N251" s="239" t="s">
        <v>43</v>
      </c>
      <c r="O251" s="65"/>
      <c r="P251" s="188">
        <f t="shared" si="71"/>
        <v>0</v>
      </c>
      <c r="Q251" s="188">
        <v>0</v>
      </c>
      <c r="R251" s="188">
        <f t="shared" si="72"/>
        <v>0</v>
      </c>
      <c r="S251" s="188">
        <v>0</v>
      </c>
      <c r="T251" s="189">
        <f t="shared" si="73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0" t="s">
        <v>749</v>
      </c>
      <c r="AT251" s="190" t="s">
        <v>264</v>
      </c>
      <c r="AU251" s="190" t="s">
        <v>81</v>
      </c>
      <c r="AY251" s="18" t="s">
        <v>138</v>
      </c>
      <c r="BE251" s="191">
        <f t="shared" si="74"/>
        <v>0</v>
      </c>
      <c r="BF251" s="191">
        <f t="shared" si="75"/>
        <v>0</v>
      </c>
      <c r="BG251" s="191">
        <f t="shared" si="76"/>
        <v>0</v>
      </c>
      <c r="BH251" s="191">
        <f t="shared" si="77"/>
        <v>0</v>
      </c>
      <c r="BI251" s="191">
        <f t="shared" si="78"/>
        <v>0</v>
      </c>
      <c r="BJ251" s="18" t="s">
        <v>79</v>
      </c>
      <c r="BK251" s="191">
        <f t="shared" si="79"/>
        <v>0</v>
      </c>
      <c r="BL251" s="18" t="s">
        <v>749</v>
      </c>
      <c r="BM251" s="190" t="s">
        <v>1253</v>
      </c>
    </row>
    <row r="252" spans="1:65" s="2" customFormat="1" ht="16.5" customHeight="1">
      <c r="A252" s="35"/>
      <c r="B252" s="36"/>
      <c r="C252" s="230" t="s">
        <v>1254</v>
      </c>
      <c r="D252" s="230" t="s">
        <v>264</v>
      </c>
      <c r="E252" s="231" t="s">
        <v>1255</v>
      </c>
      <c r="F252" s="232" t="s">
        <v>1198</v>
      </c>
      <c r="G252" s="233" t="s">
        <v>171</v>
      </c>
      <c r="H252" s="234">
        <v>40</v>
      </c>
      <c r="I252" s="235"/>
      <c r="J252" s="236">
        <f t="shared" si="70"/>
        <v>0</v>
      </c>
      <c r="K252" s="232" t="s">
        <v>19</v>
      </c>
      <c r="L252" s="237"/>
      <c r="M252" s="238" t="s">
        <v>19</v>
      </c>
      <c r="N252" s="239" t="s">
        <v>43</v>
      </c>
      <c r="O252" s="65"/>
      <c r="P252" s="188">
        <f t="shared" si="71"/>
        <v>0</v>
      </c>
      <c r="Q252" s="188">
        <v>0</v>
      </c>
      <c r="R252" s="188">
        <f t="shared" si="72"/>
        <v>0</v>
      </c>
      <c r="S252" s="188">
        <v>0</v>
      </c>
      <c r="T252" s="189">
        <f t="shared" si="73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0" t="s">
        <v>749</v>
      </c>
      <c r="AT252" s="190" t="s">
        <v>264</v>
      </c>
      <c r="AU252" s="190" t="s">
        <v>81</v>
      </c>
      <c r="AY252" s="18" t="s">
        <v>138</v>
      </c>
      <c r="BE252" s="191">
        <f t="shared" si="74"/>
        <v>0</v>
      </c>
      <c r="BF252" s="191">
        <f t="shared" si="75"/>
        <v>0</v>
      </c>
      <c r="BG252" s="191">
        <f t="shared" si="76"/>
        <v>0</v>
      </c>
      <c r="BH252" s="191">
        <f t="shared" si="77"/>
        <v>0</v>
      </c>
      <c r="BI252" s="191">
        <f t="shared" si="78"/>
        <v>0</v>
      </c>
      <c r="BJ252" s="18" t="s">
        <v>79</v>
      </c>
      <c r="BK252" s="191">
        <f t="shared" si="79"/>
        <v>0</v>
      </c>
      <c r="BL252" s="18" t="s">
        <v>749</v>
      </c>
      <c r="BM252" s="190" t="s">
        <v>1256</v>
      </c>
    </row>
    <row r="253" spans="1:65" s="2" customFormat="1" ht="16.5" customHeight="1">
      <c r="A253" s="35"/>
      <c r="B253" s="36"/>
      <c r="C253" s="230" t="s">
        <v>1175</v>
      </c>
      <c r="D253" s="230" t="s">
        <v>264</v>
      </c>
      <c r="E253" s="231" t="s">
        <v>1257</v>
      </c>
      <c r="F253" s="232" t="s">
        <v>1258</v>
      </c>
      <c r="G253" s="233" t="s">
        <v>171</v>
      </c>
      <c r="H253" s="234">
        <v>40</v>
      </c>
      <c r="I253" s="235"/>
      <c r="J253" s="236">
        <f t="shared" si="70"/>
        <v>0</v>
      </c>
      <c r="K253" s="232" t="s">
        <v>19</v>
      </c>
      <c r="L253" s="237"/>
      <c r="M253" s="238" t="s">
        <v>19</v>
      </c>
      <c r="N253" s="239" t="s">
        <v>43</v>
      </c>
      <c r="O253" s="65"/>
      <c r="P253" s="188">
        <f t="shared" si="71"/>
        <v>0</v>
      </c>
      <c r="Q253" s="188">
        <v>0</v>
      </c>
      <c r="R253" s="188">
        <f t="shared" si="72"/>
        <v>0</v>
      </c>
      <c r="S253" s="188">
        <v>0</v>
      </c>
      <c r="T253" s="189">
        <f t="shared" si="7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0" t="s">
        <v>749</v>
      </c>
      <c r="AT253" s="190" t="s">
        <v>264</v>
      </c>
      <c r="AU253" s="190" t="s">
        <v>81</v>
      </c>
      <c r="AY253" s="18" t="s">
        <v>138</v>
      </c>
      <c r="BE253" s="191">
        <f t="shared" si="74"/>
        <v>0</v>
      </c>
      <c r="BF253" s="191">
        <f t="shared" si="75"/>
        <v>0</v>
      </c>
      <c r="BG253" s="191">
        <f t="shared" si="76"/>
        <v>0</v>
      </c>
      <c r="BH253" s="191">
        <f t="shared" si="77"/>
        <v>0</v>
      </c>
      <c r="BI253" s="191">
        <f t="shared" si="78"/>
        <v>0</v>
      </c>
      <c r="BJ253" s="18" t="s">
        <v>79</v>
      </c>
      <c r="BK253" s="191">
        <f t="shared" si="79"/>
        <v>0</v>
      </c>
      <c r="BL253" s="18" t="s">
        <v>749</v>
      </c>
      <c r="BM253" s="190" t="s">
        <v>1259</v>
      </c>
    </row>
    <row r="254" spans="1:65" s="2" customFormat="1" ht="16.5" customHeight="1">
      <c r="A254" s="35"/>
      <c r="B254" s="36"/>
      <c r="C254" s="230" t="s">
        <v>1260</v>
      </c>
      <c r="D254" s="230" t="s">
        <v>264</v>
      </c>
      <c r="E254" s="231" t="s">
        <v>1261</v>
      </c>
      <c r="F254" s="232" t="s">
        <v>1205</v>
      </c>
      <c r="G254" s="233" t="s">
        <v>896</v>
      </c>
      <c r="H254" s="234">
        <v>3</v>
      </c>
      <c r="I254" s="235"/>
      <c r="J254" s="236">
        <f t="shared" si="70"/>
        <v>0</v>
      </c>
      <c r="K254" s="232" t="s">
        <v>19</v>
      </c>
      <c r="L254" s="237"/>
      <c r="M254" s="238" t="s">
        <v>19</v>
      </c>
      <c r="N254" s="239" t="s">
        <v>43</v>
      </c>
      <c r="O254" s="65"/>
      <c r="P254" s="188">
        <f t="shared" si="71"/>
        <v>0</v>
      </c>
      <c r="Q254" s="188">
        <v>0</v>
      </c>
      <c r="R254" s="188">
        <f t="shared" si="72"/>
        <v>0</v>
      </c>
      <c r="S254" s="188">
        <v>0</v>
      </c>
      <c r="T254" s="189">
        <f t="shared" si="7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0" t="s">
        <v>749</v>
      </c>
      <c r="AT254" s="190" t="s">
        <v>264</v>
      </c>
      <c r="AU254" s="190" t="s">
        <v>81</v>
      </c>
      <c r="AY254" s="18" t="s">
        <v>138</v>
      </c>
      <c r="BE254" s="191">
        <f t="shared" si="74"/>
        <v>0</v>
      </c>
      <c r="BF254" s="191">
        <f t="shared" si="75"/>
        <v>0</v>
      </c>
      <c r="BG254" s="191">
        <f t="shared" si="76"/>
        <v>0</v>
      </c>
      <c r="BH254" s="191">
        <f t="shared" si="77"/>
        <v>0</v>
      </c>
      <c r="BI254" s="191">
        <f t="shared" si="78"/>
        <v>0</v>
      </c>
      <c r="BJ254" s="18" t="s">
        <v>79</v>
      </c>
      <c r="BK254" s="191">
        <f t="shared" si="79"/>
        <v>0</v>
      </c>
      <c r="BL254" s="18" t="s">
        <v>749</v>
      </c>
      <c r="BM254" s="190" t="s">
        <v>1262</v>
      </c>
    </row>
    <row r="255" spans="1:65" s="2" customFormat="1" ht="16.5" customHeight="1">
      <c r="A255" s="35"/>
      <c r="B255" s="36"/>
      <c r="C255" s="230" t="s">
        <v>1178</v>
      </c>
      <c r="D255" s="230" t="s">
        <v>264</v>
      </c>
      <c r="E255" s="231" t="s">
        <v>1263</v>
      </c>
      <c r="F255" s="232" t="s">
        <v>1209</v>
      </c>
      <c r="G255" s="233" t="s">
        <v>171</v>
      </c>
      <c r="H255" s="234">
        <v>5</v>
      </c>
      <c r="I255" s="235"/>
      <c r="J255" s="236">
        <f t="shared" si="70"/>
        <v>0</v>
      </c>
      <c r="K255" s="232" t="s">
        <v>19</v>
      </c>
      <c r="L255" s="237"/>
      <c r="M255" s="238" t="s">
        <v>19</v>
      </c>
      <c r="N255" s="239" t="s">
        <v>43</v>
      </c>
      <c r="O255" s="65"/>
      <c r="P255" s="188">
        <f t="shared" si="71"/>
        <v>0</v>
      </c>
      <c r="Q255" s="188">
        <v>0</v>
      </c>
      <c r="R255" s="188">
        <f t="shared" si="72"/>
        <v>0</v>
      </c>
      <c r="S255" s="188">
        <v>0</v>
      </c>
      <c r="T255" s="189">
        <f t="shared" si="7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0" t="s">
        <v>749</v>
      </c>
      <c r="AT255" s="190" t="s">
        <v>264</v>
      </c>
      <c r="AU255" s="190" t="s">
        <v>81</v>
      </c>
      <c r="AY255" s="18" t="s">
        <v>138</v>
      </c>
      <c r="BE255" s="191">
        <f t="shared" si="74"/>
        <v>0</v>
      </c>
      <c r="BF255" s="191">
        <f t="shared" si="75"/>
        <v>0</v>
      </c>
      <c r="BG255" s="191">
        <f t="shared" si="76"/>
        <v>0</v>
      </c>
      <c r="BH255" s="191">
        <f t="shared" si="77"/>
        <v>0</v>
      </c>
      <c r="BI255" s="191">
        <f t="shared" si="78"/>
        <v>0</v>
      </c>
      <c r="BJ255" s="18" t="s">
        <v>79</v>
      </c>
      <c r="BK255" s="191">
        <f t="shared" si="79"/>
        <v>0</v>
      </c>
      <c r="BL255" s="18" t="s">
        <v>749</v>
      </c>
      <c r="BM255" s="190" t="s">
        <v>1264</v>
      </c>
    </row>
    <row r="256" spans="1:65" s="2" customFormat="1" ht="21.75" customHeight="1">
      <c r="A256" s="35"/>
      <c r="B256" s="36"/>
      <c r="C256" s="230" t="s">
        <v>1265</v>
      </c>
      <c r="D256" s="230" t="s">
        <v>264</v>
      </c>
      <c r="E256" s="231" t="s">
        <v>1266</v>
      </c>
      <c r="F256" s="232" t="s">
        <v>1267</v>
      </c>
      <c r="G256" s="233" t="s">
        <v>179</v>
      </c>
      <c r="H256" s="234">
        <v>28.3</v>
      </c>
      <c r="I256" s="235"/>
      <c r="J256" s="236">
        <f t="shared" si="70"/>
        <v>0</v>
      </c>
      <c r="K256" s="232" t="s">
        <v>19</v>
      </c>
      <c r="L256" s="237"/>
      <c r="M256" s="238" t="s">
        <v>19</v>
      </c>
      <c r="N256" s="239" t="s">
        <v>43</v>
      </c>
      <c r="O256" s="65"/>
      <c r="P256" s="188">
        <f t="shared" si="71"/>
        <v>0</v>
      </c>
      <c r="Q256" s="188">
        <v>0</v>
      </c>
      <c r="R256" s="188">
        <f t="shared" si="72"/>
        <v>0</v>
      </c>
      <c r="S256" s="188">
        <v>0</v>
      </c>
      <c r="T256" s="189">
        <f t="shared" si="7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0" t="s">
        <v>749</v>
      </c>
      <c r="AT256" s="190" t="s">
        <v>264</v>
      </c>
      <c r="AU256" s="190" t="s">
        <v>81</v>
      </c>
      <c r="AY256" s="18" t="s">
        <v>138</v>
      </c>
      <c r="BE256" s="191">
        <f t="shared" si="74"/>
        <v>0</v>
      </c>
      <c r="BF256" s="191">
        <f t="shared" si="75"/>
        <v>0</v>
      </c>
      <c r="BG256" s="191">
        <f t="shared" si="76"/>
        <v>0</v>
      </c>
      <c r="BH256" s="191">
        <f t="shared" si="77"/>
        <v>0</v>
      </c>
      <c r="BI256" s="191">
        <f t="shared" si="78"/>
        <v>0</v>
      </c>
      <c r="BJ256" s="18" t="s">
        <v>79</v>
      </c>
      <c r="BK256" s="191">
        <f t="shared" si="79"/>
        <v>0</v>
      </c>
      <c r="BL256" s="18" t="s">
        <v>749</v>
      </c>
      <c r="BM256" s="190" t="s">
        <v>1268</v>
      </c>
    </row>
    <row r="257" spans="1:65" s="2" customFormat="1" ht="16.5" customHeight="1">
      <c r="A257" s="35"/>
      <c r="B257" s="36"/>
      <c r="C257" s="230" t="s">
        <v>1182</v>
      </c>
      <c r="D257" s="230" t="s">
        <v>264</v>
      </c>
      <c r="E257" s="231" t="s">
        <v>1269</v>
      </c>
      <c r="F257" s="232" t="s">
        <v>1219</v>
      </c>
      <c r="G257" s="233" t="s">
        <v>896</v>
      </c>
      <c r="H257" s="234">
        <v>34</v>
      </c>
      <c r="I257" s="235"/>
      <c r="J257" s="236">
        <f t="shared" si="70"/>
        <v>0</v>
      </c>
      <c r="K257" s="232" t="s">
        <v>19</v>
      </c>
      <c r="L257" s="237"/>
      <c r="M257" s="238" t="s">
        <v>19</v>
      </c>
      <c r="N257" s="239" t="s">
        <v>43</v>
      </c>
      <c r="O257" s="65"/>
      <c r="P257" s="188">
        <f t="shared" si="71"/>
        <v>0</v>
      </c>
      <c r="Q257" s="188">
        <v>0</v>
      </c>
      <c r="R257" s="188">
        <f t="shared" si="72"/>
        <v>0</v>
      </c>
      <c r="S257" s="188">
        <v>0</v>
      </c>
      <c r="T257" s="189">
        <f t="shared" si="7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0" t="s">
        <v>749</v>
      </c>
      <c r="AT257" s="190" t="s">
        <v>264</v>
      </c>
      <c r="AU257" s="190" t="s">
        <v>81</v>
      </c>
      <c r="AY257" s="18" t="s">
        <v>138</v>
      </c>
      <c r="BE257" s="191">
        <f t="shared" si="74"/>
        <v>0</v>
      </c>
      <c r="BF257" s="191">
        <f t="shared" si="75"/>
        <v>0</v>
      </c>
      <c r="BG257" s="191">
        <f t="shared" si="76"/>
        <v>0</v>
      </c>
      <c r="BH257" s="191">
        <f t="shared" si="77"/>
        <v>0</v>
      </c>
      <c r="BI257" s="191">
        <f t="shared" si="78"/>
        <v>0</v>
      </c>
      <c r="BJ257" s="18" t="s">
        <v>79</v>
      </c>
      <c r="BK257" s="191">
        <f t="shared" si="79"/>
        <v>0</v>
      </c>
      <c r="BL257" s="18" t="s">
        <v>749</v>
      </c>
      <c r="BM257" s="190" t="s">
        <v>1270</v>
      </c>
    </row>
    <row r="258" spans="1:65" s="2" customFormat="1" ht="24.2" customHeight="1">
      <c r="A258" s="35"/>
      <c r="B258" s="36"/>
      <c r="C258" s="230" t="s">
        <v>1271</v>
      </c>
      <c r="D258" s="230" t="s">
        <v>264</v>
      </c>
      <c r="E258" s="231" t="s">
        <v>1272</v>
      </c>
      <c r="F258" s="232" t="s">
        <v>1195</v>
      </c>
      <c r="G258" s="233" t="s">
        <v>179</v>
      </c>
      <c r="H258" s="234">
        <v>28.3</v>
      </c>
      <c r="I258" s="235"/>
      <c r="J258" s="236">
        <f t="shared" si="70"/>
        <v>0</v>
      </c>
      <c r="K258" s="232" t="s">
        <v>19</v>
      </c>
      <c r="L258" s="237"/>
      <c r="M258" s="238" t="s">
        <v>19</v>
      </c>
      <c r="N258" s="239" t="s">
        <v>43</v>
      </c>
      <c r="O258" s="65"/>
      <c r="P258" s="188">
        <f t="shared" si="71"/>
        <v>0</v>
      </c>
      <c r="Q258" s="188">
        <v>0</v>
      </c>
      <c r="R258" s="188">
        <f t="shared" si="72"/>
        <v>0</v>
      </c>
      <c r="S258" s="188">
        <v>0</v>
      </c>
      <c r="T258" s="189">
        <f t="shared" si="7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0" t="s">
        <v>749</v>
      </c>
      <c r="AT258" s="190" t="s">
        <v>264</v>
      </c>
      <c r="AU258" s="190" t="s">
        <v>81</v>
      </c>
      <c r="AY258" s="18" t="s">
        <v>138</v>
      </c>
      <c r="BE258" s="191">
        <f t="shared" si="74"/>
        <v>0</v>
      </c>
      <c r="BF258" s="191">
        <f t="shared" si="75"/>
        <v>0</v>
      </c>
      <c r="BG258" s="191">
        <f t="shared" si="76"/>
        <v>0</v>
      </c>
      <c r="BH258" s="191">
        <f t="shared" si="77"/>
        <v>0</v>
      </c>
      <c r="BI258" s="191">
        <f t="shared" si="78"/>
        <v>0</v>
      </c>
      <c r="BJ258" s="18" t="s">
        <v>79</v>
      </c>
      <c r="BK258" s="191">
        <f t="shared" si="79"/>
        <v>0</v>
      </c>
      <c r="BL258" s="18" t="s">
        <v>749</v>
      </c>
      <c r="BM258" s="190" t="s">
        <v>1273</v>
      </c>
    </row>
    <row r="259" spans="2:63" s="12" customFormat="1" ht="22.9" customHeight="1">
      <c r="B259" s="163"/>
      <c r="C259" s="164"/>
      <c r="D259" s="165" t="s">
        <v>71</v>
      </c>
      <c r="E259" s="177" t="s">
        <v>1274</v>
      </c>
      <c r="F259" s="177" t="s">
        <v>1275</v>
      </c>
      <c r="G259" s="164"/>
      <c r="H259" s="164"/>
      <c r="I259" s="167"/>
      <c r="J259" s="178">
        <f>BK259</f>
        <v>0</v>
      </c>
      <c r="K259" s="164"/>
      <c r="L259" s="169"/>
      <c r="M259" s="170"/>
      <c r="N259" s="171"/>
      <c r="O259" s="171"/>
      <c r="P259" s="172">
        <f>SUM(P260:P275)</f>
        <v>0</v>
      </c>
      <c r="Q259" s="171"/>
      <c r="R259" s="172">
        <f>SUM(R260:R275)</f>
        <v>0</v>
      </c>
      <c r="S259" s="171"/>
      <c r="T259" s="173">
        <f>SUM(T260:T275)</f>
        <v>0</v>
      </c>
      <c r="AR259" s="174" t="s">
        <v>157</v>
      </c>
      <c r="AT259" s="175" t="s">
        <v>71</v>
      </c>
      <c r="AU259" s="175" t="s">
        <v>79</v>
      </c>
      <c r="AY259" s="174" t="s">
        <v>138</v>
      </c>
      <c r="BK259" s="176">
        <f>SUM(BK260:BK275)</f>
        <v>0</v>
      </c>
    </row>
    <row r="260" spans="1:65" s="2" customFormat="1" ht="33" customHeight="1">
      <c r="A260" s="35"/>
      <c r="B260" s="36"/>
      <c r="C260" s="179" t="s">
        <v>1185</v>
      </c>
      <c r="D260" s="179" t="s">
        <v>140</v>
      </c>
      <c r="E260" s="180" t="s">
        <v>1276</v>
      </c>
      <c r="F260" s="181" t="s">
        <v>1277</v>
      </c>
      <c r="G260" s="182" t="s">
        <v>896</v>
      </c>
      <c r="H260" s="183">
        <v>7</v>
      </c>
      <c r="I260" s="184"/>
      <c r="J260" s="185">
        <f aca="true" t="shared" si="80" ref="J260:J275">ROUND(I260*H260,2)</f>
        <v>0</v>
      </c>
      <c r="K260" s="181" t="s">
        <v>19</v>
      </c>
      <c r="L260" s="40"/>
      <c r="M260" s="186" t="s">
        <v>19</v>
      </c>
      <c r="N260" s="187" t="s">
        <v>43</v>
      </c>
      <c r="O260" s="65"/>
      <c r="P260" s="188">
        <f aca="true" t="shared" si="81" ref="P260:P275">O260*H260</f>
        <v>0</v>
      </c>
      <c r="Q260" s="188">
        <v>0</v>
      </c>
      <c r="R260" s="188">
        <f aca="true" t="shared" si="82" ref="R260:R275">Q260*H260</f>
        <v>0</v>
      </c>
      <c r="S260" s="188">
        <v>0</v>
      </c>
      <c r="T260" s="189">
        <f aca="true" t="shared" si="83" ref="T260:T275"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0" t="s">
        <v>714</v>
      </c>
      <c r="AT260" s="190" t="s">
        <v>140</v>
      </c>
      <c r="AU260" s="190" t="s">
        <v>81</v>
      </c>
      <c r="AY260" s="18" t="s">
        <v>138</v>
      </c>
      <c r="BE260" s="191">
        <f aca="true" t="shared" si="84" ref="BE260:BE275">IF(N260="základní",J260,0)</f>
        <v>0</v>
      </c>
      <c r="BF260" s="191">
        <f aca="true" t="shared" si="85" ref="BF260:BF275">IF(N260="snížená",J260,0)</f>
        <v>0</v>
      </c>
      <c r="BG260" s="191">
        <f aca="true" t="shared" si="86" ref="BG260:BG275">IF(N260="zákl. přenesená",J260,0)</f>
        <v>0</v>
      </c>
      <c r="BH260" s="191">
        <f aca="true" t="shared" si="87" ref="BH260:BH275">IF(N260="sníž. přenesená",J260,0)</f>
        <v>0</v>
      </c>
      <c r="BI260" s="191">
        <f aca="true" t="shared" si="88" ref="BI260:BI275">IF(N260="nulová",J260,0)</f>
        <v>0</v>
      </c>
      <c r="BJ260" s="18" t="s">
        <v>79</v>
      </c>
      <c r="BK260" s="191">
        <f aca="true" t="shared" si="89" ref="BK260:BK275">ROUND(I260*H260,2)</f>
        <v>0</v>
      </c>
      <c r="BL260" s="18" t="s">
        <v>714</v>
      </c>
      <c r="BM260" s="190" t="s">
        <v>1278</v>
      </c>
    </row>
    <row r="261" spans="1:65" s="2" customFormat="1" ht="16.5" customHeight="1">
      <c r="A261" s="35"/>
      <c r="B261" s="36"/>
      <c r="C261" s="179" t="s">
        <v>1279</v>
      </c>
      <c r="D261" s="179" t="s">
        <v>140</v>
      </c>
      <c r="E261" s="180" t="s">
        <v>1280</v>
      </c>
      <c r="F261" s="181" t="s">
        <v>1281</v>
      </c>
      <c r="G261" s="182" t="s">
        <v>896</v>
      </c>
      <c r="H261" s="183">
        <v>7</v>
      </c>
      <c r="I261" s="184"/>
      <c r="J261" s="185">
        <f t="shared" si="80"/>
        <v>0</v>
      </c>
      <c r="K261" s="181" t="s">
        <v>19</v>
      </c>
      <c r="L261" s="40"/>
      <c r="M261" s="186" t="s">
        <v>19</v>
      </c>
      <c r="N261" s="187" t="s">
        <v>43</v>
      </c>
      <c r="O261" s="65"/>
      <c r="P261" s="188">
        <f t="shared" si="81"/>
        <v>0</v>
      </c>
      <c r="Q261" s="188">
        <v>0</v>
      </c>
      <c r="R261" s="188">
        <f t="shared" si="82"/>
        <v>0</v>
      </c>
      <c r="S261" s="188">
        <v>0</v>
      </c>
      <c r="T261" s="189">
        <f t="shared" si="8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0" t="s">
        <v>714</v>
      </c>
      <c r="AT261" s="190" t="s">
        <v>140</v>
      </c>
      <c r="AU261" s="190" t="s">
        <v>81</v>
      </c>
      <c r="AY261" s="18" t="s">
        <v>138</v>
      </c>
      <c r="BE261" s="191">
        <f t="shared" si="84"/>
        <v>0</v>
      </c>
      <c r="BF261" s="191">
        <f t="shared" si="85"/>
        <v>0</v>
      </c>
      <c r="BG261" s="191">
        <f t="shared" si="86"/>
        <v>0</v>
      </c>
      <c r="BH261" s="191">
        <f t="shared" si="87"/>
        <v>0</v>
      </c>
      <c r="BI261" s="191">
        <f t="shared" si="88"/>
        <v>0</v>
      </c>
      <c r="BJ261" s="18" t="s">
        <v>79</v>
      </c>
      <c r="BK261" s="191">
        <f t="shared" si="89"/>
        <v>0</v>
      </c>
      <c r="BL261" s="18" t="s">
        <v>714</v>
      </c>
      <c r="BM261" s="190" t="s">
        <v>1282</v>
      </c>
    </row>
    <row r="262" spans="1:65" s="2" customFormat="1" ht="33" customHeight="1">
      <c r="A262" s="35"/>
      <c r="B262" s="36"/>
      <c r="C262" s="179" t="s">
        <v>1189</v>
      </c>
      <c r="D262" s="179" t="s">
        <v>140</v>
      </c>
      <c r="E262" s="180" t="s">
        <v>1283</v>
      </c>
      <c r="F262" s="181" t="s">
        <v>1284</v>
      </c>
      <c r="G262" s="182" t="s">
        <v>896</v>
      </c>
      <c r="H262" s="183">
        <v>17</v>
      </c>
      <c r="I262" s="184"/>
      <c r="J262" s="185">
        <f t="shared" si="80"/>
        <v>0</v>
      </c>
      <c r="K262" s="181" t="s">
        <v>19</v>
      </c>
      <c r="L262" s="40"/>
      <c r="M262" s="186" t="s">
        <v>19</v>
      </c>
      <c r="N262" s="187" t="s">
        <v>43</v>
      </c>
      <c r="O262" s="65"/>
      <c r="P262" s="188">
        <f t="shared" si="81"/>
        <v>0</v>
      </c>
      <c r="Q262" s="188">
        <v>0</v>
      </c>
      <c r="R262" s="188">
        <f t="shared" si="82"/>
        <v>0</v>
      </c>
      <c r="S262" s="188">
        <v>0</v>
      </c>
      <c r="T262" s="189">
        <f t="shared" si="8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0" t="s">
        <v>714</v>
      </c>
      <c r="AT262" s="190" t="s">
        <v>140</v>
      </c>
      <c r="AU262" s="190" t="s">
        <v>81</v>
      </c>
      <c r="AY262" s="18" t="s">
        <v>138</v>
      </c>
      <c r="BE262" s="191">
        <f t="shared" si="84"/>
        <v>0</v>
      </c>
      <c r="BF262" s="191">
        <f t="shared" si="85"/>
        <v>0</v>
      </c>
      <c r="BG262" s="191">
        <f t="shared" si="86"/>
        <v>0</v>
      </c>
      <c r="BH262" s="191">
        <f t="shared" si="87"/>
        <v>0</v>
      </c>
      <c r="BI262" s="191">
        <f t="shared" si="88"/>
        <v>0</v>
      </c>
      <c r="BJ262" s="18" t="s">
        <v>79</v>
      </c>
      <c r="BK262" s="191">
        <f t="shared" si="89"/>
        <v>0</v>
      </c>
      <c r="BL262" s="18" t="s">
        <v>714</v>
      </c>
      <c r="BM262" s="190" t="s">
        <v>1285</v>
      </c>
    </row>
    <row r="263" spans="1:65" s="2" customFormat="1" ht="16.5" customHeight="1">
      <c r="A263" s="35"/>
      <c r="B263" s="36"/>
      <c r="C263" s="179" t="s">
        <v>1286</v>
      </c>
      <c r="D263" s="179" t="s">
        <v>140</v>
      </c>
      <c r="E263" s="180" t="s">
        <v>1287</v>
      </c>
      <c r="F263" s="181" t="s">
        <v>1288</v>
      </c>
      <c r="G263" s="182" t="s">
        <v>896</v>
      </c>
      <c r="H263" s="183">
        <v>17</v>
      </c>
      <c r="I263" s="184"/>
      <c r="J263" s="185">
        <f t="shared" si="80"/>
        <v>0</v>
      </c>
      <c r="K263" s="181" t="s">
        <v>19</v>
      </c>
      <c r="L263" s="40"/>
      <c r="M263" s="186" t="s">
        <v>19</v>
      </c>
      <c r="N263" s="187" t="s">
        <v>43</v>
      </c>
      <c r="O263" s="65"/>
      <c r="P263" s="188">
        <f t="shared" si="81"/>
        <v>0</v>
      </c>
      <c r="Q263" s="188">
        <v>0</v>
      </c>
      <c r="R263" s="188">
        <f t="shared" si="82"/>
        <v>0</v>
      </c>
      <c r="S263" s="188">
        <v>0</v>
      </c>
      <c r="T263" s="189">
        <f t="shared" si="8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0" t="s">
        <v>714</v>
      </c>
      <c r="AT263" s="190" t="s">
        <v>140</v>
      </c>
      <c r="AU263" s="190" t="s">
        <v>81</v>
      </c>
      <c r="AY263" s="18" t="s">
        <v>138</v>
      </c>
      <c r="BE263" s="191">
        <f t="shared" si="84"/>
        <v>0</v>
      </c>
      <c r="BF263" s="191">
        <f t="shared" si="85"/>
        <v>0</v>
      </c>
      <c r="BG263" s="191">
        <f t="shared" si="86"/>
        <v>0</v>
      </c>
      <c r="BH263" s="191">
        <f t="shared" si="87"/>
        <v>0</v>
      </c>
      <c r="BI263" s="191">
        <f t="shared" si="88"/>
        <v>0</v>
      </c>
      <c r="BJ263" s="18" t="s">
        <v>79</v>
      </c>
      <c r="BK263" s="191">
        <f t="shared" si="89"/>
        <v>0</v>
      </c>
      <c r="BL263" s="18" t="s">
        <v>714</v>
      </c>
      <c r="BM263" s="190" t="s">
        <v>1289</v>
      </c>
    </row>
    <row r="264" spans="1:65" s="2" customFormat="1" ht="33" customHeight="1">
      <c r="A264" s="35"/>
      <c r="B264" s="36"/>
      <c r="C264" s="179" t="s">
        <v>1192</v>
      </c>
      <c r="D264" s="179" t="s">
        <v>140</v>
      </c>
      <c r="E264" s="180" t="s">
        <v>1290</v>
      </c>
      <c r="F264" s="181" t="s">
        <v>1291</v>
      </c>
      <c r="G264" s="182" t="s">
        <v>896</v>
      </c>
      <c r="H264" s="183">
        <v>7</v>
      </c>
      <c r="I264" s="184"/>
      <c r="J264" s="185">
        <f t="shared" si="80"/>
        <v>0</v>
      </c>
      <c r="K264" s="181" t="s">
        <v>19</v>
      </c>
      <c r="L264" s="40"/>
      <c r="M264" s="186" t="s">
        <v>19</v>
      </c>
      <c r="N264" s="187" t="s">
        <v>43</v>
      </c>
      <c r="O264" s="65"/>
      <c r="P264" s="188">
        <f t="shared" si="81"/>
        <v>0</v>
      </c>
      <c r="Q264" s="188">
        <v>0</v>
      </c>
      <c r="R264" s="188">
        <f t="shared" si="82"/>
        <v>0</v>
      </c>
      <c r="S264" s="188">
        <v>0</v>
      </c>
      <c r="T264" s="189">
        <f t="shared" si="8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0" t="s">
        <v>714</v>
      </c>
      <c r="AT264" s="190" t="s">
        <v>140</v>
      </c>
      <c r="AU264" s="190" t="s">
        <v>81</v>
      </c>
      <c r="AY264" s="18" t="s">
        <v>138</v>
      </c>
      <c r="BE264" s="191">
        <f t="shared" si="84"/>
        <v>0</v>
      </c>
      <c r="BF264" s="191">
        <f t="shared" si="85"/>
        <v>0</v>
      </c>
      <c r="BG264" s="191">
        <f t="shared" si="86"/>
        <v>0</v>
      </c>
      <c r="BH264" s="191">
        <f t="shared" si="87"/>
        <v>0</v>
      </c>
      <c r="BI264" s="191">
        <f t="shared" si="88"/>
        <v>0</v>
      </c>
      <c r="BJ264" s="18" t="s">
        <v>79</v>
      </c>
      <c r="BK264" s="191">
        <f t="shared" si="89"/>
        <v>0</v>
      </c>
      <c r="BL264" s="18" t="s">
        <v>714</v>
      </c>
      <c r="BM264" s="190" t="s">
        <v>1292</v>
      </c>
    </row>
    <row r="265" spans="1:65" s="2" customFormat="1" ht="16.5" customHeight="1">
      <c r="A265" s="35"/>
      <c r="B265" s="36"/>
      <c r="C265" s="179" t="s">
        <v>1293</v>
      </c>
      <c r="D265" s="179" t="s">
        <v>140</v>
      </c>
      <c r="E265" s="180" t="s">
        <v>1294</v>
      </c>
      <c r="F265" s="181" t="s">
        <v>1295</v>
      </c>
      <c r="G265" s="182" t="s">
        <v>896</v>
      </c>
      <c r="H265" s="183">
        <v>7</v>
      </c>
      <c r="I265" s="184"/>
      <c r="J265" s="185">
        <f t="shared" si="80"/>
        <v>0</v>
      </c>
      <c r="K265" s="181" t="s">
        <v>19</v>
      </c>
      <c r="L265" s="40"/>
      <c r="M265" s="186" t="s">
        <v>19</v>
      </c>
      <c r="N265" s="187" t="s">
        <v>43</v>
      </c>
      <c r="O265" s="65"/>
      <c r="P265" s="188">
        <f t="shared" si="81"/>
        <v>0</v>
      </c>
      <c r="Q265" s="188">
        <v>0</v>
      </c>
      <c r="R265" s="188">
        <f t="shared" si="82"/>
        <v>0</v>
      </c>
      <c r="S265" s="188">
        <v>0</v>
      </c>
      <c r="T265" s="189">
        <f t="shared" si="8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0" t="s">
        <v>714</v>
      </c>
      <c r="AT265" s="190" t="s">
        <v>140</v>
      </c>
      <c r="AU265" s="190" t="s">
        <v>81</v>
      </c>
      <c r="AY265" s="18" t="s">
        <v>138</v>
      </c>
      <c r="BE265" s="191">
        <f t="shared" si="84"/>
        <v>0</v>
      </c>
      <c r="BF265" s="191">
        <f t="shared" si="85"/>
        <v>0</v>
      </c>
      <c r="BG265" s="191">
        <f t="shared" si="86"/>
        <v>0</v>
      </c>
      <c r="BH265" s="191">
        <f t="shared" si="87"/>
        <v>0</v>
      </c>
      <c r="BI265" s="191">
        <f t="shared" si="88"/>
        <v>0</v>
      </c>
      <c r="BJ265" s="18" t="s">
        <v>79</v>
      </c>
      <c r="BK265" s="191">
        <f t="shared" si="89"/>
        <v>0</v>
      </c>
      <c r="BL265" s="18" t="s">
        <v>714</v>
      </c>
      <c r="BM265" s="190" t="s">
        <v>1296</v>
      </c>
    </row>
    <row r="266" spans="1:65" s="2" customFormat="1" ht="37.9" customHeight="1">
      <c r="A266" s="35"/>
      <c r="B266" s="36"/>
      <c r="C266" s="179" t="s">
        <v>1196</v>
      </c>
      <c r="D266" s="179" t="s">
        <v>140</v>
      </c>
      <c r="E266" s="180" t="s">
        <v>1297</v>
      </c>
      <c r="F266" s="181" t="s">
        <v>1298</v>
      </c>
      <c r="G266" s="182" t="s">
        <v>896</v>
      </c>
      <c r="H266" s="183">
        <v>3</v>
      </c>
      <c r="I266" s="184"/>
      <c r="J266" s="185">
        <f t="shared" si="80"/>
        <v>0</v>
      </c>
      <c r="K266" s="181" t="s">
        <v>19</v>
      </c>
      <c r="L266" s="40"/>
      <c r="M266" s="186" t="s">
        <v>19</v>
      </c>
      <c r="N266" s="187" t="s">
        <v>43</v>
      </c>
      <c r="O266" s="65"/>
      <c r="P266" s="188">
        <f t="shared" si="81"/>
        <v>0</v>
      </c>
      <c r="Q266" s="188">
        <v>0</v>
      </c>
      <c r="R266" s="188">
        <f t="shared" si="82"/>
        <v>0</v>
      </c>
      <c r="S266" s="188">
        <v>0</v>
      </c>
      <c r="T266" s="189">
        <f t="shared" si="8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0" t="s">
        <v>714</v>
      </c>
      <c r="AT266" s="190" t="s">
        <v>140</v>
      </c>
      <c r="AU266" s="190" t="s">
        <v>81</v>
      </c>
      <c r="AY266" s="18" t="s">
        <v>138</v>
      </c>
      <c r="BE266" s="191">
        <f t="shared" si="84"/>
        <v>0</v>
      </c>
      <c r="BF266" s="191">
        <f t="shared" si="85"/>
        <v>0</v>
      </c>
      <c r="BG266" s="191">
        <f t="shared" si="86"/>
        <v>0</v>
      </c>
      <c r="BH266" s="191">
        <f t="shared" si="87"/>
        <v>0</v>
      </c>
      <c r="BI266" s="191">
        <f t="shared" si="88"/>
        <v>0</v>
      </c>
      <c r="BJ266" s="18" t="s">
        <v>79</v>
      </c>
      <c r="BK266" s="191">
        <f t="shared" si="89"/>
        <v>0</v>
      </c>
      <c r="BL266" s="18" t="s">
        <v>714</v>
      </c>
      <c r="BM266" s="190" t="s">
        <v>1299</v>
      </c>
    </row>
    <row r="267" spans="1:65" s="2" customFormat="1" ht="16.5" customHeight="1">
      <c r="A267" s="35"/>
      <c r="B267" s="36"/>
      <c r="C267" s="179" t="s">
        <v>1300</v>
      </c>
      <c r="D267" s="179" t="s">
        <v>140</v>
      </c>
      <c r="E267" s="180" t="s">
        <v>1280</v>
      </c>
      <c r="F267" s="181" t="s">
        <v>1281</v>
      </c>
      <c r="G267" s="182" t="s">
        <v>896</v>
      </c>
      <c r="H267" s="183">
        <v>3</v>
      </c>
      <c r="I267" s="184"/>
      <c r="J267" s="185">
        <f t="shared" si="80"/>
        <v>0</v>
      </c>
      <c r="K267" s="181" t="s">
        <v>19</v>
      </c>
      <c r="L267" s="40"/>
      <c r="M267" s="186" t="s">
        <v>19</v>
      </c>
      <c r="N267" s="187" t="s">
        <v>43</v>
      </c>
      <c r="O267" s="65"/>
      <c r="P267" s="188">
        <f t="shared" si="81"/>
        <v>0</v>
      </c>
      <c r="Q267" s="188">
        <v>0</v>
      </c>
      <c r="R267" s="188">
        <f t="shared" si="82"/>
        <v>0</v>
      </c>
      <c r="S267" s="188">
        <v>0</v>
      </c>
      <c r="T267" s="189">
        <f t="shared" si="8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0" t="s">
        <v>714</v>
      </c>
      <c r="AT267" s="190" t="s">
        <v>140</v>
      </c>
      <c r="AU267" s="190" t="s">
        <v>81</v>
      </c>
      <c r="AY267" s="18" t="s">
        <v>138</v>
      </c>
      <c r="BE267" s="191">
        <f t="shared" si="84"/>
        <v>0</v>
      </c>
      <c r="BF267" s="191">
        <f t="shared" si="85"/>
        <v>0</v>
      </c>
      <c r="BG267" s="191">
        <f t="shared" si="86"/>
        <v>0</v>
      </c>
      <c r="BH267" s="191">
        <f t="shared" si="87"/>
        <v>0</v>
      </c>
      <c r="BI267" s="191">
        <f t="shared" si="88"/>
        <v>0</v>
      </c>
      <c r="BJ267" s="18" t="s">
        <v>79</v>
      </c>
      <c r="BK267" s="191">
        <f t="shared" si="89"/>
        <v>0</v>
      </c>
      <c r="BL267" s="18" t="s">
        <v>714</v>
      </c>
      <c r="BM267" s="190" t="s">
        <v>1301</v>
      </c>
    </row>
    <row r="268" spans="1:65" s="2" customFormat="1" ht="16.5" customHeight="1">
      <c r="A268" s="35"/>
      <c r="B268" s="36"/>
      <c r="C268" s="179" t="s">
        <v>1199</v>
      </c>
      <c r="D268" s="179" t="s">
        <v>140</v>
      </c>
      <c r="E268" s="180" t="s">
        <v>1302</v>
      </c>
      <c r="F268" s="181" t="s">
        <v>1303</v>
      </c>
      <c r="G268" s="182" t="s">
        <v>896</v>
      </c>
      <c r="H268" s="183">
        <v>34</v>
      </c>
      <c r="I268" s="184"/>
      <c r="J268" s="185">
        <f t="shared" si="80"/>
        <v>0</v>
      </c>
      <c r="K268" s="181" t="s">
        <v>19</v>
      </c>
      <c r="L268" s="40"/>
      <c r="M268" s="186" t="s">
        <v>19</v>
      </c>
      <c r="N268" s="187" t="s">
        <v>43</v>
      </c>
      <c r="O268" s="65"/>
      <c r="P268" s="188">
        <f t="shared" si="81"/>
        <v>0</v>
      </c>
      <c r="Q268" s="188">
        <v>0</v>
      </c>
      <c r="R268" s="188">
        <f t="shared" si="82"/>
        <v>0</v>
      </c>
      <c r="S268" s="188">
        <v>0</v>
      </c>
      <c r="T268" s="189">
        <f t="shared" si="8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0" t="s">
        <v>714</v>
      </c>
      <c r="AT268" s="190" t="s">
        <v>140</v>
      </c>
      <c r="AU268" s="190" t="s">
        <v>81</v>
      </c>
      <c r="AY268" s="18" t="s">
        <v>138</v>
      </c>
      <c r="BE268" s="191">
        <f t="shared" si="84"/>
        <v>0</v>
      </c>
      <c r="BF268" s="191">
        <f t="shared" si="85"/>
        <v>0</v>
      </c>
      <c r="BG268" s="191">
        <f t="shared" si="86"/>
        <v>0</v>
      </c>
      <c r="BH268" s="191">
        <f t="shared" si="87"/>
        <v>0</v>
      </c>
      <c r="BI268" s="191">
        <f t="shared" si="88"/>
        <v>0</v>
      </c>
      <c r="BJ268" s="18" t="s">
        <v>79</v>
      </c>
      <c r="BK268" s="191">
        <f t="shared" si="89"/>
        <v>0</v>
      </c>
      <c r="BL268" s="18" t="s">
        <v>714</v>
      </c>
      <c r="BM268" s="190" t="s">
        <v>1304</v>
      </c>
    </row>
    <row r="269" spans="1:65" s="2" customFormat="1" ht="16.5" customHeight="1">
      <c r="A269" s="35"/>
      <c r="B269" s="36"/>
      <c r="C269" s="179" t="s">
        <v>1305</v>
      </c>
      <c r="D269" s="179" t="s">
        <v>140</v>
      </c>
      <c r="E269" s="180" t="s">
        <v>1306</v>
      </c>
      <c r="F269" s="181" t="s">
        <v>1307</v>
      </c>
      <c r="G269" s="182" t="s">
        <v>896</v>
      </c>
      <c r="H269" s="183">
        <v>34</v>
      </c>
      <c r="I269" s="184"/>
      <c r="J269" s="185">
        <f t="shared" si="80"/>
        <v>0</v>
      </c>
      <c r="K269" s="181" t="s">
        <v>19</v>
      </c>
      <c r="L269" s="40"/>
      <c r="M269" s="186" t="s">
        <v>19</v>
      </c>
      <c r="N269" s="187" t="s">
        <v>43</v>
      </c>
      <c r="O269" s="65"/>
      <c r="P269" s="188">
        <f t="shared" si="81"/>
        <v>0</v>
      </c>
      <c r="Q269" s="188">
        <v>0</v>
      </c>
      <c r="R269" s="188">
        <f t="shared" si="82"/>
        <v>0</v>
      </c>
      <c r="S269" s="188">
        <v>0</v>
      </c>
      <c r="T269" s="189">
        <f t="shared" si="8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0" t="s">
        <v>714</v>
      </c>
      <c r="AT269" s="190" t="s">
        <v>140</v>
      </c>
      <c r="AU269" s="190" t="s">
        <v>81</v>
      </c>
      <c r="AY269" s="18" t="s">
        <v>138</v>
      </c>
      <c r="BE269" s="191">
        <f t="shared" si="84"/>
        <v>0</v>
      </c>
      <c r="BF269" s="191">
        <f t="shared" si="85"/>
        <v>0</v>
      </c>
      <c r="BG269" s="191">
        <f t="shared" si="86"/>
        <v>0</v>
      </c>
      <c r="BH269" s="191">
        <f t="shared" si="87"/>
        <v>0</v>
      </c>
      <c r="BI269" s="191">
        <f t="shared" si="88"/>
        <v>0</v>
      </c>
      <c r="BJ269" s="18" t="s">
        <v>79</v>
      </c>
      <c r="BK269" s="191">
        <f t="shared" si="89"/>
        <v>0</v>
      </c>
      <c r="BL269" s="18" t="s">
        <v>714</v>
      </c>
      <c r="BM269" s="190" t="s">
        <v>1308</v>
      </c>
    </row>
    <row r="270" spans="1:65" s="2" customFormat="1" ht="16.5" customHeight="1">
      <c r="A270" s="35"/>
      <c r="B270" s="36"/>
      <c r="C270" s="179" t="s">
        <v>1203</v>
      </c>
      <c r="D270" s="179" t="s">
        <v>140</v>
      </c>
      <c r="E270" s="180" t="s">
        <v>1309</v>
      </c>
      <c r="F270" s="181" t="s">
        <v>1310</v>
      </c>
      <c r="G270" s="182" t="s">
        <v>896</v>
      </c>
      <c r="H270" s="183">
        <v>2</v>
      </c>
      <c r="I270" s="184"/>
      <c r="J270" s="185">
        <f t="shared" si="80"/>
        <v>0</v>
      </c>
      <c r="K270" s="181" t="s">
        <v>19</v>
      </c>
      <c r="L270" s="40"/>
      <c r="M270" s="186" t="s">
        <v>19</v>
      </c>
      <c r="N270" s="187" t="s">
        <v>43</v>
      </c>
      <c r="O270" s="65"/>
      <c r="P270" s="188">
        <f t="shared" si="81"/>
        <v>0</v>
      </c>
      <c r="Q270" s="188">
        <v>0</v>
      </c>
      <c r="R270" s="188">
        <f t="shared" si="82"/>
        <v>0</v>
      </c>
      <c r="S270" s="188">
        <v>0</v>
      </c>
      <c r="T270" s="189">
        <f t="shared" si="8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0" t="s">
        <v>714</v>
      </c>
      <c r="AT270" s="190" t="s">
        <v>140</v>
      </c>
      <c r="AU270" s="190" t="s">
        <v>81</v>
      </c>
      <c r="AY270" s="18" t="s">
        <v>138</v>
      </c>
      <c r="BE270" s="191">
        <f t="shared" si="84"/>
        <v>0</v>
      </c>
      <c r="BF270" s="191">
        <f t="shared" si="85"/>
        <v>0</v>
      </c>
      <c r="BG270" s="191">
        <f t="shared" si="86"/>
        <v>0</v>
      </c>
      <c r="BH270" s="191">
        <f t="shared" si="87"/>
        <v>0</v>
      </c>
      <c r="BI270" s="191">
        <f t="shared" si="88"/>
        <v>0</v>
      </c>
      <c r="BJ270" s="18" t="s">
        <v>79</v>
      </c>
      <c r="BK270" s="191">
        <f t="shared" si="89"/>
        <v>0</v>
      </c>
      <c r="BL270" s="18" t="s">
        <v>714</v>
      </c>
      <c r="BM270" s="190" t="s">
        <v>1311</v>
      </c>
    </row>
    <row r="271" spans="1:65" s="2" customFormat="1" ht="16.5" customHeight="1">
      <c r="A271" s="35"/>
      <c r="B271" s="36"/>
      <c r="C271" s="179" t="s">
        <v>1312</v>
      </c>
      <c r="D271" s="179" t="s">
        <v>140</v>
      </c>
      <c r="E271" s="180" t="s">
        <v>1313</v>
      </c>
      <c r="F271" s="181" t="s">
        <v>1314</v>
      </c>
      <c r="G271" s="182" t="s">
        <v>896</v>
      </c>
      <c r="H271" s="183">
        <v>2</v>
      </c>
      <c r="I271" s="184"/>
      <c r="J271" s="185">
        <f t="shared" si="80"/>
        <v>0</v>
      </c>
      <c r="K271" s="181" t="s">
        <v>19</v>
      </c>
      <c r="L271" s="40"/>
      <c r="M271" s="186" t="s">
        <v>19</v>
      </c>
      <c r="N271" s="187" t="s">
        <v>43</v>
      </c>
      <c r="O271" s="65"/>
      <c r="P271" s="188">
        <f t="shared" si="81"/>
        <v>0</v>
      </c>
      <c r="Q271" s="188">
        <v>0</v>
      </c>
      <c r="R271" s="188">
        <f t="shared" si="82"/>
        <v>0</v>
      </c>
      <c r="S271" s="188">
        <v>0</v>
      </c>
      <c r="T271" s="189">
        <f t="shared" si="8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0" t="s">
        <v>714</v>
      </c>
      <c r="AT271" s="190" t="s">
        <v>140</v>
      </c>
      <c r="AU271" s="190" t="s">
        <v>81</v>
      </c>
      <c r="AY271" s="18" t="s">
        <v>138</v>
      </c>
      <c r="BE271" s="191">
        <f t="shared" si="84"/>
        <v>0</v>
      </c>
      <c r="BF271" s="191">
        <f t="shared" si="85"/>
        <v>0</v>
      </c>
      <c r="BG271" s="191">
        <f t="shared" si="86"/>
        <v>0</v>
      </c>
      <c r="BH271" s="191">
        <f t="shared" si="87"/>
        <v>0</v>
      </c>
      <c r="BI271" s="191">
        <f t="shared" si="88"/>
        <v>0</v>
      </c>
      <c r="BJ271" s="18" t="s">
        <v>79</v>
      </c>
      <c r="BK271" s="191">
        <f t="shared" si="89"/>
        <v>0</v>
      </c>
      <c r="BL271" s="18" t="s">
        <v>714</v>
      </c>
      <c r="BM271" s="190" t="s">
        <v>1315</v>
      </c>
    </row>
    <row r="272" spans="1:65" s="2" customFormat="1" ht="16.5" customHeight="1">
      <c r="A272" s="35"/>
      <c r="B272" s="36"/>
      <c r="C272" s="179" t="s">
        <v>1206</v>
      </c>
      <c r="D272" s="179" t="s">
        <v>140</v>
      </c>
      <c r="E272" s="180" t="s">
        <v>1316</v>
      </c>
      <c r="F272" s="181" t="s">
        <v>1317</v>
      </c>
      <c r="G272" s="182" t="s">
        <v>896</v>
      </c>
      <c r="H272" s="183">
        <v>17</v>
      </c>
      <c r="I272" s="184"/>
      <c r="J272" s="185">
        <f t="shared" si="80"/>
        <v>0</v>
      </c>
      <c r="K272" s="181" t="s">
        <v>19</v>
      </c>
      <c r="L272" s="40"/>
      <c r="M272" s="186" t="s">
        <v>19</v>
      </c>
      <c r="N272" s="187" t="s">
        <v>43</v>
      </c>
      <c r="O272" s="65"/>
      <c r="P272" s="188">
        <f t="shared" si="81"/>
        <v>0</v>
      </c>
      <c r="Q272" s="188">
        <v>0</v>
      </c>
      <c r="R272" s="188">
        <f t="shared" si="82"/>
        <v>0</v>
      </c>
      <c r="S272" s="188">
        <v>0</v>
      </c>
      <c r="T272" s="189">
        <f t="shared" si="8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0" t="s">
        <v>714</v>
      </c>
      <c r="AT272" s="190" t="s">
        <v>140</v>
      </c>
      <c r="AU272" s="190" t="s">
        <v>81</v>
      </c>
      <c r="AY272" s="18" t="s">
        <v>138</v>
      </c>
      <c r="BE272" s="191">
        <f t="shared" si="84"/>
        <v>0</v>
      </c>
      <c r="BF272" s="191">
        <f t="shared" si="85"/>
        <v>0</v>
      </c>
      <c r="BG272" s="191">
        <f t="shared" si="86"/>
        <v>0</v>
      </c>
      <c r="BH272" s="191">
        <f t="shared" si="87"/>
        <v>0</v>
      </c>
      <c r="BI272" s="191">
        <f t="shared" si="88"/>
        <v>0</v>
      </c>
      <c r="BJ272" s="18" t="s">
        <v>79</v>
      </c>
      <c r="BK272" s="191">
        <f t="shared" si="89"/>
        <v>0</v>
      </c>
      <c r="BL272" s="18" t="s">
        <v>714</v>
      </c>
      <c r="BM272" s="190" t="s">
        <v>1318</v>
      </c>
    </row>
    <row r="273" spans="1:65" s="2" customFormat="1" ht="16.5" customHeight="1">
      <c r="A273" s="35"/>
      <c r="B273" s="36"/>
      <c r="C273" s="179" t="s">
        <v>1319</v>
      </c>
      <c r="D273" s="179" t="s">
        <v>140</v>
      </c>
      <c r="E273" s="180" t="s">
        <v>1320</v>
      </c>
      <c r="F273" s="181" t="s">
        <v>1321</v>
      </c>
      <c r="G273" s="182" t="s">
        <v>896</v>
      </c>
      <c r="H273" s="183">
        <v>7</v>
      </c>
      <c r="I273" s="184"/>
      <c r="J273" s="185">
        <f t="shared" si="80"/>
        <v>0</v>
      </c>
      <c r="K273" s="181" t="s">
        <v>19</v>
      </c>
      <c r="L273" s="40"/>
      <c r="M273" s="186" t="s">
        <v>19</v>
      </c>
      <c r="N273" s="187" t="s">
        <v>43</v>
      </c>
      <c r="O273" s="65"/>
      <c r="P273" s="188">
        <f t="shared" si="81"/>
        <v>0</v>
      </c>
      <c r="Q273" s="188">
        <v>0</v>
      </c>
      <c r="R273" s="188">
        <f t="shared" si="82"/>
        <v>0</v>
      </c>
      <c r="S273" s="188">
        <v>0</v>
      </c>
      <c r="T273" s="189">
        <f t="shared" si="8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0" t="s">
        <v>714</v>
      </c>
      <c r="AT273" s="190" t="s">
        <v>140</v>
      </c>
      <c r="AU273" s="190" t="s">
        <v>81</v>
      </c>
      <c r="AY273" s="18" t="s">
        <v>138</v>
      </c>
      <c r="BE273" s="191">
        <f t="shared" si="84"/>
        <v>0</v>
      </c>
      <c r="BF273" s="191">
        <f t="shared" si="85"/>
        <v>0</v>
      </c>
      <c r="BG273" s="191">
        <f t="shared" si="86"/>
        <v>0</v>
      </c>
      <c r="BH273" s="191">
        <f t="shared" si="87"/>
        <v>0</v>
      </c>
      <c r="BI273" s="191">
        <f t="shared" si="88"/>
        <v>0</v>
      </c>
      <c r="BJ273" s="18" t="s">
        <v>79</v>
      </c>
      <c r="BK273" s="191">
        <f t="shared" si="89"/>
        <v>0</v>
      </c>
      <c r="BL273" s="18" t="s">
        <v>714</v>
      </c>
      <c r="BM273" s="190" t="s">
        <v>1322</v>
      </c>
    </row>
    <row r="274" spans="1:65" s="2" customFormat="1" ht="16.5" customHeight="1">
      <c r="A274" s="35"/>
      <c r="B274" s="36"/>
      <c r="C274" s="179" t="s">
        <v>1210</v>
      </c>
      <c r="D274" s="179" t="s">
        <v>140</v>
      </c>
      <c r="E274" s="180" t="s">
        <v>1323</v>
      </c>
      <c r="F274" s="181" t="s">
        <v>1324</v>
      </c>
      <c r="G274" s="182" t="s">
        <v>896</v>
      </c>
      <c r="H274" s="183">
        <v>1</v>
      </c>
      <c r="I274" s="184"/>
      <c r="J274" s="185">
        <f t="shared" si="80"/>
        <v>0</v>
      </c>
      <c r="K274" s="181" t="s">
        <v>19</v>
      </c>
      <c r="L274" s="40"/>
      <c r="M274" s="186" t="s">
        <v>19</v>
      </c>
      <c r="N274" s="187" t="s">
        <v>43</v>
      </c>
      <c r="O274" s="65"/>
      <c r="P274" s="188">
        <f t="shared" si="81"/>
        <v>0</v>
      </c>
      <c r="Q274" s="188">
        <v>0</v>
      </c>
      <c r="R274" s="188">
        <f t="shared" si="82"/>
        <v>0</v>
      </c>
      <c r="S274" s="188">
        <v>0</v>
      </c>
      <c r="T274" s="189">
        <f t="shared" si="8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90" t="s">
        <v>714</v>
      </c>
      <c r="AT274" s="190" t="s">
        <v>140</v>
      </c>
      <c r="AU274" s="190" t="s">
        <v>81</v>
      </c>
      <c r="AY274" s="18" t="s">
        <v>138</v>
      </c>
      <c r="BE274" s="191">
        <f t="shared" si="84"/>
        <v>0</v>
      </c>
      <c r="BF274" s="191">
        <f t="shared" si="85"/>
        <v>0</v>
      </c>
      <c r="BG274" s="191">
        <f t="shared" si="86"/>
        <v>0</v>
      </c>
      <c r="BH274" s="191">
        <f t="shared" si="87"/>
        <v>0</v>
      </c>
      <c r="BI274" s="191">
        <f t="shared" si="88"/>
        <v>0</v>
      </c>
      <c r="BJ274" s="18" t="s">
        <v>79</v>
      </c>
      <c r="BK274" s="191">
        <f t="shared" si="89"/>
        <v>0</v>
      </c>
      <c r="BL274" s="18" t="s">
        <v>714</v>
      </c>
      <c r="BM274" s="190" t="s">
        <v>1325</v>
      </c>
    </row>
    <row r="275" spans="1:65" s="2" customFormat="1" ht="16.5" customHeight="1">
      <c r="A275" s="35"/>
      <c r="B275" s="36"/>
      <c r="C275" s="179" t="s">
        <v>1326</v>
      </c>
      <c r="D275" s="179" t="s">
        <v>140</v>
      </c>
      <c r="E275" s="180" t="s">
        <v>1327</v>
      </c>
      <c r="F275" s="181" t="s">
        <v>1328</v>
      </c>
      <c r="G275" s="182" t="s">
        <v>896</v>
      </c>
      <c r="H275" s="183">
        <v>2</v>
      </c>
      <c r="I275" s="184"/>
      <c r="J275" s="185">
        <f t="shared" si="80"/>
        <v>0</v>
      </c>
      <c r="K275" s="181" t="s">
        <v>19</v>
      </c>
      <c r="L275" s="40"/>
      <c r="M275" s="186" t="s">
        <v>19</v>
      </c>
      <c r="N275" s="187" t="s">
        <v>43</v>
      </c>
      <c r="O275" s="65"/>
      <c r="P275" s="188">
        <f t="shared" si="81"/>
        <v>0</v>
      </c>
      <c r="Q275" s="188">
        <v>0</v>
      </c>
      <c r="R275" s="188">
        <f t="shared" si="82"/>
        <v>0</v>
      </c>
      <c r="S275" s="188">
        <v>0</v>
      </c>
      <c r="T275" s="189">
        <f t="shared" si="8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0" t="s">
        <v>714</v>
      </c>
      <c r="AT275" s="190" t="s">
        <v>140</v>
      </c>
      <c r="AU275" s="190" t="s">
        <v>81</v>
      </c>
      <c r="AY275" s="18" t="s">
        <v>138</v>
      </c>
      <c r="BE275" s="191">
        <f t="shared" si="84"/>
        <v>0</v>
      </c>
      <c r="BF275" s="191">
        <f t="shared" si="85"/>
        <v>0</v>
      </c>
      <c r="BG275" s="191">
        <f t="shared" si="86"/>
        <v>0</v>
      </c>
      <c r="BH275" s="191">
        <f t="shared" si="87"/>
        <v>0</v>
      </c>
      <c r="BI275" s="191">
        <f t="shared" si="88"/>
        <v>0</v>
      </c>
      <c r="BJ275" s="18" t="s">
        <v>79</v>
      </c>
      <c r="BK275" s="191">
        <f t="shared" si="89"/>
        <v>0</v>
      </c>
      <c r="BL275" s="18" t="s">
        <v>714</v>
      </c>
      <c r="BM275" s="190" t="s">
        <v>1329</v>
      </c>
    </row>
    <row r="276" spans="2:63" s="12" customFormat="1" ht="22.9" customHeight="1">
      <c r="B276" s="163"/>
      <c r="C276" s="164"/>
      <c r="D276" s="165" t="s">
        <v>71</v>
      </c>
      <c r="E276" s="177" t="s">
        <v>1330</v>
      </c>
      <c r="F276" s="177" t="s">
        <v>1331</v>
      </c>
      <c r="G276" s="164"/>
      <c r="H276" s="164"/>
      <c r="I276" s="167"/>
      <c r="J276" s="178">
        <f>BK276</f>
        <v>0</v>
      </c>
      <c r="K276" s="164"/>
      <c r="L276" s="169"/>
      <c r="M276" s="170"/>
      <c r="N276" s="171"/>
      <c r="O276" s="171"/>
      <c r="P276" s="172">
        <f>SUM(P277:P292)</f>
        <v>0</v>
      </c>
      <c r="Q276" s="171"/>
      <c r="R276" s="172">
        <f>SUM(R277:R292)</f>
        <v>0</v>
      </c>
      <c r="S276" s="171"/>
      <c r="T276" s="173">
        <f>SUM(T277:T292)</f>
        <v>0</v>
      </c>
      <c r="AR276" s="174" t="s">
        <v>157</v>
      </c>
      <c r="AT276" s="175" t="s">
        <v>71</v>
      </c>
      <c r="AU276" s="175" t="s">
        <v>79</v>
      </c>
      <c r="AY276" s="174" t="s">
        <v>138</v>
      </c>
      <c r="BK276" s="176">
        <f>SUM(BK277:BK292)</f>
        <v>0</v>
      </c>
    </row>
    <row r="277" spans="1:65" s="2" customFormat="1" ht="33" customHeight="1">
      <c r="A277" s="35"/>
      <c r="B277" s="36"/>
      <c r="C277" s="230" t="s">
        <v>1213</v>
      </c>
      <c r="D277" s="230" t="s">
        <v>264</v>
      </c>
      <c r="E277" s="231" t="s">
        <v>1332</v>
      </c>
      <c r="F277" s="232" t="s">
        <v>1277</v>
      </c>
      <c r="G277" s="233" t="s">
        <v>896</v>
      </c>
      <c r="H277" s="234">
        <v>7</v>
      </c>
      <c r="I277" s="235"/>
      <c r="J277" s="236">
        <f aca="true" t="shared" si="90" ref="J277:J292">ROUND(I277*H277,2)</f>
        <v>0</v>
      </c>
      <c r="K277" s="232" t="s">
        <v>19</v>
      </c>
      <c r="L277" s="237"/>
      <c r="M277" s="238" t="s">
        <v>19</v>
      </c>
      <c r="N277" s="239" t="s">
        <v>43</v>
      </c>
      <c r="O277" s="65"/>
      <c r="P277" s="188">
        <f aca="true" t="shared" si="91" ref="P277:P292">O277*H277</f>
        <v>0</v>
      </c>
      <c r="Q277" s="188">
        <v>0</v>
      </c>
      <c r="R277" s="188">
        <f aca="true" t="shared" si="92" ref="R277:R292">Q277*H277</f>
        <v>0</v>
      </c>
      <c r="S277" s="188">
        <v>0</v>
      </c>
      <c r="T277" s="189">
        <f aca="true" t="shared" si="93" ref="T277:T292"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0" t="s">
        <v>749</v>
      </c>
      <c r="AT277" s="190" t="s">
        <v>264</v>
      </c>
      <c r="AU277" s="190" t="s">
        <v>81</v>
      </c>
      <c r="AY277" s="18" t="s">
        <v>138</v>
      </c>
      <c r="BE277" s="191">
        <f aca="true" t="shared" si="94" ref="BE277:BE292">IF(N277="základní",J277,0)</f>
        <v>0</v>
      </c>
      <c r="BF277" s="191">
        <f aca="true" t="shared" si="95" ref="BF277:BF292">IF(N277="snížená",J277,0)</f>
        <v>0</v>
      </c>
      <c r="BG277" s="191">
        <f aca="true" t="shared" si="96" ref="BG277:BG292">IF(N277="zákl. přenesená",J277,0)</f>
        <v>0</v>
      </c>
      <c r="BH277" s="191">
        <f aca="true" t="shared" si="97" ref="BH277:BH292">IF(N277="sníž. přenesená",J277,0)</f>
        <v>0</v>
      </c>
      <c r="BI277" s="191">
        <f aca="true" t="shared" si="98" ref="BI277:BI292">IF(N277="nulová",J277,0)</f>
        <v>0</v>
      </c>
      <c r="BJ277" s="18" t="s">
        <v>79</v>
      </c>
      <c r="BK277" s="191">
        <f aca="true" t="shared" si="99" ref="BK277:BK292">ROUND(I277*H277,2)</f>
        <v>0</v>
      </c>
      <c r="BL277" s="18" t="s">
        <v>749</v>
      </c>
      <c r="BM277" s="190" t="s">
        <v>1333</v>
      </c>
    </row>
    <row r="278" spans="1:65" s="2" customFormat="1" ht="24.2" customHeight="1">
      <c r="A278" s="35"/>
      <c r="B278" s="36"/>
      <c r="C278" s="230" t="s">
        <v>1334</v>
      </c>
      <c r="D278" s="230" t="s">
        <v>264</v>
      </c>
      <c r="E278" s="231" t="s">
        <v>1335</v>
      </c>
      <c r="F278" s="232" t="s">
        <v>1281</v>
      </c>
      <c r="G278" s="233" t="s">
        <v>896</v>
      </c>
      <c r="H278" s="234">
        <v>7</v>
      </c>
      <c r="I278" s="235"/>
      <c r="J278" s="236">
        <f t="shared" si="90"/>
        <v>0</v>
      </c>
      <c r="K278" s="232" t="s">
        <v>19</v>
      </c>
      <c r="L278" s="237"/>
      <c r="M278" s="238" t="s">
        <v>19</v>
      </c>
      <c r="N278" s="239" t="s">
        <v>43</v>
      </c>
      <c r="O278" s="65"/>
      <c r="P278" s="188">
        <f t="shared" si="91"/>
        <v>0</v>
      </c>
      <c r="Q278" s="188">
        <v>0</v>
      </c>
      <c r="R278" s="188">
        <f t="shared" si="92"/>
        <v>0</v>
      </c>
      <c r="S278" s="188">
        <v>0</v>
      </c>
      <c r="T278" s="189">
        <f t="shared" si="9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0" t="s">
        <v>749</v>
      </c>
      <c r="AT278" s="190" t="s">
        <v>264</v>
      </c>
      <c r="AU278" s="190" t="s">
        <v>81</v>
      </c>
      <c r="AY278" s="18" t="s">
        <v>138</v>
      </c>
      <c r="BE278" s="191">
        <f t="shared" si="94"/>
        <v>0</v>
      </c>
      <c r="BF278" s="191">
        <f t="shared" si="95"/>
        <v>0</v>
      </c>
      <c r="BG278" s="191">
        <f t="shared" si="96"/>
        <v>0</v>
      </c>
      <c r="BH278" s="191">
        <f t="shared" si="97"/>
        <v>0</v>
      </c>
      <c r="BI278" s="191">
        <f t="shared" si="98"/>
        <v>0</v>
      </c>
      <c r="BJ278" s="18" t="s">
        <v>79</v>
      </c>
      <c r="BK278" s="191">
        <f t="shared" si="99"/>
        <v>0</v>
      </c>
      <c r="BL278" s="18" t="s">
        <v>749</v>
      </c>
      <c r="BM278" s="190" t="s">
        <v>1336</v>
      </c>
    </row>
    <row r="279" spans="1:65" s="2" customFormat="1" ht="33" customHeight="1">
      <c r="A279" s="35"/>
      <c r="B279" s="36"/>
      <c r="C279" s="230" t="s">
        <v>1217</v>
      </c>
      <c r="D279" s="230" t="s">
        <v>264</v>
      </c>
      <c r="E279" s="231" t="s">
        <v>1337</v>
      </c>
      <c r="F279" s="232" t="s">
        <v>1284</v>
      </c>
      <c r="G279" s="233" t="s">
        <v>896</v>
      </c>
      <c r="H279" s="234">
        <v>17</v>
      </c>
      <c r="I279" s="235"/>
      <c r="J279" s="236">
        <f t="shared" si="90"/>
        <v>0</v>
      </c>
      <c r="K279" s="232" t="s">
        <v>19</v>
      </c>
      <c r="L279" s="237"/>
      <c r="M279" s="238" t="s">
        <v>19</v>
      </c>
      <c r="N279" s="239" t="s">
        <v>43</v>
      </c>
      <c r="O279" s="65"/>
      <c r="P279" s="188">
        <f t="shared" si="91"/>
        <v>0</v>
      </c>
      <c r="Q279" s="188">
        <v>0</v>
      </c>
      <c r="R279" s="188">
        <f t="shared" si="92"/>
        <v>0</v>
      </c>
      <c r="S279" s="188">
        <v>0</v>
      </c>
      <c r="T279" s="189">
        <f t="shared" si="9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0" t="s">
        <v>749</v>
      </c>
      <c r="AT279" s="190" t="s">
        <v>264</v>
      </c>
      <c r="AU279" s="190" t="s">
        <v>81</v>
      </c>
      <c r="AY279" s="18" t="s">
        <v>138</v>
      </c>
      <c r="BE279" s="191">
        <f t="shared" si="94"/>
        <v>0</v>
      </c>
      <c r="BF279" s="191">
        <f t="shared" si="95"/>
        <v>0</v>
      </c>
      <c r="BG279" s="191">
        <f t="shared" si="96"/>
        <v>0</v>
      </c>
      <c r="BH279" s="191">
        <f t="shared" si="97"/>
        <v>0</v>
      </c>
      <c r="BI279" s="191">
        <f t="shared" si="98"/>
        <v>0</v>
      </c>
      <c r="BJ279" s="18" t="s">
        <v>79</v>
      </c>
      <c r="BK279" s="191">
        <f t="shared" si="99"/>
        <v>0</v>
      </c>
      <c r="BL279" s="18" t="s">
        <v>749</v>
      </c>
      <c r="BM279" s="190" t="s">
        <v>1338</v>
      </c>
    </row>
    <row r="280" spans="1:65" s="2" customFormat="1" ht="24.2" customHeight="1">
      <c r="A280" s="35"/>
      <c r="B280" s="36"/>
      <c r="C280" s="230" t="s">
        <v>1339</v>
      </c>
      <c r="D280" s="230" t="s">
        <v>264</v>
      </c>
      <c r="E280" s="231" t="s">
        <v>1340</v>
      </c>
      <c r="F280" s="232" t="s">
        <v>1288</v>
      </c>
      <c r="G280" s="233" t="s">
        <v>896</v>
      </c>
      <c r="H280" s="234">
        <v>17</v>
      </c>
      <c r="I280" s="235"/>
      <c r="J280" s="236">
        <f t="shared" si="90"/>
        <v>0</v>
      </c>
      <c r="K280" s="232" t="s">
        <v>19</v>
      </c>
      <c r="L280" s="237"/>
      <c r="M280" s="238" t="s">
        <v>19</v>
      </c>
      <c r="N280" s="239" t="s">
        <v>43</v>
      </c>
      <c r="O280" s="65"/>
      <c r="P280" s="188">
        <f t="shared" si="91"/>
        <v>0</v>
      </c>
      <c r="Q280" s="188">
        <v>0</v>
      </c>
      <c r="R280" s="188">
        <f t="shared" si="92"/>
        <v>0</v>
      </c>
      <c r="S280" s="188">
        <v>0</v>
      </c>
      <c r="T280" s="189">
        <f t="shared" si="9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0" t="s">
        <v>749</v>
      </c>
      <c r="AT280" s="190" t="s">
        <v>264</v>
      </c>
      <c r="AU280" s="190" t="s">
        <v>81</v>
      </c>
      <c r="AY280" s="18" t="s">
        <v>138</v>
      </c>
      <c r="BE280" s="191">
        <f t="shared" si="94"/>
        <v>0</v>
      </c>
      <c r="BF280" s="191">
        <f t="shared" si="95"/>
        <v>0</v>
      </c>
      <c r="BG280" s="191">
        <f t="shared" si="96"/>
        <v>0</v>
      </c>
      <c r="BH280" s="191">
        <f t="shared" si="97"/>
        <v>0</v>
      </c>
      <c r="BI280" s="191">
        <f t="shared" si="98"/>
        <v>0</v>
      </c>
      <c r="BJ280" s="18" t="s">
        <v>79</v>
      </c>
      <c r="BK280" s="191">
        <f t="shared" si="99"/>
        <v>0</v>
      </c>
      <c r="BL280" s="18" t="s">
        <v>749</v>
      </c>
      <c r="BM280" s="190" t="s">
        <v>1341</v>
      </c>
    </row>
    <row r="281" spans="1:65" s="2" customFormat="1" ht="33" customHeight="1">
      <c r="A281" s="35"/>
      <c r="B281" s="36"/>
      <c r="C281" s="230" t="s">
        <v>1220</v>
      </c>
      <c r="D281" s="230" t="s">
        <v>264</v>
      </c>
      <c r="E281" s="231" t="s">
        <v>1342</v>
      </c>
      <c r="F281" s="232" t="s">
        <v>1291</v>
      </c>
      <c r="G281" s="233" t="s">
        <v>896</v>
      </c>
      <c r="H281" s="234">
        <v>7</v>
      </c>
      <c r="I281" s="235"/>
      <c r="J281" s="236">
        <f t="shared" si="90"/>
        <v>0</v>
      </c>
      <c r="K281" s="232" t="s">
        <v>19</v>
      </c>
      <c r="L281" s="237"/>
      <c r="M281" s="238" t="s">
        <v>19</v>
      </c>
      <c r="N281" s="239" t="s">
        <v>43</v>
      </c>
      <c r="O281" s="65"/>
      <c r="P281" s="188">
        <f t="shared" si="91"/>
        <v>0</v>
      </c>
      <c r="Q281" s="188">
        <v>0</v>
      </c>
      <c r="R281" s="188">
        <f t="shared" si="92"/>
        <v>0</v>
      </c>
      <c r="S281" s="188">
        <v>0</v>
      </c>
      <c r="T281" s="189">
        <f t="shared" si="9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0" t="s">
        <v>749</v>
      </c>
      <c r="AT281" s="190" t="s">
        <v>264</v>
      </c>
      <c r="AU281" s="190" t="s">
        <v>81</v>
      </c>
      <c r="AY281" s="18" t="s">
        <v>138</v>
      </c>
      <c r="BE281" s="191">
        <f t="shared" si="94"/>
        <v>0</v>
      </c>
      <c r="BF281" s="191">
        <f t="shared" si="95"/>
        <v>0</v>
      </c>
      <c r="BG281" s="191">
        <f t="shared" si="96"/>
        <v>0</v>
      </c>
      <c r="BH281" s="191">
        <f t="shared" si="97"/>
        <v>0</v>
      </c>
      <c r="BI281" s="191">
        <f t="shared" si="98"/>
        <v>0</v>
      </c>
      <c r="BJ281" s="18" t="s">
        <v>79</v>
      </c>
      <c r="BK281" s="191">
        <f t="shared" si="99"/>
        <v>0</v>
      </c>
      <c r="BL281" s="18" t="s">
        <v>749</v>
      </c>
      <c r="BM281" s="190" t="s">
        <v>1343</v>
      </c>
    </row>
    <row r="282" spans="1:65" s="2" customFormat="1" ht="24.2" customHeight="1">
      <c r="A282" s="35"/>
      <c r="B282" s="36"/>
      <c r="C282" s="230" t="s">
        <v>1344</v>
      </c>
      <c r="D282" s="230" t="s">
        <v>264</v>
      </c>
      <c r="E282" s="231" t="s">
        <v>1345</v>
      </c>
      <c r="F282" s="232" t="s">
        <v>1295</v>
      </c>
      <c r="G282" s="233" t="s">
        <v>896</v>
      </c>
      <c r="H282" s="234">
        <v>7</v>
      </c>
      <c r="I282" s="235"/>
      <c r="J282" s="236">
        <f t="shared" si="90"/>
        <v>0</v>
      </c>
      <c r="K282" s="232" t="s">
        <v>19</v>
      </c>
      <c r="L282" s="237"/>
      <c r="M282" s="238" t="s">
        <v>19</v>
      </c>
      <c r="N282" s="239" t="s">
        <v>43</v>
      </c>
      <c r="O282" s="65"/>
      <c r="P282" s="188">
        <f t="shared" si="91"/>
        <v>0</v>
      </c>
      <c r="Q282" s="188">
        <v>0</v>
      </c>
      <c r="R282" s="188">
        <f t="shared" si="92"/>
        <v>0</v>
      </c>
      <c r="S282" s="188">
        <v>0</v>
      </c>
      <c r="T282" s="189">
        <f t="shared" si="93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0" t="s">
        <v>749</v>
      </c>
      <c r="AT282" s="190" t="s">
        <v>264</v>
      </c>
      <c r="AU282" s="190" t="s">
        <v>81</v>
      </c>
      <c r="AY282" s="18" t="s">
        <v>138</v>
      </c>
      <c r="BE282" s="191">
        <f t="shared" si="94"/>
        <v>0</v>
      </c>
      <c r="BF282" s="191">
        <f t="shared" si="95"/>
        <v>0</v>
      </c>
      <c r="BG282" s="191">
        <f t="shared" si="96"/>
        <v>0</v>
      </c>
      <c r="BH282" s="191">
        <f t="shared" si="97"/>
        <v>0</v>
      </c>
      <c r="BI282" s="191">
        <f t="shared" si="98"/>
        <v>0</v>
      </c>
      <c r="BJ282" s="18" t="s">
        <v>79</v>
      </c>
      <c r="BK282" s="191">
        <f t="shared" si="99"/>
        <v>0</v>
      </c>
      <c r="BL282" s="18" t="s">
        <v>749</v>
      </c>
      <c r="BM282" s="190" t="s">
        <v>1346</v>
      </c>
    </row>
    <row r="283" spans="1:65" s="2" customFormat="1" ht="37.9" customHeight="1">
      <c r="A283" s="35"/>
      <c r="B283" s="36"/>
      <c r="C283" s="230" t="s">
        <v>1222</v>
      </c>
      <c r="D283" s="230" t="s">
        <v>264</v>
      </c>
      <c r="E283" s="231" t="s">
        <v>1347</v>
      </c>
      <c r="F283" s="232" t="s">
        <v>1298</v>
      </c>
      <c r="G283" s="233" t="s">
        <v>896</v>
      </c>
      <c r="H283" s="234">
        <v>3</v>
      </c>
      <c r="I283" s="235"/>
      <c r="J283" s="236">
        <f t="shared" si="90"/>
        <v>0</v>
      </c>
      <c r="K283" s="232" t="s">
        <v>19</v>
      </c>
      <c r="L283" s="237"/>
      <c r="M283" s="238" t="s">
        <v>19</v>
      </c>
      <c r="N283" s="239" t="s">
        <v>43</v>
      </c>
      <c r="O283" s="65"/>
      <c r="P283" s="188">
        <f t="shared" si="91"/>
        <v>0</v>
      </c>
      <c r="Q283" s="188">
        <v>0</v>
      </c>
      <c r="R283" s="188">
        <f t="shared" si="92"/>
        <v>0</v>
      </c>
      <c r="S283" s="188">
        <v>0</v>
      </c>
      <c r="T283" s="189">
        <f t="shared" si="93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0" t="s">
        <v>749</v>
      </c>
      <c r="AT283" s="190" t="s">
        <v>264</v>
      </c>
      <c r="AU283" s="190" t="s">
        <v>81</v>
      </c>
      <c r="AY283" s="18" t="s">
        <v>138</v>
      </c>
      <c r="BE283" s="191">
        <f t="shared" si="94"/>
        <v>0</v>
      </c>
      <c r="BF283" s="191">
        <f t="shared" si="95"/>
        <v>0</v>
      </c>
      <c r="BG283" s="191">
        <f t="shared" si="96"/>
        <v>0</v>
      </c>
      <c r="BH283" s="191">
        <f t="shared" si="97"/>
        <v>0</v>
      </c>
      <c r="BI283" s="191">
        <f t="shared" si="98"/>
        <v>0</v>
      </c>
      <c r="BJ283" s="18" t="s">
        <v>79</v>
      </c>
      <c r="BK283" s="191">
        <f t="shared" si="99"/>
        <v>0</v>
      </c>
      <c r="BL283" s="18" t="s">
        <v>749</v>
      </c>
      <c r="BM283" s="190" t="s">
        <v>1348</v>
      </c>
    </row>
    <row r="284" spans="1:65" s="2" customFormat="1" ht="24.2" customHeight="1">
      <c r="A284" s="35"/>
      <c r="B284" s="36"/>
      <c r="C284" s="230" t="s">
        <v>1349</v>
      </c>
      <c r="D284" s="230" t="s">
        <v>264</v>
      </c>
      <c r="E284" s="231" t="s">
        <v>1350</v>
      </c>
      <c r="F284" s="232" t="s">
        <v>1281</v>
      </c>
      <c r="G284" s="233" t="s">
        <v>896</v>
      </c>
      <c r="H284" s="234">
        <v>3</v>
      </c>
      <c r="I284" s="235"/>
      <c r="J284" s="236">
        <f t="shared" si="90"/>
        <v>0</v>
      </c>
      <c r="K284" s="232" t="s">
        <v>19</v>
      </c>
      <c r="L284" s="237"/>
      <c r="M284" s="238" t="s">
        <v>19</v>
      </c>
      <c r="N284" s="239" t="s">
        <v>43</v>
      </c>
      <c r="O284" s="65"/>
      <c r="P284" s="188">
        <f t="shared" si="91"/>
        <v>0</v>
      </c>
      <c r="Q284" s="188">
        <v>0</v>
      </c>
      <c r="R284" s="188">
        <f t="shared" si="92"/>
        <v>0</v>
      </c>
      <c r="S284" s="188">
        <v>0</v>
      </c>
      <c r="T284" s="189">
        <f t="shared" si="93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0" t="s">
        <v>749</v>
      </c>
      <c r="AT284" s="190" t="s">
        <v>264</v>
      </c>
      <c r="AU284" s="190" t="s">
        <v>81</v>
      </c>
      <c r="AY284" s="18" t="s">
        <v>138</v>
      </c>
      <c r="BE284" s="191">
        <f t="shared" si="94"/>
        <v>0</v>
      </c>
      <c r="BF284" s="191">
        <f t="shared" si="95"/>
        <v>0</v>
      </c>
      <c r="BG284" s="191">
        <f t="shared" si="96"/>
        <v>0</v>
      </c>
      <c r="BH284" s="191">
        <f t="shared" si="97"/>
        <v>0</v>
      </c>
      <c r="BI284" s="191">
        <f t="shared" si="98"/>
        <v>0</v>
      </c>
      <c r="BJ284" s="18" t="s">
        <v>79</v>
      </c>
      <c r="BK284" s="191">
        <f t="shared" si="99"/>
        <v>0</v>
      </c>
      <c r="BL284" s="18" t="s">
        <v>749</v>
      </c>
      <c r="BM284" s="190" t="s">
        <v>1351</v>
      </c>
    </row>
    <row r="285" spans="1:65" s="2" customFormat="1" ht="16.5" customHeight="1">
      <c r="A285" s="35"/>
      <c r="B285" s="36"/>
      <c r="C285" s="230" t="s">
        <v>1278</v>
      </c>
      <c r="D285" s="230" t="s">
        <v>264</v>
      </c>
      <c r="E285" s="231" t="s">
        <v>1352</v>
      </c>
      <c r="F285" s="232" t="s">
        <v>1303</v>
      </c>
      <c r="G285" s="233" t="s">
        <v>896</v>
      </c>
      <c r="H285" s="234">
        <v>34</v>
      </c>
      <c r="I285" s="235"/>
      <c r="J285" s="236">
        <f t="shared" si="90"/>
        <v>0</v>
      </c>
      <c r="K285" s="232" t="s">
        <v>19</v>
      </c>
      <c r="L285" s="237"/>
      <c r="M285" s="238" t="s">
        <v>19</v>
      </c>
      <c r="N285" s="239" t="s">
        <v>43</v>
      </c>
      <c r="O285" s="65"/>
      <c r="P285" s="188">
        <f t="shared" si="91"/>
        <v>0</v>
      </c>
      <c r="Q285" s="188">
        <v>0</v>
      </c>
      <c r="R285" s="188">
        <f t="shared" si="92"/>
        <v>0</v>
      </c>
      <c r="S285" s="188">
        <v>0</v>
      </c>
      <c r="T285" s="189">
        <f t="shared" si="93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0" t="s">
        <v>749</v>
      </c>
      <c r="AT285" s="190" t="s">
        <v>264</v>
      </c>
      <c r="AU285" s="190" t="s">
        <v>81</v>
      </c>
      <c r="AY285" s="18" t="s">
        <v>138</v>
      </c>
      <c r="BE285" s="191">
        <f t="shared" si="94"/>
        <v>0</v>
      </c>
      <c r="BF285" s="191">
        <f t="shared" si="95"/>
        <v>0</v>
      </c>
      <c r="BG285" s="191">
        <f t="shared" si="96"/>
        <v>0</v>
      </c>
      <c r="BH285" s="191">
        <f t="shared" si="97"/>
        <v>0</v>
      </c>
      <c r="BI285" s="191">
        <f t="shared" si="98"/>
        <v>0</v>
      </c>
      <c r="BJ285" s="18" t="s">
        <v>79</v>
      </c>
      <c r="BK285" s="191">
        <f t="shared" si="99"/>
        <v>0</v>
      </c>
      <c r="BL285" s="18" t="s">
        <v>749</v>
      </c>
      <c r="BM285" s="190" t="s">
        <v>1353</v>
      </c>
    </row>
    <row r="286" spans="1:65" s="2" customFormat="1" ht="24.2" customHeight="1">
      <c r="A286" s="35"/>
      <c r="B286" s="36"/>
      <c r="C286" s="230" t="s">
        <v>1354</v>
      </c>
      <c r="D286" s="230" t="s">
        <v>264</v>
      </c>
      <c r="E286" s="231" t="s">
        <v>1355</v>
      </c>
      <c r="F286" s="232" t="s">
        <v>1307</v>
      </c>
      <c r="G286" s="233" t="s">
        <v>896</v>
      </c>
      <c r="H286" s="234">
        <v>34</v>
      </c>
      <c r="I286" s="235"/>
      <c r="J286" s="236">
        <f t="shared" si="90"/>
        <v>0</v>
      </c>
      <c r="K286" s="232" t="s">
        <v>19</v>
      </c>
      <c r="L286" s="237"/>
      <c r="M286" s="238" t="s">
        <v>19</v>
      </c>
      <c r="N286" s="239" t="s">
        <v>43</v>
      </c>
      <c r="O286" s="65"/>
      <c r="P286" s="188">
        <f t="shared" si="91"/>
        <v>0</v>
      </c>
      <c r="Q286" s="188">
        <v>0</v>
      </c>
      <c r="R286" s="188">
        <f t="shared" si="92"/>
        <v>0</v>
      </c>
      <c r="S286" s="188">
        <v>0</v>
      </c>
      <c r="T286" s="189">
        <f t="shared" si="93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0" t="s">
        <v>749</v>
      </c>
      <c r="AT286" s="190" t="s">
        <v>264</v>
      </c>
      <c r="AU286" s="190" t="s">
        <v>81</v>
      </c>
      <c r="AY286" s="18" t="s">
        <v>138</v>
      </c>
      <c r="BE286" s="191">
        <f t="shared" si="94"/>
        <v>0</v>
      </c>
      <c r="BF286" s="191">
        <f t="shared" si="95"/>
        <v>0</v>
      </c>
      <c r="BG286" s="191">
        <f t="shared" si="96"/>
        <v>0</v>
      </c>
      <c r="BH286" s="191">
        <f t="shared" si="97"/>
        <v>0</v>
      </c>
      <c r="BI286" s="191">
        <f t="shared" si="98"/>
        <v>0</v>
      </c>
      <c r="BJ286" s="18" t="s">
        <v>79</v>
      </c>
      <c r="BK286" s="191">
        <f t="shared" si="99"/>
        <v>0</v>
      </c>
      <c r="BL286" s="18" t="s">
        <v>749</v>
      </c>
      <c r="BM286" s="190" t="s">
        <v>1356</v>
      </c>
    </row>
    <row r="287" spans="1:65" s="2" customFormat="1" ht="16.5" customHeight="1">
      <c r="A287" s="35"/>
      <c r="B287" s="36"/>
      <c r="C287" s="230" t="s">
        <v>1282</v>
      </c>
      <c r="D287" s="230" t="s">
        <v>264</v>
      </c>
      <c r="E287" s="231" t="s">
        <v>1357</v>
      </c>
      <c r="F287" s="232" t="s">
        <v>1358</v>
      </c>
      <c r="G287" s="233" t="s">
        <v>896</v>
      </c>
      <c r="H287" s="234">
        <v>2</v>
      </c>
      <c r="I287" s="235"/>
      <c r="J287" s="236">
        <f t="shared" si="90"/>
        <v>0</v>
      </c>
      <c r="K287" s="232" t="s">
        <v>19</v>
      </c>
      <c r="L287" s="237"/>
      <c r="M287" s="238" t="s">
        <v>19</v>
      </c>
      <c r="N287" s="239" t="s">
        <v>43</v>
      </c>
      <c r="O287" s="65"/>
      <c r="P287" s="188">
        <f t="shared" si="91"/>
        <v>0</v>
      </c>
      <c r="Q287" s="188">
        <v>0</v>
      </c>
      <c r="R287" s="188">
        <f t="shared" si="92"/>
        <v>0</v>
      </c>
      <c r="S287" s="188">
        <v>0</v>
      </c>
      <c r="T287" s="189">
        <f t="shared" si="93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0" t="s">
        <v>749</v>
      </c>
      <c r="AT287" s="190" t="s">
        <v>264</v>
      </c>
      <c r="AU287" s="190" t="s">
        <v>81</v>
      </c>
      <c r="AY287" s="18" t="s">
        <v>138</v>
      </c>
      <c r="BE287" s="191">
        <f t="shared" si="94"/>
        <v>0</v>
      </c>
      <c r="BF287" s="191">
        <f t="shared" si="95"/>
        <v>0</v>
      </c>
      <c r="BG287" s="191">
        <f t="shared" si="96"/>
        <v>0</v>
      </c>
      <c r="BH287" s="191">
        <f t="shared" si="97"/>
        <v>0</v>
      </c>
      <c r="BI287" s="191">
        <f t="shared" si="98"/>
        <v>0</v>
      </c>
      <c r="BJ287" s="18" t="s">
        <v>79</v>
      </c>
      <c r="BK287" s="191">
        <f t="shared" si="99"/>
        <v>0</v>
      </c>
      <c r="BL287" s="18" t="s">
        <v>749</v>
      </c>
      <c r="BM287" s="190" t="s">
        <v>1359</v>
      </c>
    </row>
    <row r="288" spans="1:65" s="2" customFormat="1" ht="16.5" customHeight="1">
      <c r="A288" s="35"/>
      <c r="B288" s="36"/>
      <c r="C288" s="230" t="s">
        <v>1360</v>
      </c>
      <c r="D288" s="230" t="s">
        <v>264</v>
      </c>
      <c r="E288" s="231" t="s">
        <v>1361</v>
      </c>
      <c r="F288" s="232" t="s">
        <v>1362</v>
      </c>
      <c r="G288" s="233" t="s">
        <v>896</v>
      </c>
      <c r="H288" s="234">
        <v>2</v>
      </c>
      <c r="I288" s="235"/>
      <c r="J288" s="236">
        <f t="shared" si="90"/>
        <v>0</v>
      </c>
      <c r="K288" s="232" t="s">
        <v>19</v>
      </c>
      <c r="L288" s="237"/>
      <c r="M288" s="238" t="s">
        <v>19</v>
      </c>
      <c r="N288" s="239" t="s">
        <v>43</v>
      </c>
      <c r="O288" s="65"/>
      <c r="P288" s="188">
        <f t="shared" si="91"/>
        <v>0</v>
      </c>
      <c r="Q288" s="188">
        <v>0</v>
      </c>
      <c r="R288" s="188">
        <f t="shared" si="92"/>
        <v>0</v>
      </c>
      <c r="S288" s="188">
        <v>0</v>
      </c>
      <c r="T288" s="189">
        <f t="shared" si="9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0" t="s">
        <v>749</v>
      </c>
      <c r="AT288" s="190" t="s">
        <v>264</v>
      </c>
      <c r="AU288" s="190" t="s">
        <v>81</v>
      </c>
      <c r="AY288" s="18" t="s">
        <v>138</v>
      </c>
      <c r="BE288" s="191">
        <f t="shared" si="94"/>
        <v>0</v>
      </c>
      <c r="BF288" s="191">
        <f t="shared" si="95"/>
        <v>0</v>
      </c>
      <c r="BG288" s="191">
        <f t="shared" si="96"/>
        <v>0</v>
      </c>
      <c r="BH288" s="191">
        <f t="shared" si="97"/>
        <v>0</v>
      </c>
      <c r="BI288" s="191">
        <f t="shared" si="98"/>
        <v>0</v>
      </c>
      <c r="BJ288" s="18" t="s">
        <v>79</v>
      </c>
      <c r="BK288" s="191">
        <f t="shared" si="99"/>
        <v>0</v>
      </c>
      <c r="BL288" s="18" t="s">
        <v>749</v>
      </c>
      <c r="BM288" s="190" t="s">
        <v>1363</v>
      </c>
    </row>
    <row r="289" spans="1:65" s="2" customFormat="1" ht="16.5" customHeight="1">
      <c r="A289" s="35"/>
      <c r="B289" s="36"/>
      <c r="C289" s="230" t="s">
        <v>1285</v>
      </c>
      <c r="D289" s="230" t="s">
        <v>264</v>
      </c>
      <c r="E289" s="231" t="s">
        <v>1364</v>
      </c>
      <c r="F289" s="232" t="s">
        <v>1365</v>
      </c>
      <c r="G289" s="233" t="s">
        <v>896</v>
      </c>
      <c r="H289" s="234">
        <v>17</v>
      </c>
      <c r="I289" s="235"/>
      <c r="J289" s="236">
        <f t="shared" si="90"/>
        <v>0</v>
      </c>
      <c r="K289" s="232" t="s">
        <v>19</v>
      </c>
      <c r="L289" s="237"/>
      <c r="M289" s="238" t="s">
        <v>19</v>
      </c>
      <c r="N289" s="239" t="s">
        <v>43</v>
      </c>
      <c r="O289" s="65"/>
      <c r="P289" s="188">
        <f t="shared" si="91"/>
        <v>0</v>
      </c>
      <c r="Q289" s="188">
        <v>0</v>
      </c>
      <c r="R289" s="188">
        <f t="shared" si="92"/>
        <v>0</v>
      </c>
      <c r="S289" s="188">
        <v>0</v>
      </c>
      <c r="T289" s="189">
        <f t="shared" si="9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0" t="s">
        <v>749</v>
      </c>
      <c r="AT289" s="190" t="s">
        <v>264</v>
      </c>
      <c r="AU289" s="190" t="s">
        <v>81</v>
      </c>
      <c r="AY289" s="18" t="s">
        <v>138</v>
      </c>
      <c r="BE289" s="191">
        <f t="shared" si="94"/>
        <v>0</v>
      </c>
      <c r="BF289" s="191">
        <f t="shared" si="95"/>
        <v>0</v>
      </c>
      <c r="BG289" s="191">
        <f t="shared" si="96"/>
        <v>0</v>
      </c>
      <c r="BH289" s="191">
        <f t="shared" si="97"/>
        <v>0</v>
      </c>
      <c r="BI289" s="191">
        <f t="shared" si="98"/>
        <v>0</v>
      </c>
      <c r="BJ289" s="18" t="s">
        <v>79</v>
      </c>
      <c r="BK289" s="191">
        <f t="shared" si="99"/>
        <v>0</v>
      </c>
      <c r="BL289" s="18" t="s">
        <v>749</v>
      </c>
      <c r="BM289" s="190" t="s">
        <v>1366</v>
      </c>
    </row>
    <row r="290" spans="1:65" s="2" customFormat="1" ht="16.5" customHeight="1">
      <c r="A290" s="35"/>
      <c r="B290" s="36"/>
      <c r="C290" s="230" t="s">
        <v>1367</v>
      </c>
      <c r="D290" s="230" t="s">
        <v>264</v>
      </c>
      <c r="E290" s="231" t="s">
        <v>1368</v>
      </c>
      <c r="F290" s="232" t="s">
        <v>1369</v>
      </c>
      <c r="G290" s="233" t="s">
        <v>896</v>
      </c>
      <c r="H290" s="234">
        <v>7</v>
      </c>
      <c r="I290" s="235"/>
      <c r="J290" s="236">
        <f t="shared" si="90"/>
        <v>0</v>
      </c>
      <c r="K290" s="232" t="s">
        <v>19</v>
      </c>
      <c r="L290" s="237"/>
      <c r="M290" s="238" t="s">
        <v>19</v>
      </c>
      <c r="N290" s="239" t="s">
        <v>43</v>
      </c>
      <c r="O290" s="65"/>
      <c r="P290" s="188">
        <f t="shared" si="91"/>
        <v>0</v>
      </c>
      <c r="Q290" s="188">
        <v>0</v>
      </c>
      <c r="R290" s="188">
        <f t="shared" si="92"/>
        <v>0</v>
      </c>
      <c r="S290" s="188">
        <v>0</v>
      </c>
      <c r="T290" s="189">
        <f t="shared" si="93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0" t="s">
        <v>749</v>
      </c>
      <c r="AT290" s="190" t="s">
        <v>264</v>
      </c>
      <c r="AU290" s="190" t="s">
        <v>81</v>
      </c>
      <c r="AY290" s="18" t="s">
        <v>138</v>
      </c>
      <c r="BE290" s="191">
        <f t="shared" si="94"/>
        <v>0</v>
      </c>
      <c r="BF290" s="191">
        <f t="shared" si="95"/>
        <v>0</v>
      </c>
      <c r="BG290" s="191">
        <f t="shared" si="96"/>
        <v>0</v>
      </c>
      <c r="BH290" s="191">
        <f t="shared" si="97"/>
        <v>0</v>
      </c>
      <c r="BI290" s="191">
        <f t="shared" si="98"/>
        <v>0</v>
      </c>
      <c r="BJ290" s="18" t="s">
        <v>79</v>
      </c>
      <c r="BK290" s="191">
        <f t="shared" si="99"/>
        <v>0</v>
      </c>
      <c r="BL290" s="18" t="s">
        <v>749</v>
      </c>
      <c r="BM290" s="190" t="s">
        <v>1370</v>
      </c>
    </row>
    <row r="291" spans="1:65" s="2" customFormat="1" ht="16.5" customHeight="1">
      <c r="A291" s="35"/>
      <c r="B291" s="36"/>
      <c r="C291" s="230" t="s">
        <v>1289</v>
      </c>
      <c r="D291" s="230" t="s">
        <v>264</v>
      </c>
      <c r="E291" s="231" t="s">
        <v>1371</v>
      </c>
      <c r="F291" s="232" t="s">
        <v>1372</v>
      </c>
      <c r="G291" s="233" t="s">
        <v>896</v>
      </c>
      <c r="H291" s="234">
        <v>1</v>
      </c>
      <c r="I291" s="235"/>
      <c r="J291" s="236">
        <f t="shared" si="90"/>
        <v>0</v>
      </c>
      <c r="K291" s="232" t="s">
        <v>19</v>
      </c>
      <c r="L291" s="237"/>
      <c r="M291" s="238" t="s">
        <v>19</v>
      </c>
      <c r="N291" s="239" t="s">
        <v>43</v>
      </c>
      <c r="O291" s="65"/>
      <c r="P291" s="188">
        <f t="shared" si="91"/>
        <v>0</v>
      </c>
      <c r="Q291" s="188">
        <v>0</v>
      </c>
      <c r="R291" s="188">
        <f t="shared" si="92"/>
        <v>0</v>
      </c>
      <c r="S291" s="188">
        <v>0</v>
      </c>
      <c r="T291" s="189">
        <f t="shared" si="93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0" t="s">
        <v>749</v>
      </c>
      <c r="AT291" s="190" t="s">
        <v>264</v>
      </c>
      <c r="AU291" s="190" t="s">
        <v>81</v>
      </c>
      <c r="AY291" s="18" t="s">
        <v>138</v>
      </c>
      <c r="BE291" s="191">
        <f t="shared" si="94"/>
        <v>0</v>
      </c>
      <c r="BF291" s="191">
        <f t="shared" si="95"/>
        <v>0</v>
      </c>
      <c r="BG291" s="191">
        <f t="shared" si="96"/>
        <v>0</v>
      </c>
      <c r="BH291" s="191">
        <f t="shared" si="97"/>
        <v>0</v>
      </c>
      <c r="BI291" s="191">
        <f t="shared" si="98"/>
        <v>0</v>
      </c>
      <c r="BJ291" s="18" t="s">
        <v>79</v>
      </c>
      <c r="BK291" s="191">
        <f t="shared" si="99"/>
        <v>0</v>
      </c>
      <c r="BL291" s="18" t="s">
        <v>749</v>
      </c>
      <c r="BM291" s="190" t="s">
        <v>1373</v>
      </c>
    </row>
    <row r="292" spans="1:65" s="2" customFormat="1" ht="16.5" customHeight="1">
      <c r="A292" s="35"/>
      <c r="B292" s="36"/>
      <c r="C292" s="230" t="s">
        <v>1374</v>
      </c>
      <c r="D292" s="230" t="s">
        <v>264</v>
      </c>
      <c r="E292" s="231" t="s">
        <v>1375</v>
      </c>
      <c r="F292" s="232" t="s">
        <v>1328</v>
      </c>
      <c r="G292" s="233" t="s">
        <v>896</v>
      </c>
      <c r="H292" s="234">
        <v>2</v>
      </c>
      <c r="I292" s="235"/>
      <c r="J292" s="236">
        <f t="shared" si="90"/>
        <v>0</v>
      </c>
      <c r="K292" s="232" t="s">
        <v>19</v>
      </c>
      <c r="L292" s="237"/>
      <c r="M292" s="238" t="s">
        <v>19</v>
      </c>
      <c r="N292" s="239" t="s">
        <v>43</v>
      </c>
      <c r="O292" s="65"/>
      <c r="P292" s="188">
        <f t="shared" si="91"/>
        <v>0</v>
      </c>
      <c r="Q292" s="188">
        <v>0</v>
      </c>
      <c r="R292" s="188">
        <f t="shared" si="92"/>
        <v>0</v>
      </c>
      <c r="S292" s="188">
        <v>0</v>
      </c>
      <c r="T292" s="189">
        <f t="shared" si="9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0" t="s">
        <v>749</v>
      </c>
      <c r="AT292" s="190" t="s">
        <v>264</v>
      </c>
      <c r="AU292" s="190" t="s">
        <v>81</v>
      </c>
      <c r="AY292" s="18" t="s">
        <v>138</v>
      </c>
      <c r="BE292" s="191">
        <f t="shared" si="94"/>
        <v>0</v>
      </c>
      <c r="BF292" s="191">
        <f t="shared" si="95"/>
        <v>0</v>
      </c>
      <c r="BG292" s="191">
        <f t="shared" si="96"/>
        <v>0</v>
      </c>
      <c r="BH292" s="191">
        <f t="shared" si="97"/>
        <v>0</v>
      </c>
      <c r="BI292" s="191">
        <f t="shared" si="98"/>
        <v>0</v>
      </c>
      <c r="BJ292" s="18" t="s">
        <v>79</v>
      </c>
      <c r="BK292" s="191">
        <f t="shared" si="99"/>
        <v>0</v>
      </c>
      <c r="BL292" s="18" t="s">
        <v>749</v>
      </c>
      <c r="BM292" s="190" t="s">
        <v>1376</v>
      </c>
    </row>
    <row r="293" spans="2:63" s="12" customFormat="1" ht="22.9" customHeight="1">
      <c r="B293" s="163"/>
      <c r="C293" s="164"/>
      <c r="D293" s="165" t="s">
        <v>71</v>
      </c>
      <c r="E293" s="177" t="s">
        <v>1377</v>
      </c>
      <c r="F293" s="177" t="s">
        <v>1378</v>
      </c>
      <c r="G293" s="164"/>
      <c r="H293" s="164"/>
      <c r="I293" s="167"/>
      <c r="J293" s="178">
        <f>BK293</f>
        <v>0</v>
      </c>
      <c r="K293" s="164"/>
      <c r="L293" s="169"/>
      <c r="M293" s="170"/>
      <c r="N293" s="171"/>
      <c r="O293" s="171"/>
      <c r="P293" s="172">
        <f>SUM(P294:P312)</f>
        <v>0</v>
      </c>
      <c r="Q293" s="171"/>
      <c r="R293" s="172">
        <f>SUM(R294:R312)</f>
        <v>0</v>
      </c>
      <c r="S293" s="171"/>
      <c r="T293" s="173">
        <f>SUM(T294:T312)</f>
        <v>0</v>
      </c>
      <c r="AR293" s="174" t="s">
        <v>157</v>
      </c>
      <c r="AT293" s="175" t="s">
        <v>71</v>
      </c>
      <c r="AU293" s="175" t="s">
        <v>79</v>
      </c>
      <c r="AY293" s="174" t="s">
        <v>138</v>
      </c>
      <c r="BK293" s="176">
        <f>SUM(BK294:BK312)</f>
        <v>0</v>
      </c>
    </row>
    <row r="294" spans="1:65" s="2" customFormat="1" ht="24.2" customHeight="1">
      <c r="A294" s="35"/>
      <c r="B294" s="36"/>
      <c r="C294" s="179" t="s">
        <v>1292</v>
      </c>
      <c r="D294" s="179" t="s">
        <v>140</v>
      </c>
      <c r="E294" s="180" t="s">
        <v>1379</v>
      </c>
      <c r="F294" s="181" t="s">
        <v>1380</v>
      </c>
      <c r="G294" s="182" t="s">
        <v>896</v>
      </c>
      <c r="H294" s="183">
        <v>1</v>
      </c>
      <c r="I294" s="184"/>
      <c r="J294" s="185">
        <f aca="true" t="shared" si="100" ref="J294:J312">ROUND(I294*H294,2)</f>
        <v>0</v>
      </c>
      <c r="K294" s="181" t="s">
        <v>19</v>
      </c>
      <c r="L294" s="40"/>
      <c r="M294" s="186" t="s">
        <v>19</v>
      </c>
      <c r="N294" s="187" t="s">
        <v>43</v>
      </c>
      <c r="O294" s="65"/>
      <c r="P294" s="188">
        <f aca="true" t="shared" si="101" ref="P294:P312">O294*H294</f>
        <v>0</v>
      </c>
      <c r="Q294" s="188">
        <v>0</v>
      </c>
      <c r="R294" s="188">
        <f aca="true" t="shared" si="102" ref="R294:R312">Q294*H294</f>
        <v>0</v>
      </c>
      <c r="S294" s="188">
        <v>0</v>
      </c>
      <c r="T294" s="189">
        <f aca="true" t="shared" si="103" ref="T294:T312"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0" t="s">
        <v>714</v>
      </c>
      <c r="AT294" s="190" t="s">
        <v>140</v>
      </c>
      <c r="AU294" s="190" t="s">
        <v>81</v>
      </c>
      <c r="AY294" s="18" t="s">
        <v>138</v>
      </c>
      <c r="BE294" s="191">
        <f aca="true" t="shared" si="104" ref="BE294:BE312">IF(N294="základní",J294,0)</f>
        <v>0</v>
      </c>
      <c r="BF294" s="191">
        <f aca="true" t="shared" si="105" ref="BF294:BF312">IF(N294="snížená",J294,0)</f>
        <v>0</v>
      </c>
      <c r="BG294" s="191">
        <f aca="true" t="shared" si="106" ref="BG294:BG312">IF(N294="zákl. přenesená",J294,0)</f>
        <v>0</v>
      </c>
      <c r="BH294" s="191">
        <f aca="true" t="shared" si="107" ref="BH294:BH312">IF(N294="sníž. přenesená",J294,0)</f>
        <v>0</v>
      </c>
      <c r="BI294" s="191">
        <f aca="true" t="shared" si="108" ref="BI294:BI312">IF(N294="nulová",J294,0)</f>
        <v>0</v>
      </c>
      <c r="BJ294" s="18" t="s">
        <v>79</v>
      </c>
      <c r="BK294" s="191">
        <f aca="true" t="shared" si="109" ref="BK294:BK312">ROUND(I294*H294,2)</f>
        <v>0</v>
      </c>
      <c r="BL294" s="18" t="s">
        <v>714</v>
      </c>
      <c r="BM294" s="190" t="s">
        <v>1381</v>
      </c>
    </row>
    <row r="295" spans="1:65" s="2" customFormat="1" ht="24.2" customHeight="1">
      <c r="A295" s="35"/>
      <c r="B295" s="36"/>
      <c r="C295" s="179" t="s">
        <v>1382</v>
      </c>
      <c r="D295" s="179" t="s">
        <v>140</v>
      </c>
      <c r="E295" s="180" t="s">
        <v>1383</v>
      </c>
      <c r="F295" s="181" t="s">
        <v>1384</v>
      </c>
      <c r="G295" s="182" t="s">
        <v>896</v>
      </c>
      <c r="H295" s="183">
        <v>25</v>
      </c>
      <c r="I295" s="184"/>
      <c r="J295" s="185">
        <f t="shared" si="100"/>
        <v>0</v>
      </c>
      <c r="K295" s="181" t="s">
        <v>19</v>
      </c>
      <c r="L295" s="40"/>
      <c r="M295" s="186" t="s">
        <v>19</v>
      </c>
      <c r="N295" s="187" t="s">
        <v>43</v>
      </c>
      <c r="O295" s="65"/>
      <c r="P295" s="188">
        <f t="shared" si="101"/>
        <v>0</v>
      </c>
      <c r="Q295" s="188">
        <v>0</v>
      </c>
      <c r="R295" s="188">
        <f t="shared" si="102"/>
        <v>0</v>
      </c>
      <c r="S295" s="188">
        <v>0</v>
      </c>
      <c r="T295" s="189">
        <f t="shared" si="10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0" t="s">
        <v>714</v>
      </c>
      <c r="AT295" s="190" t="s">
        <v>140</v>
      </c>
      <c r="AU295" s="190" t="s">
        <v>81</v>
      </c>
      <c r="AY295" s="18" t="s">
        <v>138</v>
      </c>
      <c r="BE295" s="191">
        <f t="shared" si="104"/>
        <v>0</v>
      </c>
      <c r="BF295" s="191">
        <f t="shared" si="105"/>
        <v>0</v>
      </c>
      <c r="BG295" s="191">
        <f t="shared" si="106"/>
        <v>0</v>
      </c>
      <c r="BH295" s="191">
        <f t="shared" si="107"/>
        <v>0</v>
      </c>
      <c r="BI295" s="191">
        <f t="shared" si="108"/>
        <v>0</v>
      </c>
      <c r="BJ295" s="18" t="s">
        <v>79</v>
      </c>
      <c r="BK295" s="191">
        <f t="shared" si="109"/>
        <v>0</v>
      </c>
      <c r="BL295" s="18" t="s">
        <v>714</v>
      </c>
      <c r="BM295" s="190" t="s">
        <v>1385</v>
      </c>
    </row>
    <row r="296" spans="1:65" s="2" customFormat="1" ht="24.2" customHeight="1">
      <c r="A296" s="35"/>
      <c r="B296" s="36"/>
      <c r="C296" s="179" t="s">
        <v>1296</v>
      </c>
      <c r="D296" s="179" t="s">
        <v>140</v>
      </c>
      <c r="E296" s="180" t="s">
        <v>1386</v>
      </c>
      <c r="F296" s="181" t="s">
        <v>1387</v>
      </c>
      <c r="G296" s="182" t="s">
        <v>896</v>
      </c>
      <c r="H296" s="183">
        <v>4</v>
      </c>
      <c r="I296" s="184"/>
      <c r="J296" s="185">
        <f t="shared" si="100"/>
        <v>0</v>
      </c>
      <c r="K296" s="181" t="s">
        <v>19</v>
      </c>
      <c r="L296" s="40"/>
      <c r="M296" s="186" t="s">
        <v>19</v>
      </c>
      <c r="N296" s="187" t="s">
        <v>43</v>
      </c>
      <c r="O296" s="65"/>
      <c r="P296" s="188">
        <f t="shared" si="101"/>
        <v>0</v>
      </c>
      <c r="Q296" s="188">
        <v>0</v>
      </c>
      <c r="R296" s="188">
        <f t="shared" si="102"/>
        <v>0</v>
      </c>
      <c r="S296" s="188">
        <v>0</v>
      </c>
      <c r="T296" s="189">
        <f t="shared" si="103"/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0" t="s">
        <v>714</v>
      </c>
      <c r="AT296" s="190" t="s">
        <v>140</v>
      </c>
      <c r="AU296" s="190" t="s">
        <v>81</v>
      </c>
      <c r="AY296" s="18" t="s">
        <v>138</v>
      </c>
      <c r="BE296" s="191">
        <f t="shared" si="104"/>
        <v>0</v>
      </c>
      <c r="BF296" s="191">
        <f t="shared" si="105"/>
        <v>0</v>
      </c>
      <c r="BG296" s="191">
        <f t="shared" si="106"/>
        <v>0</v>
      </c>
      <c r="BH296" s="191">
        <f t="shared" si="107"/>
        <v>0</v>
      </c>
      <c r="BI296" s="191">
        <f t="shared" si="108"/>
        <v>0</v>
      </c>
      <c r="BJ296" s="18" t="s">
        <v>79</v>
      </c>
      <c r="BK296" s="191">
        <f t="shared" si="109"/>
        <v>0</v>
      </c>
      <c r="BL296" s="18" t="s">
        <v>714</v>
      </c>
      <c r="BM296" s="190" t="s">
        <v>1388</v>
      </c>
    </row>
    <row r="297" spans="1:65" s="2" customFormat="1" ht="24.2" customHeight="1">
      <c r="A297" s="35"/>
      <c r="B297" s="36"/>
      <c r="C297" s="179" t="s">
        <v>1389</v>
      </c>
      <c r="D297" s="179" t="s">
        <v>140</v>
      </c>
      <c r="E297" s="180" t="s">
        <v>1390</v>
      </c>
      <c r="F297" s="181" t="s">
        <v>1391</v>
      </c>
      <c r="G297" s="182" t="s">
        <v>896</v>
      </c>
      <c r="H297" s="183">
        <v>6</v>
      </c>
      <c r="I297" s="184"/>
      <c r="J297" s="185">
        <f t="shared" si="100"/>
        <v>0</v>
      </c>
      <c r="K297" s="181" t="s">
        <v>19</v>
      </c>
      <c r="L297" s="40"/>
      <c r="M297" s="186" t="s">
        <v>19</v>
      </c>
      <c r="N297" s="187" t="s">
        <v>43</v>
      </c>
      <c r="O297" s="65"/>
      <c r="P297" s="188">
        <f t="shared" si="101"/>
        <v>0</v>
      </c>
      <c r="Q297" s="188">
        <v>0</v>
      </c>
      <c r="R297" s="188">
        <f t="shared" si="102"/>
        <v>0</v>
      </c>
      <c r="S297" s="188">
        <v>0</v>
      </c>
      <c r="T297" s="189">
        <f t="shared" si="103"/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0" t="s">
        <v>714</v>
      </c>
      <c r="AT297" s="190" t="s">
        <v>140</v>
      </c>
      <c r="AU297" s="190" t="s">
        <v>81</v>
      </c>
      <c r="AY297" s="18" t="s">
        <v>138</v>
      </c>
      <c r="BE297" s="191">
        <f t="shared" si="104"/>
        <v>0</v>
      </c>
      <c r="BF297" s="191">
        <f t="shared" si="105"/>
        <v>0</v>
      </c>
      <c r="BG297" s="191">
        <f t="shared" si="106"/>
        <v>0</v>
      </c>
      <c r="BH297" s="191">
        <f t="shared" si="107"/>
        <v>0</v>
      </c>
      <c r="BI297" s="191">
        <f t="shared" si="108"/>
        <v>0</v>
      </c>
      <c r="BJ297" s="18" t="s">
        <v>79</v>
      </c>
      <c r="BK297" s="191">
        <f t="shared" si="109"/>
        <v>0</v>
      </c>
      <c r="BL297" s="18" t="s">
        <v>714</v>
      </c>
      <c r="BM297" s="190" t="s">
        <v>1392</v>
      </c>
    </row>
    <row r="298" spans="1:65" s="2" customFormat="1" ht="21.75" customHeight="1">
      <c r="A298" s="35"/>
      <c r="B298" s="36"/>
      <c r="C298" s="179" t="s">
        <v>1299</v>
      </c>
      <c r="D298" s="179" t="s">
        <v>140</v>
      </c>
      <c r="E298" s="180" t="s">
        <v>1393</v>
      </c>
      <c r="F298" s="181" t="s">
        <v>1394</v>
      </c>
      <c r="G298" s="182" t="s">
        <v>171</v>
      </c>
      <c r="H298" s="183">
        <v>432</v>
      </c>
      <c r="I298" s="184"/>
      <c r="J298" s="185">
        <f t="shared" si="100"/>
        <v>0</v>
      </c>
      <c r="K298" s="181" t="s">
        <v>19</v>
      </c>
      <c r="L298" s="40"/>
      <c r="M298" s="186" t="s">
        <v>19</v>
      </c>
      <c r="N298" s="187" t="s">
        <v>43</v>
      </c>
      <c r="O298" s="65"/>
      <c r="P298" s="188">
        <f t="shared" si="101"/>
        <v>0</v>
      </c>
      <c r="Q298" s="188">
        <v>0</v>
      </c>
      <c r="R298" s="188">
        <f t="shared" si="102"/>
        <v>0</v>
      </c>
      <c r="S298" s="188">
        <v>0</v>
      </c>
      <c r="T298" s="189">
        <f t="shared" si="10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0" t="s">
        <v>714</v>
      </c>
      <c r="AT298" s="190" t="s">
        <v>140</v>
      </c>
      <c r="AU298" s="190" t="s">
        <v>81</v>
      </c>
      <c r="AY298" s="18" t="s">
        <v>138</v>
      </c>
      <c r="BE298" s="191">
        <f t="shared" si="104"/>
        <v>0</v>
      </c>
      <c r="BF298" s="191">
        <f t="shared" si="105"/>
        <v>0</v>
      </c>
      <c r="BG298" s="191">
        <f t="shared" si="106"/>
        <v>0</v>
      </c>
      <c r="BH298" s="191">
        <f t="shared" si="107"/>
        <v>0</v>
      </c>
      <c r="BI298" s="191">
        <f t="shared" si="108"/>
        <v>0</v>
      </c>
      <c r="BJ298" s="18" t="s">
        <v>79</v>
      </c>
      <c r="BK298" s="191">
        <f t="shared" si="109"/>
        <v>0</v>
      </c>
      <c r="BL298" s="18" t="s">
        <v>714</v>
      </c>
      <c r="BM298" s="190" t="s">
        <v>1395</v>
      </c>
    </row>
    <row r="299" spans="1:65" s="2" customFormat="1" ht="16.5" customHeight="1">
      <c r="A299" s="35"/>
      <c r="B299" s="36"/>
      <c r="C299" s="179" t="s">
        <v>1396</v>
      </c>
      <c r="D299" s="179" t="s">
        <v>140</v>
      </c>
      <c r="E299" s="180" t="s">
        <v>1397</v>
      </c>
      <c r="F299" s="181" t="s">
        <v>1398</v>
      </c>
      <c r="G299" s="182" t="s">
        <v>896</v>
      </c>
      <c r="H299" s="183">
        <v>36</v>
      </c>
      <c r="I299" s="184"/>
      <c r="J299" s="185">
        <f t="shared" si="100"/>
        <v>0</v>
      </c>
      <c r="K299" s="181" t="s">
        <v>19</v>
      </c>
      <c r="L299" s="40"/>
      <c r="M299" s="186" t="s">
        <v>19</v>
      </c>
      <c r="N299" s="187" t="s">
        <v>43</v>
      </c>
      <c r="O299" s="65"/>
      <c r="P299" s="188">
        <f t="shared" si="101"/>
        <v>0</v>
      </c>
      <c r="Q299" s="188">
        <v>0</v>
      </c>
      <c r="R299" s="188">
        <f t="shared" si="102"/>
        <v>0</v>
      </c>
      <c r="S299" s="188">
        <v>0</v>
      </c>
      <c r="T299" s="189">
        <f t="shared" si="10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0" t="s">
        <v>714</v>
      </c>
      <c r="AT299" s="190" t="s">
        <v>140</v>
      </c>
      <c r="AU299" s="190" t="s">
        <v>81</v>
      </c>
      <c r="AY299" s="18" t="s">
        <v>138</v>
      </c>
      <c r="BE299" s="191">
        <f t="shared" si="104"/>
        <v>0</v>
      </c>
      <c r="BF299" s="191">
        <f t="shared" si="105"/>
        <v>0</v>
      </c>
      <c r="BG299" s="191">
        <f t="shared" si="106"/>
        <v>0</v>
      </c>
      <c r="BH299" s="191">
        <f t="shared" si="107"/>
        <v>0</v>
      </c>
      <c r="BI299" s="191">
        <f t="shared" si="108"/>
        <v>0</v>
      </c>
      <c r="BJ299" s="18" t="s">
        <v>79</v>
      </c>
      <c r="BK299" s="191">
        <f t="shared" si="109"/>
        <v>0</v>
      </c>
      <c r="BL299" s="18" t="s">
        <v>714</v>
      </c>
      <c r="BM299" s="190" t="s">
        <v>1399</v>
      </c>
    </row>
    <row r="300" spans="1:65" s="2" customFormat="1" ht="16.5" customHeight="1">
      <c r="A300" s="35"/>
      <c r="B300" s="36"/>
      <c r="C300" s="179" t="s">
        <v>1301</v>
      </c>
      <c r="D300" s="179" t="s">
        <v>140</v>
      </c>
      <c r="E300" s="180" t="s">
        <v>1400</v>
      </c>
      <c r="F300" s="181" t="s">
        <v>1401</v>
      </c>
      <c r="G300" s="182" t="s">
        <v>896</v>
      </c>
      <c r="H300" s="183">
        <v>36</v>
      </c>
      <c r="I300" s="184"/>
      <c r="J300" s="185">
        <f t="shared" si="100"/>
        <v>0</v>
      </c>
      <c r="K300" s="181" t="s">
        <v>19</v>
      </c>
      <c r="L300" s="40"/>
      <c r="M300" s="186" t="s">
        <v>19</v>
      </c>
      <c r="N300" s="187" t="s">
        <v>43</v>
      </c>
      <c r="O300" s="65"/>
      <c r="P300" s="188">
        <f t="shared" si="101"/>
        <v>0</v>
      </c>
      <c r="Q300" s="188">
        <v>0</v>
      </c>
      <c r="R300" s="188">
        <f t="shared" si="102"/>
        <v>0</v>
      </c>
      <c r="S300" s="188">
        <v>0</v>
      </c>
      <c r="T300" s="189">
        <f t="shared" si="10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0" t="s">
        <v>714</v>
      </c>
      <c r="AT300" s="190" t="s">
        <v>140</v>
      </c>
      <c r="AU300" s="190" t="s">
        <v>81</v>
      </c>
      <c r="AY300" s="18" t="s">
        <v>138</v>
      </c>
      <c r="BE300" s="191">
        <f t="shared" si="104"/>
        <v>0</v>
      </c>
      <c r="BF300" s="191">
        <f t="shared" si="105"/>
        <v>0</v>
      </c>
      <c r="BG300" s="191">
        <f t="shared" si="106"/>
        <v>0</v>
      </c>
      <c r="BH300" s="191">
        <f t="shared" si="107"/>
        <v>0</v>
      </c>
      <c r="BI300" s="191">
        <f t="shared" si="108"/>
        <v>0</v>
      </c>
      <c r="BJ300" s="18" t="s">
        <v>79</v>
      </c>
      <c r="BK300" s="191">
        <f t="shared" si="109"/>
        <v>0</v>
      </c>
      <c r="BL300" s="18" t="s">
        <v>714</v>
      </c>
      <c r="BM300" s="190" t="s">
        <v>1402</v>
      </c>
    </row>
    <row r="301" spans="1:65" s="2" customFormat="1" ht="16.5" customHeight="1">
      <c r="A301" s="35"/>
      <c r="B301" s="36"/>
      <c r="C301" s="179" t="s">
        <v>1403</v>
      </c>
      <c r="D301" s="179" t="s">
        <v>140</v>
      </c>
      <c r="E301" s="180" t="s">
        <v>1404</v>
      </c>
      <c r="F301" s="181" t="s">
        <v>1405</v>
      </c>
      <c r="G301" s="182" t="s">
        <v>896</v>
      </c>
      <c r="H301" s="183">
        <v>34</v>
      </c>
      <c r="I301" s="184"/>
      <c r="J301" s="185">
        <f t="shared" si="100"/>
        <v>0</v>
      </c>
      <c r="K301" s="181" t="s">
        <v>19</v>
      </c>
      <c r="L301" s="40"/>
      <c r="M301" s="186" t="s">
        <v>19</v>
      </c>
      <c r="N301" s="187" t="s">
        <v>43</v>
      </c>
      <c r="O301" s="65"/>
      <c r="P301" s="188">
        <f t="shared" si="101"/>
        <v>0</v>
      </c>
      <c r="Q301" s="188">
        <v>0</v>
      </c>
      <c r="R301" s="188">
        <f t="shared" si="102"/>
        <v>0</v>
      </c>
      <c r="S301" s="188">
        <v>0</v>
      </c>
      <c r="T301" s="189">
        <f t="shared" si="10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0" t="s">
        <v>714</v>
      </c>
      <c r="AT301" s="190" t="s">
        <v>140</v>
      </c>
      <c r="AU301" s="190" t="s">
        <v>81</v>
      </c>
      <c r="AY301" s="18" t="s">
        <v>138</v>
      </c>
      <c r="BE301" s="191">
        <f t="shared" si="104"/>
        <v>0</v>
      </c>
      <c r="BF301" s="191">
        <f t="shared" si="105"/>
        <v>0</v>
      </c>
      <c r="BG301" s="191">
        <f t="shared" si="106"/>
        <v>0</v>
      </c>
      <c r="BH301" s="191">
        <f t="shared" si="107"/>
        <v>0</v>
      </c>
      <c r="BI301" s="191">
        <f t="shared" si="108"/>
        <v>0</v>
      </c>
      <c r="BJ301" s="18" t="s">
        <v>79</v>
      </c>
      <c r="BK301" s="191">
        <f t="shared" si="109"/>
        <v>0</v>
      </c>
      <c r="BL301" s="18" t="s">
        <v>714</v>
      </c>
      <c r="BM301" s="190" t="s">
        <v>1406</v>
      </c>
    </row>
    <row r="302" spans="1:65" s="2" customFormat="1" ht="16.5" customHeight="1">
      <c r="A302" s="35"/>
      <c r="B302" s="36"/>
      <c r="C302" s="179" t="s">
        <v>1304</v>
      </c>
      <c r="D302" s="179" t="s">
        <v>140</v>
      </c>
      <c r="E302" s="180" t="s">
        <v>1407</v>
      </c>
      <c r="F302" s="181" t="s">
        <v>1408</v>
      </c>
      <c r="G302" s="182" t="s">
        <v>896</v>
      </c>
      <c r="H302" s="183">
        <v>10</v>
      </c>
      <c r="I302" s="184"/>
      <c r="J302" s="185">
        <f t="shared" si="100"/>
        <v>0</v>
      </c>
      <c r="K302" s="181" t="s">
        <v>19</v>
      </c>
      <c r="L302" s="40"/>
      <c r="M302" s="186" t="s">
        <v>19</v>
      </c>
      <c r="N302" s="187" t="s">
        <v>43</v>
      </c>
      <c r="O302" s="65"/>
      <c r="P302" s="188">
        <f t="shared" si="101"/>
        <v>0</v>
      </c>
      <c r="Q302" s="188">
        <v>0</v>
      </c>
      <c r="R302" s="188">
        <f t="shared" si="102"/>
        <v>0</v>
      </c>
      <c r="S302" s="188">
        <v>0</v>
      </c>
      <c r="T302" s="189">
        <f t="shared" si="10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0" t="s">
        <v>714</v>
      </c>
      <c r="AT302" s="190" t="s">
        <v>140</v>
      </c>
      <c r="AU302" s="190" t="s">
        <v>81</v>
      </c>
      <c r="AY302" s="18" t="s">
        <v>138</v>
      </c>
      <c r="BE302" s="191">
        <f t="shared" si="104"/>
        <v>0</v>
      </c>
      <c r="BF302" s="191">
        <f t="shared" si="105"/>
        <v>0</v>
      </c>
      <c r="BG302" s="191">
        <f t="shared" si="106"/>
        <v>0</v>
      </c>
      <c r="BH302" s="191">
        <f t="shared" si="107"/>
        <v>0</v>
      </c>
      <c r="BI302" s="191">
        <f t="shared" si="108"/>
        <v>0</v>
      </c>
      <c r="BJ302" s="18" t="s">
        <v>79</v>
      </c>
      <c r="BK302" s="191">
        <f t="shared" si="109"/>
        <v>0</v>
      </c>
      <c r="BL302" s="18" t="s">
        <v>714</v>
      </c>
      <c r="BM302" s="190" t="s">
        <v>1409</v>
      </c>
    </row>
    <row r="303" spans="1:65" s="2" customFormat="1" ht="16.5" customHeight="1">
      <c r="A303" s="35"/>
      <c r="B303" s="36"/>
      <c r="C303" s="179" t="s">
        <v>1410</v>
      </c>
      <c r="D303" s="179" t="s">
        <v>140</v>
      </c>
      <c r="E303" s="180" t="s">
        <v>1411</v>
      </c>
      <c r="F303" s="181" t="s">
        <v>1412</v>
      </c>
      <c r="G303" s="182" t="s">
        <v>896</v>
      </c>
      <c r="H303" s="183">
        <v>3</v>
      </c>
      <c r="I303" s="184"/>
      <c r="J303" s="185">
        <f t="shared" si="100"/>
        <v>0</v>
      </c>
      <c r="K303" s="181" t="s">
        <v>19</v>
      </c>
      <c r="L303" s="40"/>
      <c r="M303" s="186" t="s">
        <v>19</v>
      </c>
      <c r="N303" s="187" t="s">
        <v>43</v>
      </c>
      <c r="O303" s="65"/>
      <c r="P303" s="188">
        <f t="shared" si="101"/>
        <v>0</v>
      </c>
      <c r="Q303" s="188">
        <v>0</v>
      </c>
      <c r="R303" s="188">
        <f t="shared" si="102"/>
        <v>0</v>
      </c>
      <c r="S303" s="188">
        <v>0</v>
      </c>
      <c r="T303" s="189">
        <f t="shared" si="10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0" t="s">
        <v>714</v>
      </c>
      <c r="AT303" s="190" t="s">
        <v>140</v>
      </c>
      <c r="AU303" s="190" t="s">
        <v>81</v>
      </c>
      <c r="AY303" s="18" t="s">
        <v>138</v>
      </c>
      <c r="BE303" s="191">
        <f t="shared" si="104"/>
        <v>0</v>
      </c>
      <c r="BF303" s="191">
        <f t="shared" si="105"/>
        <v>0</v>
      </c>
      <c r="BG303" s="191">
        <f t="shared" si="106"/>
        <v>0</v>
      </c>
      <c r="BH303" s="191">
        <f t="shared" si="107"/>
        <v>0</v>
      </c>
      <c r="BI303" s="191">
        <f t="shared" si="108"/>
        <v>0</v>
      </c>
      <c r="BJ303" s="18" t="s">
        <v>79</v>
      </c>
      <c r="BK303" s="191">
        <f t="shared" si="109"/>
        <v>0</v>
      </c>
      <c r="BL303" s="18" t="s">
        <v>714</v>
      </c>
      <c r="BM303" s="190" t="s">
        <v>1413</v>
      </c>
    </row>
    <row r="304" spans="1:65" s="2" customFormat="1" ht="16.5" customHeight="1">
      <c r="A304" s="35"/>
      <c r="B304" s="36"/>
      <c r="C304" s="179" t="s">
        <v>1308</v>
      </c>
      <c r="D304" s="179" t="s">
        <v>140</v>
      </c>
      <c r="E304" s="180" t="s">
        <v>1414</v>
      </c>
      <c r="F304" s="181" t="s">
        <v>1415</v>
      </c>
      <c r="G304" s="182" t="s">
        <v>896</v>
      </c>
      <c r="H304" s="183">
        <v>13</v>
      </c>
      <c r="I304" s="184"/>
      <c r="J304" s="185">
        <f t="shared" si="100"/>
        <v>0</v>
      </c>
      <c r="K304" s="181" t="s">
        <v>19</v>
      </c>
      <c r="L304" s="40"/>
      <c r="M304" s="186" t="s">
        <v>19</v>
      </c>
      <c r="N304" s="187" t="s">
        <v>43</v>
      </c>
      <c r="O304" s="65"/>
      <c r="P304" s="188">
        <f t="shared" si="101"/>
        <v>0</v>
      </c>
      <c r="Q304" s="188">
        <v>0</v>
      </c>
      <c r="R304" s="188">
        <f t="shared" si="102"/>
        <v>0</v>
      </c>
      <c r="S304" s="188">
        <v>0</v>
      </c>
      <c r="T304" s="189">
        <f t="shared" si="10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0" t="s">
        <v>714</v>
      </c>
      <c r="AT304" s="190" t="s">
        <v>140</v>
      </c>
      <c r="AU304" s="190" t="s">
        <v>81</v>
      </c>
      <c r="AY304" s="18" t="s">
        <v>138</v>
      </c>
      <c r="BE304" s="191">
        <f t="shared" si="104"/>
        <v>0</v>
      </c>
      <c r="BF304" s="191">
        <f t="shared" si="105"/>
        <v>0</v>
      </c>
      <c r="BG304" s="191">
        <f t="shared" si="106"/>
        <v>0</v>
      </c>
      <c r="BH304" s="191">
        <f t="shared" si="107"/>
        <v>0</v>
      </c>
      <c r="BI304" s="191">
        <f t="shared" si="108"/>
        <v>0</v>
      </c>
      <c r="BJ304" s="18" t="s">
        <v>79</v>
      </c>
      <c r="BK304" s="191">
        <f t="shared" si="109"/>
        <v>0</v>
      </c>
      <c r="BL304" s="18" t="s">
        <v>714</v>
      </c>
      <c r="BM304" s="190" t="s">
        <v>1416</v>
      </c>
    </row>
    <row r="305" spans="1:65" s="2" customFormat="1" ht="16.5" customHeight="1">
      <c r="A305" s="35"/>
      <c r="B305" s="36"/>
      <c r="C305" s="179" t="s">
        <v>1417</v>
      </c>
      <c r="D305" s="179" t="s">
        <v>140</v>
      </c>
      <c r="E305" s="180" t="s">
        <v>1418</v>
      </c>
      <c r="F305" s="181" t="s">
        <v>1419</v>
      </c>
      <c r="G305" s="182" t="s">
        <v>896</v>
      </c>
      <c r="H305" s="183">
        <v>10</v>
      </c>
      <c r="I305" s="184"/>
      <c r="J305" s="185">
        <f t="shared" si="100"/>
        <v>0</v>
      </c>
      <c r="K305" s="181" t="s">
        <v>19</v>
      </c>
      <c r="L305" s="40"/>
      <c r="M305" s="186" t="s">
        <v>19</v>
      </c>
      <c r="N305" s="187" t="s">
        <v>43</v>
      </c>
      <c r="O305" s="65"/>
      <c r="P305" s="188">
        <f t="shared" si="101"/>
        <v>0</v>
      </c>
      <c r="Q305" s="188">
        <v>0</v>
      </c>
      <c r="R305" s="188">
        <f t="shared" si="102"/>
        <v>0</v>
      </c>
      <c r="S305" s="188">
        <v>0</v>
      </c>
      <c r="T305" s="189">
        <f t="shared" si="10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0" t="s">
        <v>714</v>
      </c>
      <c r="AT305" s="190" t="s">
        <v>140</v>
      </c>
      <c r="AU305" s="190" t="s">
        <v>81</v>
      </c>
      <c r="AY305" s="18" t="s">
        <v>138</v>
      </c>
      <c r="BE305" s="191">
        <f t="shared" si="104"/>
        <v>0</v>
      </c>
      <c r="BF305" s="191">
        <f t="shared" si="105"/>
        <v>0</v>
      </c>
      <c r="BG305" s="191">
        <f t="shared" si="106"/>
        <v>0</v>
      </c>
      <c r="BH305" s="191">
        <f t="shared" si="107"/>
        <v>0</v>
      </c>
      <c r="BI305" s="191">
        <f t="shared" si="108"/>
        <v>0</v>
      </c>
      <c r="BJ305" s="18" t="s">
        <v>79</v>
      </c>
      <c r="BK305" s="191">
        <f t="shared" si="109"/>
        <v>0</v>
      </c>
      <c r="BL305" s="18" t="s">
        <v>714</v>
      </c>
      <c r="BM305" s="190" t="s">
        <v>1420</v>
      </c>
    </row>
    <row r="306" spans="1:65" s="2" customFormat="1" ht="16.5" customHeight="1">
      <c r="A306" s="35"/>
      <c r="B306" s="36"/>
      <c r="C306" s="179" t="s">
        <v>1311</v>
      </c>
      <c r="D306" s="179" t="s">
        <v>140</v>
      </c>
      <c r="E306" s="180" t="s">
        <v>1421</v>
      </c>
      <c r="F306" s="181" t="s">
        <v>1422</v>
      </c>
      <c r="G306" s="182" t="s">
        <v>171</v>
      </c>
      <c r="H306" s="183">
        <v>60</v>
      </c>
      <c r="I306" s="184"/>
      <c r="J306" s="185">
        <f t="shared" si="100"/>
        <v>0</v>
      </c>
      <c r="K306" s="181" t="s">
        <v>19</v>
      </c>
      <c r="L306" s="40"/>
      <c r="M306" s="186" t="s">
        <v>19</v>
      </c>
      <c r="N306" s="187" t="s">
        <v>43</v>
      </c>
      <c r="O306" s="65"/>
      <c r="P306" s="188">
        <f t="shared" si="101"/>
        <v>0</v>
      </c>
      <c r="Q306" s="188">
        <v>0</v>
      </c>
      <c r="R306" s="188">
        <f t="shared" si="102"/>
        <v>0</v>
      </c>
      <c r="S306" s="188">
        <v>0</v>
      </c>
      <c r="T306" s="189">
        <f t="shared" si="10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0" t="s">
        <v>714</v>
      </c>
      <c r="AT306" s="190" t="s">
        <v>140</v>
      </c>
      <c r="AU306" s="190" t="s">
        <v>81</v>
      </c>
      <c r="AY306" s="18" t="s">
        <v>138</v>
      </c>
      <c r="BE306" s="191">
        <f t="shared" si="104"/>
        <v>0</v>
      </c>
      <c r="BF306" s="191">
        <f t="shared" si="105"/>
        <v>0</v>
      </c>
      <c r="BG306" s="191">
        <f t="shared" si="106"/>
        <v>0</v>
      </c>
      <c r="BH306" s="191">
        <f t="shared" si="107"/>
        <v>0</v>
      </c>
      <c r="BI306" s="191">
        <f t="shared" si="108"/>
        <v>0</v>
      </c>
      <c r="BJ306" s="18" t="s">
        <v>79</v>
      </c>
      <c r="BK306" s="191">
        <f t="shared" si="109"/>
        <v>0</v>
      </c>
      <c r="BL306" s="18" t="s">
        <v>714</v>
      </c>
      <c r="BM306" s="190" t="s">
        <v>1423</v>
      </c>
    </row>
    <row r="307" spans="1:65" s="2" customFormat="1" ht="16.5" customHeight="1">
      <c r="A307" s="35"/>
      <c r="B307" s="36"/>
      <c r="C307" s="179" t="s">
        <v>1424</v>
      </c>
      <c r="D307" s="179" t="s">
        <v>140</v>
      </c>
      <c r="E307" s="180" t="s">
        <v>1425</v>
      </c>
      <c r="F307" s="181" t="s">
        <v>1426</v>
      </c>
      <c r="G307" s="182" t="s">
        <v>171</v>
      </c>
      <c r="H307" s="183">
        <v>60</v>
      </c>
      <c r="I307" s="184"/>
      <c r="J307" s="185">
        <f t="shared" si="100"/>
        <v>0</v>
      </c>
      <c r="K307" s="181" t="s">
        <v>19</v>
      </c>
      <c r="L307" s="40"/>
      <c r="M307" s="186" t="s">
        <v>19</v>
      </c>
      <c r="N307" s="187" t="s">
        <v>43</v>
      </c>
      <c r="O307" s="65"/>
      <c r="P307" s="188">
        <f t="shared" si="101"/>
        <v>0</v>
      </c>
      <c r="Q307" s="188">
        <v>0</v>
      </c>
      <c r="R307" s="188">
        <f t="shared" si="102"/>
        <v>0</v>
      </c>
      <c r="S307" s="188">
        <v>0</v>
      </c>
      <c r="T307" s="189">
        <f t="shared" si="10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0" t="s">
        <v>714</v>
      </c>
      <c r="AT307" s="190" t="s">
        <v>140</v>
      </c>
      <c r="AU307" s="190" t="s">
        <v>81</v>
      </c>
      <c r="AY307" s="18" t="s">
        <v>138</v>
      </c>
      <c r="BE307" s="191">
        <f t="shared" si="104"/>
        <v>0</v>
      </c>
      <c r="BF307" s="191">
        <f t="shared" si="105"/>
        <v>0</v>
      </c>
      <c r="BG307" s="191">
        <f t="shared" si="106"/>
        <v>0</v>
      </c>
      <c r="BH307" s="191">
        <f t="shared" si="107"/>
        <v>0</v>
      </c>
      <c r="BI307" s="191">
        <f t="shared" si="108"/>
        <v>0</v>
      </c>
      <c r="BJ307" s="18" t="s">
        <v>79</v>
      </c>
      <c r="BK307" s="191">
        <f t="shared" si="109"/>
        <v>0</v>
      </c>
      <c r="BL307" s="18" t="s">
        <v>714</v>
      </c>
      <c r="BM307" s="190" t="s">
        <v>1427</v>
      </c>
    </row>
    <row r="308" spans="1:65" s="2" customFormat="1" ht="16.5" customHeight="1">
      <c r="A308" s="35"/>
      <c r="B308" s="36"/>
      <c r="C308" s="179" t="s">
        <v>1315</v>
      </c>
      <c r="D308" s="179" t="s">
        <v>140</v>
      </c>
      <c r="E308" s="180" t="s">
        <v>1428</v>
      </c>
      <c r="F308" s="181" t="s">
        <v>1429</v>
      </c>
      <c r="G308" s="182" t="s">
        <v>891</v>
      </c>
      <c r="H308" s="183">
        <v>20</v>
      </c>
      <c r="I308" s="184"/>
      <c r="J308" s="185">
        <f t="shared" si="100"/>
        <v>0</v>
      </c>
      <c r="K308" s="181" t="s">
        <v>19</v>
      </c>
      <c r="L308" s="40"/>
      <c r="M308" s="186" t="s">
        <v>19</v>
      </c>
      <c r="N308" s="187" t="s">
        <v>43</v>
      </c>
      <c r="O308" s="65"/>
      <c r="P308" s="188">
        <f t="shared" si="101"/>
        <v>0</v>
      </c>
      <c r="Q308" s="188">
        <v>0</v>
      </c>
      <c r="R308" s="188">
        <f t="shared" si="102"/>
        <v>0</v>
      </c>
      <c r="S308" s="188">
        <v>0</v>
      </c>
      <c r="T308" s="189">
        <f t="shared" si="10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0" t="s">
        <v>714</v>
      </c>
      <c r="AT308" s="190" t="s">
        <v>140</v>
      </c>
      <c r="AU308" s="190" t="s">
        <v>81</v>
      </c>
      <c r="AY308" s="18" t="s">
        <v>138</v>
      </c>
      <c r="BE308" s="191">
        <f t="shared" si="104"/>
        <v>0</v>
      </c>
      <c r="BF308" s="191">
        <f t="shared" si="105"/>
        <v>0</v>
      </c>
      <c r="BG308" s="191">
        <f t="shared" si="106"/>
        <v>0</v>
      </c>
      <c r="BH308" s="191">
        <f t="shared" si="107"/>
        <v>0</v>
      </c>
      <c r="BI308" s="191">
        <f t="shared" si="108"/>
        <v>0</v>
      </c>
      <c r="BJ308" s="18" t="s">
        <v>79</v>
      </c>
      <c r="BK308" s="191">
        <f t="shared" si="109"/>
        <v>0</v>
      </c>
      <c r="BL308" s="18" t="s">
        <v>714</v>
      </c>
      <c r="BM308" s="190" t="s">
        <v>1430</v>
      </c>
    </row>
    <row r="309" spans="1:65" s="2" customFormat="1" ht="16.5" customHeight="1">
      <c r="A309" s="35"/>
      <c r="B309" s="36"/>
      <c r="C309" s="179" t="s">
        <v>1431</v>
      </c>
      <c r="D309" s="179" t="s">
        <v>140</v>
      </c>
      <c r="E309" s="180" t="s">
        <v>1432</v>
      </c>
      <c r="F309" s="181" t="s">
        <v>1433</v>
      </c>
      <c r="G309" s="182" t="s">
        <v>891</v>
      </c>
      <c r="H309" s="183">
        <v>6</v>
      </c>
      <c r="I309" s="184"/>
      <c r="J309" s="185">
        <f t="shared" si="100"/>
        <v>0</v>
      </c>
      <c r="K309" s="181" t="s">
        <v>19</v>
      </c>
      <c r="L309" s="40"/>
      <c r="M309" s="186" t="s">
        <v>19</v>
      </c>
      <c r="N309" s="187" t="s">
        <v>43</v>
      </c>
      <c r="O309" s="65"/>
      <c r="P309" s="188">
        <f t="shared" si="101"/>
        <v>0</v>
      </c>
      <c r="Q309" s="188">
        <v>0</v>
      </c>
      <c r="R309" s="188">
        <f t="shared" si="102"/>
        <v>0</v>
      </c>
      <c r="S309" s="188">
        <v>0</v>
      </c>
      <c r="T309" s="189">
        <f t="shared" si="10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0" t="s">
        <v>714</v>
      </c>
      <c r="AT309" s="190" t="s">
        <v>140</v>
      </c>
      <c r="AU309" s="190" t="s">
        <v>81</v>
      </c>
      <c r="AY309" s="18" t="s">
        <v>138</v>
      </c>
      <c r="BE309" s="191">
        <f t="shared" si="104"/>
        <v>0</v>
      </c>
      <c r="BF309" s="191">
        <f t="shared" si="105"/>
        <v>0</v>
      </c>
      <c r="BG309" s="191">
        <f t="shared" si="106"/>
        <v>0</v>
      </c>
      <c r="BH309" s="191">
        <f t="shared" si="107"/>
        <v>0</v>
      </c>
      <c r="BI309" s="191">
        <f t="shared" si="108"/>
        <v>0</v>
      </c>
      <c r="BJ309" s="18" t="s">
        <v>79</v>
      </c>
      <c r="BK309" s="191">
        <f t="shared" si="109"/>
        <v>0</v>
      </c>
      <c r="BL309" s="18" t="s">
        <v>714</v>
      </c>
      <c r="BM309" s="190" t="s">
        <v>1434</v>
      </c>
    </row>
    <row r="310" spans="1:65" s="2" customFormat="1" ht="16.5" customHeight="1">
      <c r="A310" s="35"/>
      <c r="B310" s="36"/>
      <c r="C310" s="179" t="s">
        <v>1318</v>
      </c>
      <c r="D310" s="179" t="s">
        <v>140</v>
      </c>
      <c r="E310" s="180" t="s">
        <v>1435</v>
      </c>
      <c r="F310" s="181" t="s">
        <v>1436</v>
      </c>
      <c r="G310" s="182" t="s">
        <v>891</v>
      </c>
      <c r="H310" s="183">
        <v>2</v>
      </c>
      <c r="I310" s="184"/>
      <c r="J310" s="185">
        <f t="shared" si="100"/>
        <v>0</v>
      </c>
      <c r="K310" s="181" t="s">
        <v>19</v>
      </c>
      <c r="L310" s="40"/>
      <c r="M310" s="186" t="s">
        <v>19</v>
      </c>
      <c r="N310" s="187" t="s">
        <v>43</v>
      </c>
      <c r="O310" s="65"/>
      <c r="P310" s="188">
        <f t="shared" si="101"/>
        <v>0</v>
      </c>
      <c r="Q310" s="188">
        <v>0</v>
      </c>
      <c r="R310" s="188">
        <f t="shared" si="102"/>
        <v>0</v>
      </c>
      <c r="S310" s="188">
        <v>0</v>
      </c>
      <c r="T310" s="189">
        <f t="shared" si="10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0" t="s">
        <v>714</v>
      </c>
      <c r="AT310" s="190" t="s">
        <v>140</v>
      </c>
      <c r="AU310" s="190" t="s">
        <v>81</v>
      </c>
      <c r="AY310" s="18" t="s">
        <v>138</v>
      </c>
      <c r="BE310" s="191">
        <f t="shared" si="104"/>
        <v>0</v>
      </c>
      <c r="BF310" s="191">
        <f t="shared" si="105"/>
        <v>0</v>
      </c>
      <c r="BG310" s="191">
        <f t="shared" si="106"/>
        <v>0</v>
      </c>
      <c r="BH310" s="191">
        <f t="shared" si="107"/>
        <v>0</v>
      </c>
      <c r="BI310" s="191">
        <f t="shared" si="108"/>
        <v>0</v>
      </c>
      <c r="BJ310" s="18" t="s">
        <v>79</v>
      </c>
      <c r="BK310" s="191">
        <f t="shared" si="109"/>
        <v>0</v>
      </c>
      <c r="BL310" s="18" t="s">
        <v>714</v>
      </c>
      <c r="BM310" s="190" t="s">
        <v>1437</v>
      </c>
    </row>
    <row r="311" spans="1:65" s="2" customFormat="1" ht="16.5" customHeight="1">
      <c r="A311" s="35"/>
      <c r="B311" s="36"/>
      <c r="C311" s="179" t="s">
        <v>1438</v>
      </c>
      <c r="D311" s="179" t="s">
        <v>140</v>
      </c>
      <c r="E311" s="180" t="s">
        <v>1439</v>
      </c>
      <c r="F311" s="181" t="s">
        <v>1440</v>
      </c>
      <c r="G311" s="182" t="s">
        <v>891</v>
      </c>
      <c r="H311" s="183">
        <v>6</v>
      </c>
      <c r="I311" s="184"/>
      <c r="J311" s="185">
        <f t="shared" si="100"/>
        <v>0</v>
      </c>
      <c r="K311" s="181" t="s">
        <v>19</v>
      </c>
      <c r="L311" s="40"/>
      <c r="M311" s="186" t="s">
        <v>19</v>
      </c>
      <c r="N311" s="187" t="s">
        <v>43</v>
      </c>
      <c r="O311" s="65"/>
      <c r="P311" s="188">
        <f t="shared" si="101"/>
        <v>0</v>
      </c>
      <c r="Q311" s="188">
        <v>0</v>
      </c>
      <c r="R311" s="188">
        <f t="shared" si="102"/>
        <v>0</v>
      </c>
      <c r="S311" s="188">
        <v>0</v>
      </c>
      <c r="T311" s="189">
        <f t="shared" si="10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0" t="s">
        <v>714</v>
      </c>
      <c r="AT311" s="190" t="s">
        <v>140</v>
      </c>
      <c r="AU311" s="190" t="s">
        <v>81</v>
      </c>
      <c r="AY311" s="18" t="s">
        <v>138</v>
      </c>
      <c r="BE311" s="191">
        <f t="shared" si="104"/>
        <v>0</v>
      </c>
      <c r="BF311" s="191">
        <f t="shared" si="105"/>
        <v>0</v>
      </c>
      <c r="BG311" s="191">
        <f t="shared" si="106"/>
        <v>0</v>
      </c>
      <c r="BH311" s="191">
        <f t="shared" si="107"/>
        <v>0</v>
      </c>
      <c r="BI311" s="191">
        <f t="shared" si="108"/>
        <v>0</v>
      </c>
      <c r="BJ311" s="18" t="s">
        <v>79</v>
      </c>
      <c r="BK311" s="191">
        <f t="shared" si="109"/>
        <v>0</v>
      </c>
      <c r="BL311" s="18" t="s">
        <v>714</v>
      </c>
      <c r="BM311" s="190" t="s">
        <v>1441</v>
      </c>
    </row>
    <row r="312" spans="1:65" s="2" customFormat="1" ht="16.5" customHeight="1">
      <c r="A312" s="35"/>
      <c r="B312" s="36"/>
      <c r="C312" s="179" t="s">
        <v>1322</v>
      </c>
      <c r="D312" s="179" t="s">
        <v>140</v>
      </c>
      <c r="E312" s="180" t="s">
        <v>1442</v>
      </c>
      <c r="F312" s="181" t="s">
        <v>1443</v>
      </c>
      <c r="G312" s="182" t="s">
        <v>896</v>
      </c>
      <c r="H312" s="183">
        <v>4</v>
      </c>
      <c r="I312" s="184"/>
      <c r="J312" s="185">
        <f t="shared" si="100"/>
        <v>0</v>
      </c>
      <c r="K312" s="181" t="s">
        <v>19</v>
      </c>
      <c r="L312" s="40"/>
      <c r="M312" s="186" t="s">
        <v>19</v>
      </c>
      <c r="N312" s="187" t="s">
        <v>43</v>
      </c>
      <c r="O312" s="65"/>
      <c r="P312" s="188">
        <f t="shared" si="101"/>
        <v>0</v>
      </c>
      <c r="Q312" s="188">
        <v>0</v>
      </c>
      <c r="R312" s="188">
        <f t="shared" si="102"/>
        <v>0</v>
      </c>
      <c r="S312" s="188">
        <v>0</v>
      </c>
      <c r="T312" s="189">
        <f t="shared" si="10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0" t="s">
        <v>714</v>
      </c>
      <c r="AT312" s="190" t="s">
        <v>140</v>
      </c>
      <c r="AU312" s="190" t="s">
        <v>81</v>
      </c>
      <c r="AY312" s="18" t="s">
        <v>138</v>
      </c>
      <c r="BE312" s="191">
        <f t="shared" si="104"/>
        <v>0</v>
      </c>
      <c r="BF312" s="191">
        <f t="shared" si="105"/>
        <v>0</v>
      </c>
      <c r="BG312" s="191">
        <f t="shared" si="106"/>
        <v>0</v>
      </c>
      <c r="BH312" s="191">
        <f t="shared" si="107"/>
        <v>0</v>
      </c>
      <c r="BI312" s="191">
        <f t="shared" si="108"/>
        <v>0</v>
      </c>
      <c r="BJ312" s="18" t="s">
        <v>79</v>
      </c>
      <c r="BK312" s="191">
        <f t="shared" si="109"/>
        <v>0</v>
      </c>
      <c r="BL312" s="18" t="s">
        <v>714</v>
      </c>
      <c r="BM312" s="190" t="s">
        <v>1444</v>
      </c>
    </row>
    <row r="313" spans="2:63" s="12" customFormat="1" ht="22.9" customHeight="1">
      <c r="B313" s="163"/>
      <c r="C313" s="164"/>
      <c r="D313" s="165" t="s">
        <v>71</v>
      </c>
      <c r="E313" s="177" t="s">
        <v>1445</v>
      </c>
      <c r="F313" s="177" t="s">
        <v>1446</v>
      </c>
      <c r="G313" s="164"/>
      <c r="H313" s="164"/>
      <c r="I313" s="167"/>
      <c r="J313" s="178">
        <f>BK313</f>
        <v>0</v>
      </c>
      <c r="K313" s="164"/>
      <c r="L313" s="169"/>
      <c r="M313" s="170"/>
      <c r="N313" s="171"/>
      <c r="O313" s="171"/>
      <c r="P313" s="172">
        <f>SUM(P314:P326)</f>
        <v>0</v>
      </c>
      <c r="Q313" s="171"/>
      <c r="R313" s="172">
        <f>SUM(R314:R326)</f>
        <v>0</v>
      </c>
      <c r="S313" s="171"/>
      <c r="T313" s="173">
        <f>SUM(T314:T326)</f>
        <v>0</v>
      </c>
      <c r="AR313" s="174" t="s">
        <v>157</v>
      </c>
      <c r="AT313" s="175" t="s">
        <v>71</v>
      </c>
      <c r="AU313" s="175" t="s">
        <v>79</v>
      </c>
      <c r="AY313" s="174" t="s">
        <v>138</v>
      </c>
      <c r="BK313" s="176">
        <f>SUM(BK314:BK326)</f>
        <v>0</v>
      </c>
    </row>
    <row r="314" spans="1:65" s="2" customFormat="1" ht="24.2" customHeight="1">
      <c r="A314" s="35"/>
      <c r="B314" s="36"/>
      <c r="C314" s="230" t="s">
        <v>1447</v>
      </c>
      <c r="D314" s="230" t="s">
        <v>264</v>
      </c>
      <c r="E314" s="231" t="s">
        <v>1448</v>
      </c>
      <c r="F314" s="232" t="s">
        <v>1380</v>
      </c>
      <c r="G314" s="233" t="s">
        <v>896</v>
      </c>
      <c r="H314" s="234">
        <v>1</v>
      </c>
      <c r="I314" s="235"/>
      <c r="J314" s="236">
        <f aca="true" t="shared" si="110" ref="J314:J326">ROUND(I314*H314,2)</f>
        <v>0</v>
      </c>
      <c r="K314" s="232" t="s">
        <v>19</v>
      </c>
      <c r="L314" s="237"/>
      <c r="M314" s="238" t="s">
        <v>19</v>
      </c>
      <c r="N314" s="239" t="s">
        <v>43</v>
      </c>
      <c r="O314" s="65"/>
      <c r="P314" s="188">
        <f aca="true" t="shared" si="111" ref="P314:P326">O314*H314</f>
        <v>0</v>
      </c>
      <c r="Q314" s="188">
        <v>0</v>
      </c>
      <c r="R314" s="188">
        <f aca="true" t="shared" si="112" ref="R314:R326">Q314*H314</f>
        <v>0</v>
      </c>
      <c r="S314" s="188">
        <v>0</v>
      </c>
      <c r="T314" s="189">
        <f aca="true" t="shared" si="113" ref="T314:T326"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0" t="s">
        <v>749</v>
      </c>
      <c r="AT314" s="190" t="s">
        <v>264</v>
      </c>
      <c r="AU314" s="190" t="s">
        <v>81</v>
      </c>
      <c r="AY314" s="18" t="s">
        <v>138</v>
      </c>
      <c r="BE314" s="191">
        <f aca="true" t="shared" si="114" ref="BE314:BE326">IF(N314="základní",J314,0)</f>
        <v>0</v>
      </c>
      <c r="BF314" s="191">
        <f aca="true" t="shared" si="115" ref="BF314:BF326">IF(N314="snížená",J314,0)</f>
        <v>0</v>
      </c>
      <c r="BG314" s="191">
        <f aca="true" t="shared" si="116" ref="BG314:BG326">IF(N314="zákl. přenesená",J314,0)</f>
        <v>0</v>
      </c>
      <c r="BH314" s="191">
        <f aca="true" t="shared" si="117" ref="BH314:BH326">IF(N314="sníž. přenesená",J314,0)</f>
        <v>0</v>
      </c>
      <c r="BI314" s="191">
        <f aca="true" t="shared" si="118" ref="BI314:BI326">IF(N314="nulová",J314,0)</f>
        <v>0</v>
      </c>
      <c r="BJ314" s="18" t="s">
        <v>79</v>
      </c>
      <c r="BK314" s="191">
        <f aca="true" t="shared" si="119" ref="BK314:BK326">ROUND(I314*H314,2)</f>
        <v>0</v>
      </c>
      <c r="BL314" s="18" t="s">
        <v>749</v>
      </c>
      <c r="BM314" s="190" t="s">
        <v>1449</v>
      </c>
    </row>
    <row r="315" spans="1:65" s="2" customFormat="1" ht="24.2" customHeight="1">
      <c r="A315" s="35"/>
      <c r="B315" s="36"/>
      <c r="C315" s="230" t="s">
        <v>1325</v>
      </c>
      <c r="D315" s="230" t="s">
        <v>264</v>
      </c>
      <c r="E315" s="231" t="s">
        <v>1450</v>
      </c>
      <c r="F315" s="232" t="s">
        <v>1451</v>
      </c>
      <c r="G315" s="233" t="s">
        <v>896</v>
      </c>
      <c r="H315" s="234">
        <v>25</v>
      </c>
      <c r="I315" s="235"/>
      <c r="J315" s="236">
        <f t="shared" si="110"/>
        <v>0</v>
      </c>
      <c r="K315" s="232" t="s">
        <v>19</v>
      </c>
      <c r="L315" s="237"/>
      <c r="M315" s="238" t="s">
        <v>19</v>
      </c>
      <c r="N315" s="239" t="s">
        <v>43</v>
      </c>
      <c r="O315" s="65"/>
      <c r="P315" s="188">
        <f t="shared" si="111"/>
        <v>0</v>
      </c>
      <c r="Q315" s="188">
        <v>0</v>
      </c>
      <c r="R315" s="188">
        <f t="shared" si="112"/>
        <v>0</v>
      </c>
      <c r="S315" s="188">
        <v>0</v>
      </c>
      <c r="T315" s="189">
        <f t="shared" si="11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0" t="s">
        <v>749</v>
      </c>
      <c r="AT315" s="190" t="s">
        <v>264</v>
      </c>
      <c r="AU315" s="190" t="s">
        <v>81</v>
      </c>
      <c r="AY315" s="18" t="s">
        <v>138</v>
      </c>
      <c r="BE315" s="191">
        <f t="shared" si="114"/>
        <v>0</v>
      </c>
      <c r="BF315" s="191">
        <f t="shared" si="115"/>
        <v>0</v>
      </c>
      <c r="BG315" s="191">
        <f t="shared" si="116"/>
        <v>0</v>
      </c>
      <c r="BH315" s="191">
        <f t="shared" si="117"/>
        <v>0</v>
      </c>
      <c r="BI315" s="191">
        <f t="shared" si="118"/>
        <v>0</v>
      </c>
      <c r="BJ315" s="18" t="s">
        <v>79</v>
      </c>
      <c r="BK315" s="191">
        <f t="shared" si="119"/>
        <v>0</v>
      </c>
      <c r="BL315" s="18" t="s">
        <v>749</v>
      </c>
      <c r="BM315" s="190" t="s">
        <v>1452</v>
      </c>
    </row>
    <row r="316" spans="1:65" s="2" customFormat="1" ht="24.2" customHeight="1">
      <c r="A316" s="35"/>
      <c r="B316" s="36"/>
      <c r="C316" s="230" t="s">
        <v>1453</v>
      </c>
      <c r="D316" s="230" t="s">
        <v>264</v>
      </c>
      <c r="E316" s="231" t="s">
        <v>1454</v>
      </c>
      <c r="F316" s="232" t="s">
        <v>1387</v>
      </c>
      <c r="G316" s="233" t="s">
        <v>896</v>
      </c>
      <c r="H316" s="234">
        <v>4</v>
      </c>
      <c r="I316" s="235"/>
      <c r="J316" s="236">
        <f t="shared" si="110"/>
        <v>0</v>
      </c>
      <c r="K316" s="232" t="s">
        <v>19</v>
      </c>
      <c r="L316" s="237"/>
      <c r="M316" s="238" t="s">
        <v>19</v>
      </c>
      <c r="N316" s="239" t="s">
        <v>43</v>
      </c>
      <c r="O316" s="65"/>
      <c r="P316" s="188">
        <f t="shared" si="111"/>
        <v>0</v>
      </c>
      <c r="Q316" s="188">
        <v>0</v>
      </c>
      <c r="R316" s="188">
        <f t="shared" si="112"/>
        <v>0</v>
      </c>
      <c r="S316" s="188">
        <v>0</v>
      </c>
      <c r="T316" s="189">
        <f t="shared" si="11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0" t="s">
        <v>749</v>
      </c>
      <c r="AT316" s="190" t="s">
        <v>264</v>
      </c>
      <c r="AU316" s="190" t="s">
        <v>81</v>
      </c>
      <c r="AY316" s="18" t="s">
        <v>138</v>
      </c>
      <c r="BE316" s="191">
        <f t="shared" si="114"/>
        <v>0</v>
      </c>
      <c r="BF316" s="191">
        <f t="shared" si="115"/>
        <v>0</v>
      </c>
      <c r="BG316" s="191">
        <f t="shared" si="116"/>
        <v>0</v>
      </c>
      <c r="BH316" s="191">
        <f t="shared" si="117"/>
        <v>0</v>
      </c>
      <c r="BI316" s="191">
        <f t="shared" si="118"/>
        <v>0</v>
      </c>
      <c r="BJ316" s="18" t="s">
        <v>79</v>
      </c>
      <c r="BK316" s="191">
        <f t="shared" si="119"/>
        <v>0</v>
      </c>
      <c r="BL316" s="18" t="s">
        <v>749</v>
      </c>
      <c r="BM316" s="190" t="s">
        <v>1455</v>
      </c>
    </row>
    <row r="317" spans="1:65" s="2" customFormat="1" ht="24.2" customHeight="1">
      <c r="A317" s="35"/>
      <c r="B317" s="36"/>
      <c r="C317" s="230" t="s">
        <v>1329</v>
      </c>
      <c r="D317" s="230" t="s">
        <v>264</v>
      </c>
      <c r="E317" s="231" t="s">
        <v>1456</v>
      </c>
      <c r="F317" s="232" t="s">
        <v>1391</v>
      </c>
      <c r="G317" s="233" t="s">
        <v>896</v>
      </c>
      <c r="H317" s="234">
        <v>6</v>
      </c>
      <c r="I317" s="235"/>
      <c r="J317" s="236">
        <f t="shared" si="110"/>
        <v>0</v>
      </c>
      <c r="K317" s="232" t="s">
        <v>19</v>
      </c>
      <c r="L317" s="237"/>
      <c r="M317" s="238" t="s">
        <v>19</v>
      </c>
      <c r="N317" s="239" t="s">
        <v>43</v>
      </c>
      <c r="O317" s="65"/>
      <c r="P317" s="188">
        <f t="shared" si="111"/>
        <v>0</v>
      </c>
      <c r="Q317" s="188">
        <v>0</v>
      </c>
      <c r="R317" s="188">
        <f t="shared" si="112"/>
        <v>0</v>
      </c>
      <c r="S317" s="188">
        <v>0</v>
      </c>
      <c r="T317" s="189">
        <f t="shared" si="11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0" t="s">
        <v>749</v>
      </c>
      <c r="AT317" s="190" t="s">
        <v>264</v>
      </c>
      <c r="AU317" s="190" t="s">
        <v>81</v>
      </c>
      <c r="AY317" s="18" t="s">
        <v>138</v>
      </c>
      <c r="BE317" s="191">
        <f t="shared" si="114"/>
        <v>0</v>
      </c>
      <c r="BF317" s="191">
        <f t="shared" si="115"/>
        <v>0</v>
      </c>
      <c r="BG317" s="191">
        <f t="shared" si="116"/>
        <v>0</v>
      </c>
      <c r="BH317" s="191">
        <f t="shared" si="117"/>
        <v>0</v>
      </c>
      <c r="BI317" s="191">
        <f t="shared" si="118"/>
        <v>0</v>
      </c>
      <c r="BJ317" s="18" t="s">
        <v>79</v>
      </c>
      <c r="BK317" s="191">
        <f t="shared" si="119"/>
        <v>0</v>
      </c>
      <c r="BL317" s="18" t="s">
        <v>749</v>
      </c>
      <c r="BM317" s="190" t="s">
        <v>1457</v>
      </c>
    </row>
    <row r="318" spans="1:65" s="2" customFormat="1" ht="21.75" customHeight="1">
      <c r="A318" s="35"/>
      <c r="B318" s="36"/>
      <c r="C318" s="230" t="s">
        <v>1458</v>
      </c>
      <c r="D318" s="230" t="s">
        <v>264</v>
      </c>
      <c r="E318" s="231" t="s">
        <v>1459</v>
      </c>
      <c r="F318" s="232" t="s">
        <v>1394</v>
      </c>
      <c r="G318" s="233" t="s">
        <v>171</v>
      </c>
      <c r="H318" s="234">
        <v>432</v>
      </c>
      <c r="I318" s="235"/>
      <c r="J318" s="236">
        <f t="shared" si="110"/>
        <v>0</v>
      </c>
      <c r="K318" s="232" t="s">
        <v>19</v>
      </c>
      <c r="L318" s="237"/>
      <c r="M318" s="238" t="s">
        <v>19</v>
      </c>
      <c r="N318" s="239" t="s">
        <v>43</v>
      </c>
      <c r="O318" s="65"/>
      <c r="P318" s="188">
        <f t="shared" si="111"/>
        <v>0</v>
      </c>
      <c r="Q318" s="188">
        <v>0</v>
      </c>
      <c r="R318" s="188">
        <f t="shared" si="112"/>
        <v>0</v>
      </c>
      <c r="S318" s="188">
        <v>0</v>
      </c>
      <c r="T318" s="189">
        <f t="shared" si="11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0" t="s">
        <v>749</v>
      </c>
      <c r="AT318" s="190" t="s">
        <v>264</v>
      </c>
      <c r="AU318" s="190" t="s">
        <v>81</v>
      </c>
      <c r="AY318" s="18" t="s">
        <v>138</v>
      </c>
      <c r="BE318" s="191">
        <f t="shared" si="114"/>
        <v>0</v>
      </c>
      <c r="BF318" s="191">
        <f t="shared" si="115"/>
        <v>0</v>
      </c>
      <c r="BG318" s="191">
        <f t="shared" si="116"/>
        <v>0</v>
      </c>
      <c r="BH318" s="191">
        <f t="shared" si="117"/>
        <v>0</v>
      </c>
      <c r="BI318" s="191">
        <f t="shared" si="118"/>
        <v>0</v>
      </c>
      <c r="BJ318" s="18" t="s">
        <v>79</v>
      </c>
      <c r="BK318" s="191">
        <f t="shared" si="119"/>
        <v>0</v>
      </c>
      <c r="BL318" s="18" t="s">
        <v>749</v>
      </c>
      <c r="BM318" s="190" t="s">
        <v>1460</v>
      </c>
    </row>
    <row r="319" spans="1:65" s="2" customFormat="1" ht="16.5" customHeight="1">
      <c r="A319" s="35"/>
      <c r="B319" s="36"/>
      <c r="C319" s="230" t="s">
        <v>1381</v>
      </c>
      <c r="D319" s="230" t="s">
        <v>264</v>
      </c>
      <c r="E319" s="231" t="s">
        <v>1461</v>
      </c>
      <c r="F319" s="232" t="s">
        <v>1462</v>
      </c>
      <c r="G319" s="233" t="s">
        <v>896</v>
      </c>
      <c r="H319" s="234">
        <v>36</v>
      </c>
      <c r="I319" s="235"/>
      <c r="J319" s="236">
        <f t="shared" si="110"/>
        <v>0</v>
      </c>
      <c r="K319" s="232" t="s">
        <v>19</v>
      </c>
      <c r="L319" s="237"/>
      <c r="M319" s="238" t="s">
        <v>19</v>
      </c>
      <c r="N319" s="239" t="s">
        <v>43</v>
      </c>
      <c r="O319" s="65"/>
      <c r="P319" s="188">
        <f t="shared" si="111"/>
        <v>0</v>
      </c>
      <c r="Q319" s="188">
        <v>0</v>
      </c>
      <c r="R319" s="188">
        <f t="shared" si="112"/>
        <v>0</v>
      </c>
      <c r="S319" s="188">
        <v>0</v>
      </c>
      <c r="T319" s="189">
        <f t="shared" si="11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0" t="s">
        <v>749</v>
      </c>
      <c r="AT319" s="190" t="s">
        <v>264</v>
      </c>
      <c r="AU319" s="190" t="s">
        <v>81</v>
      </c>
      <c r="AY319" s="18" t="s">
        <v>138</v>
      </c>
      <c r="BE319" s="191">
        <f t="shared" si="114"/>
        <v>0</v>
      </c>
      <c r="BF319" s="191">
        <f t="shared" si="115"/>
        <v>0</v>
      </c>
      <c r="BG319" s="191">
        <f t="shared" si="116"/>
        <v>0</v>
      </c>
      <c r="BH319" s="191">
        <f t="shared" si="117"/>
        <v>0</v>
      </c>
      <c r="BI319" s="191">
        <f t="shared" si="118"/>
        <v>0</v>
      </c>
      <c r="BJ319" s="18" t="s">
        <v>79</v>
      </c>
      <c r="BK319" s="191">
        <f t="shared" si="119"/>
        <v>0</v>
      </c>
      <c r="BL319" s="18" t="s">
        <v>749</v>
      </c>
      <c r="BM319" s="190" t="s">
        <v>1463</v>
      </c>
    </row>
    <row r="320" spans="1:65" s="2" customFormat="1" ht="16.5" customHeight="1">
      <c r="A320" s="35"/>
      <c r="B320" s="36"/>
      <c r="C320" s="230" t="s">
        <v>1464</v>
      </c>
      <c r="D320" s="230" t="s">
        <v>264</v>
      </c>
      <c r="E320" s="231" t="s">
        <v>1465</v>
      </c>
      <c r="F320" s="232" t="s">
        <v>1408</v>
      </c>
      <c r="G320" s="233" t="s">
        <v>896</v>
      </c>
      <c r="H320" s="234">
        <v>10</v>
      </c>
      <c r="I320" s="235"/>
      <c r="J320" s="236">
        <f t="shared" si="110"/>
        <v>0</v>
      </c>
      <c r="K320" s="232" t="s">
        <v>19</v>
      </c>
      <c r="L320" s="237"/>
      <c r="M320" s="238" t="s">
        <v>19</v>
      </c>
      <c r="N320" s="239" t="s">
        <v>43</v>
      </c>
      <c r="O320" s="65"/>
      <c r="P320" s="188">
        <f t="shared" si="111"/>
        <v>0</v>
      </c>
      <c r="Q320" s="188">
        <v>0</v>
      </c>
      <c r="R320" s="188">
        <f t="shared" si="112"/>
        <v>0</v>
      </c>
      <c r="S320" s="188">
        <v>0</v>
      </c>
      <c r="T320" s="189">
        <f t="shared" si="11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0" t="s">
        <v>749</v>
      </c>
      <c r="AT320" s="190" t="s">
        <v>264</v>
      </c>
      <c r="AU320" s="190" t="s">
        <v>81</v>
      </c>
      <c r="AY320" s="18" t="s">
        <v>138</v>
      </c>
      <c r="BE320" s="191">
        <f t="shared" si="114"/>
        <v>0</v>
      </c>
      <c r="BF320" s="191">
        <f t="shared" si="115"/>
        <v>0</v>
      </c>
      <c r="BG320" s="191">
        <f t="shared" si="116"/>
        <v>0</v>
      </c>
      <c r="BH320" s="191">
        <f t="shared" si="117"/>
        <v>0</v>
      </c>
      <c r="BI320" s="191">
        <f t="shared" si="118"/>
        <v>0</v>
      </c>
      <c r="BJ320" s="18" t="s">
        <v>79</v>
      </c>
      <c r="BK320" s="191">
        <f t="shared" si="119"/>
        <v>0</v>
      </c>
      <c r="BL320" s="18" t="s">
        <v>749</v>
      </c>
      <c r="BM320" s="190" t="s">
        <v>1466</v>
      </c>
    </row>
    <row r="321" spans="1:65" s="2" customFormat="1" ht="16.5" customHeight="1">
      <c r="A321" s="35"/>
      <c r="B321" s="36"/>
      <c r="C321" s="230" t="s">
        <v>1385</v>
      </c>
      <c r="D321" s="230" t="s">
        <v>264</v>
      </c>
      <c r="E321" s="231" t="s">
        <v>1467</v>
      </c>
      <c r="F321" s="232" t="s">
        <v>1412</v>
      </c>
      <c r="G321" s="233" t="s">
        <v>896</v>
      </c>
      <c r="H321" s="234">
        <v>3</v>
      </c>
      <c r="I321" s="235"/>
      <c r="J321" s="236">
        <f t="shared" si="110"/>
        <v>0</v>
      </c>
      <c r="K321" s="232" t="s">
        <v>19</v>
      </c>
      <c r="L321" s="237"/>
      <c r="M321" s="238" t="s">
        <v>19</v>
      </c>
      <c r="N321" s="239" t="s">
        <v>43</v>
      </c>
      <c r="O321" s="65"/>
      <c r="P321" s="188">
        <f t="shared" si="111"/>
        <v>0</v>
      </c>
      <c r="Q321" s="188">
        <v>0</v>
      </c>
      <c r="R321" s="188">
        <f t="shared" si="112"/>
        <v>0</v>
      </c>
      <c r="S321" s="188">
        <v>0</v>
      </c>
      <c r="T321" s="189">
        <f t="shared" si="11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0" t="s">
        <v>749</v>
      </c>
      <c r="AT321" s="190" t="s">
        <v>264</v>
      </c>
      <c r="AU321" s="190" t="s">
        <v>81</v>
      </c>
      <c r="AY321" s="18" t="s">
        <v>138</v>
      </c>
      <c r="BE321" s="191">
        <f t="shared" si="114"/>
        <v>0</v>
      </c>
      <c r="BF321" s="191">
        <f t="shared" si="115"/>
        <v>0</v>
      </c>
      <c r="BG321" s="191">
        <f t="shared" si="116"/>
        <v>0</v>
      </c>
      <c r="BH321" s="191">
        <f t="shared" si="117"/>
        <v>0</v>
      </c>
      <c r="BI321" s="191">
        <f t="shared" si="118"/>
        <v>0</v>
      </c>
      <c r="BJ321" s="18" t="s">
        <v>79</v>
      </c>
      <c r="BK321" s="191">
        <f t="shared" si="119"/>
        <v>0</v>
      </c>
      <c r="BL321" s="18" t="s">
        <v>749</v>
      </c>
      <c r="BM321" s="190" t="s">
        <v>1468</v>
      </c>
    </row>
    <row r="322" spans="1:65" s="2" customFormat="1" ht="16.5" customHeight="1">
      <c r="A322" s="35"/>
      <c r="B322" s="36"/>
      <c r="C322" s="230" t="s">
        <v>1469</v>
      </c>
      <c r="D322" s="230" t="s">
        <v>264</v>
      </c>
      <c r="E322" s="231" t="s">
        <v>1470</v>
      </c>
      <c r="F322" s="232" t="s">
        <v>1415</v>
      </c>
      <c r="G322" s="233" t="s">
        <v>896</v>
      </c>
      <c r="H322" s="234">
        <v>13</v>
      </c>
      <c r="I322" s="235"/>
      <c r="J322" s="236">
        <f t="shared" si="110"/>
        <v>0</v>
      </c>
      <c r="K322" s="232" t="s">
        <v>19</v>
      </c>
      <c r="L322" s="237"/>
      <c r="M322" s="238" t="s">
        <v>19</v>
      </c>
      <c r="N322" s="239" t="s">
        <v>43</v>
      </c>
      <c r="O322" s="65"/>
      <c r="P322" s="188">
        <f t="shared" si="111"/>
        <v>0</v>
      </c>
      <c r="Q322" s="188">
        <v>0</v>
      </c>
      <c r="R322" s="188">
        <f t="shared" si="112"/>
        <v>0</v>
      </c>
      <c r="S322" s="188">
        <v>0</v>
      </c>
      <c r="T322" s="189">
        <f t="shared" si="11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0" t="s">
        <v>749</v>
      </c>
      <c r="AT322" s="190" t="s">
        <v>264</v>
      </c>
      <c r="AU322" s="190" t="s">
        <v>81</v>
      </c>
      <c r="AY322" s="18" t="s">
        <v>138</v>
      </c>
      <c r="BE322" s="191">
        <f t="shared" si="114"/>
        <v>0</v>
      </c>
      <c r="BF322" s="191">
        <f t="shared" si="115"/>
        <v>0</v>
      </c>
      <c r="BG322" s="191">
        <f t="shared" si="116"/>
        <v>0</v>
      </c>
      <c r="BH322" s="191">
        <f t="shared" si="117"/>
        <v>0</v>
      </c>
      <c r="BI322" s="191">
        <f t="shared" si="118"/>
        <v>0</v>
      </c>
      <c r="BJ322" s="18" t="s">
        <v>79</v>
      </c>
      <c r="BK322" s="191">
        <f t="shared" si="119"/>
        <v>0</v>
      </c>
      <c r="BL322" s="18" t="s">
        <v>749</v>
      </c>
      <c r="BM322" s="190" t="s">
        <v>1471</v>
      </c>
    </row>
    <row r="323" spans="1:65" s="2" customFormat="1" ht="16.5" customHeight="1">
      <c r="A323" s="35"/>
      <c r="B323" s="36"/>
      <c r="C323" s="230" t="s">
        <v>1388</v>
      </c>
      <c r="D323" s="230" t="s">
        <v>264</v>
      </c>
      <c r="E323" s="231" t="s">
        <v>1472</v>
      </c>
      <c r="F323" s="232" t="s">
        <v>1419</v>
      </c>
      <c r="G323" s="233" t="s">
        <v>896</v>
      </c>
      <c r="H323" s="234">
        <v>10</v>
      </c>
      <c r="I323" s="235"/>
      <c r="J323" s="236">
        <f t="shared" si="110"/>
        <v>0</v>
      </c>
      <c r="K323" s="232" t="s">
        <v>19</v>
      </c>
      <c r="L323" s="237"/>
      <c r="M323" s="238" t="s">
        <v>19</v>
      </c>
      <c r="N323" s="239" t="s">
        <v>43</v>
      </c>
      <c r="O323" s="65"/>
      <c r="P323" s="188">
        <f t="shared" si="111"/>
        <v>0</v>
      </c>
      <c r="Q323" s="188">
        <v>0</v>
      </c>
      <c r="R323" s="188">
        <f t="shared" si="112"/>
        <v>0</v>
      </c>
      <c r="S323" s="188">
        <v>0</v>
      </c>
      <c r="T323" s="189">
        <f t="shared" si="11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0" t="s">
        <v>749</v>
      </c>
      <c r="AT323" s="190" t="s">
        <v>264</v>
      </c>
      <c r="AU323" s="190" t="s">
        <v>81</v>
      </c>
      <c r="AY323" s="18" t="s">
        <v>138</v>
      </c>
      <c r="BE323" s="191">
        <f t="shared" si="114"/>
        <v>0</v>
      </c>
      <c r="BF323" s="191">
        <f t="shared" si="115"/>
        <v>0</v>
      </c>
      <c r="BG323" s="191">
        <f t="shared" si="116"/>
        <v>0</v>
      </c>
      <c r="BH323" s="191">
        <f t="shared" si="117"/>
        <v>0</v>
      </c>
      <c r="BI323" s="191">
        <f t="shared" si="118"/>
        <v>0</v>
      </c>
      <c r="BJ323" s="18" t="s">
        <v>79</v>
      </c>
      <c r="BK323" s="191">
        <f t="shared" si="119"/>
        <v>0</v>
      </c>
      <c r="BL323" s="18" t="s">
        <v>749</v>
      </c>
      <c r="BM323" s="190" t="s">
        <v>1473</v>
      </c>
    </row>
    <row r="324" spans="1:65" s="2" customFormat="1" ht="16.5" customHeight="1">
      <c r="A324" s="35"/>
      <c r="B324" s="36"/>
      <c r="C324" s="230" t="s">
        <v>1474</v>
      </c>
      <c r="D324" s="230" t="s">
        <v>264</v>
      </c>
      <c r="E324" s="231" t="s">
        <v>1475</v>
      </c>
      <c r="F324" s="232" t="s">
        <v>1422</v>
      </c>
      <c r="G324" s="233" t="s">
        <v>171</v>
      </c>
      <c r="H324" s="234">
        <v>60</v>
      </c>
      <c r="I324" s="235"/>
      <c r="J324" s="236">
        <f t="shared" si="110"/>
        <v>0</v>
      </c>
      <c r="K324" s="232" t="s">
        <v>19</v>
      </c>
      <c r="L324" s="237"/>
      <c r="M324" s="238" t="s">
        <v>19</v>
      </c>
      <c r="N324" s="239" t="s">
        <v>43</v>
      </c>
      <c r="O324" s="65"/>
      <c r="P324" s="188">
        <f t="shared" si="111"/>
        <v>0</v>
      </c>
      <c r="Q324" s="188">
        <v>0</v>
      </c>
      <c r="R324" s="188">
        <f t="shared" si="112"/>
        <v>0</v>
      </c>
      <c r="S324" s="188">
        <v>0</v>
      </c>
      <c r="T324" s="189">
        <f t="shared" si="11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0" t="s">
        <v>749</v>
      </c>
      <c r="AT324" s="190" t="s">
        <v>264</v>
      </c>
      <c r="AU324" s="190" t="s">
        <v>81</v>
      </c>
      <c r="AY324" s="18" t="s">
        <v>138</v>
      </c>
      <c r="BE324" s="191">
        <f t="shared" si="114"/>
        <v>0</v>
      </c>
      <c r="BF324" s="191">
        <f t="shared" si="115"/>
        <v>0</v>
      </c>
      <c r="BG324" s="191">
        <f t="shared" si="116"/>
        <v>0</v>
      </c>
      <c r="BH324" s="191">
        <f t="shared" si="117"/>
        <v>0</v>
      </c>
      <c r="BI324" s="191">
        <f t="shared" si="118"/>
        <v>0</v>
      </c>
      <c r="BJ324" s="18" t="s">
        <v>79</v>
      </c>
      <c r="BK324" s="191">
        <f t="shared" si="119"/>
        <v>0</v>
      </c>
      <c r="BL324" s="18" t="s">
        <v>749</v>
      </c>
      <c r="BM324" s="190" t="s">
        <v>1476</v>
      </c>
    </row>
    <row r="325" spans="1:65" s="2" customFormat="1" ht="16.5" customHeight="1">
      <c r="A325" s="35"/>
      <c r="B325" s="36"/>
      <c r="C325" s="230" t="s">
        <v>1392</v>
      </c>
      <c r="D325" s="230" t="s">
        <v>264</v>
      </c>
      <c r="E325" s="231" t="s">
        <v>1477</v>
      </c>
      <c r="F325" s="232" t="s">
        <v>1426</v>
      </c>
      <c r="G325" s="233" t="s">
        <v>171</v>
      </c>
      <c r="H325" s="234">
        <v>60</v>
      </c>
      <c r="I325" s="235"/>
      <c r="J325" s="236">
        <f t="shared" si="110"/>
        <v>0</v>
      </c>
      <c r="K325" s="232" t="s">
        <v>19</v>
      </c>
      <c r="L325" s="237"/>
      <c r="M325" s="238" t="s">
        <v>19</v>
      </c>
      <c r="N325" s="239" t="s">
        <v>43</v>
      </c>
      <c r="O325" s="65"/>
      <c r="P325" s="188">
        <f t="shared" si="111"/>
        <v>0</v>
      </c>
      <c r="Q325" s="188">
        <v>0</v>
      </c>
      <c r="R325" s="188">
        <f t="shared" si="112"/>
        <v>0</v>
      </c>
      <c r="S325" s="188">
        <v>0</v>
      </c>
      <c r="T325" s="189">
        <f t="shared" si="11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0" t="s">
        <v>749</v>
      </c>
      <c r="AT325" s="190" t="s">
        <v>264</v>
      </c>
      <c r="AU325" s="190" t="s">
        <v>81</v>
      </c>
      <c r="AY325" s="18" t="s">
        <v>138</v>
      </c>
      <c r="BE325" s="191">
        <f t="shared" si="114"/>
        <v>0</v>
      </c>
      <c r="BF325" s="191">
        <f t="shared" si="115"/>
        <v>0</v>
      </c>
      <c r="BG325" s="191">
        <f t="shared" si="116"/>
        <v>0</v>
      </c>
      <c r="BH325" s="191">
        <f t="shared" si="117"/>
        <v>0</v>
      </c>
      <c r="BI325" s="191">
        <f t="shared" si="118"/>
        <v>0</v>
      </c>
      <c r="BJ325" s="18" t="s">
        <v>79</v>
      </c>
      <c r="BK325" s="191">
        <f t="shared" si="119"/>
        <v>0</v>
      </c>
      <c r="BL325" s="18" t="s">
        <v>749</v>
      </c>
      <c r="BM325" s="190" t="s">
        <v>1478</v>
      </c>
    </row>
    <row r="326" spans="1:65" s="2" customFormat="1" ht="16.5" customHeight="1">
      <c r="A326" s="35"/>
      <c r="B326" s="36"/>
      <c r="C326" s="230" t="s">
        <v>1479</v>
      </c>
      <c r="D326" s="230" t="s">
        <v>264</v>
      </c>
      <c r="E326" s="231" t="s">
        <v>1480</v>
      </c>
      <c r="F326" s="232" t="s">
        <v>1440</v>
      </c>
      <c r="G326" s="233" t="s">
        <v>891</v>
      </c>
      <c r="H326" s="234">
        <v>6</v>
      </c>
      <c r="I326" s="235"/>
      <c r="J326" s="236">
        <f t="shared" si="110"/>
        <v>0</v>
      </c>
      <c r="K326" s="232" t="s">
        <v>19</v>
      </c>
      <c r="L326" s="237"/>
      <c r="M326" s="238" t="s">
        <v>19</v>
      </c>
      <c r="N326" s="239" t="s">
        <v>43</v>
      </c>
      <c r="O326" s="65"/>
      <c r="P326" s="188">
        <f t="shared" si="111"/>
        <v>0</v>
      </c>
      <c r="Q326" s="188">
        <v>0</v>
      </c>
      <c r="R326" s="188">
        <f t="shared" si="112"/>
        <v>0</v>
      </c>
      <c r="S326" s="188">
        <v>0</v>
      </c>
      <c r="T326" s="189">
        <f t="shared" si="11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0" t="s">
        <v>749</v>
      </c>
      <c r="AT326" s="190" t="s">
        <v>264</v>
      </c>
      <c r="AU326" s="190" t="s">
        <v>81</v>
      </c>
      <c r="AY326" s="18" t="s">
        <v>138</v>
      </c>
      <c r="BE326" s="191">
        <f t="shared" si="114"/>
        <v>0</v>
      </c>
      <c r="BF326" s="191">
        <f t="shared" si="115"/>
        <v>0</v>
      </c>
      <c r="BG326" s="191">
        <f t="shared" si="116"/>
        <v>0</v>
      </c>
      <c r="BH326" s="191">
        <f t="shared" si="117"/>
        <v>0</v>
      </c>
      <c r="BI326" s="191">
        <f t="shared" si="118"/>
        <v>0</v>
      </c>
      <c r="BJ326" s="18" t="s">
        <v>79</v>
      </c>
      <c r="BK326" s="191">
        <f t="shared" si="119"/>
        <v>0</v>
      </c>
      <c r="BL326" s="18" t="s">
        <v>749</v>
      </c>
      <c r="BM326" s="190" t="s">
        <v>1481</v>
      </c>
    </row>
    <row r="327" spans="2:63" s="12" customFormat="1" ht="22.9" customHeight="1">
      <c r="B327" s="163"/>
      <c r="C327" s="164"/>
      <c r="D327" s="165" t="s">
        <v>71</v>
      </c>
      <c r="E327" s="177" t="s">
        <v>1482</v>
      </c>
      <c r="F327" s="177" t="s">
        <v>1483</v>
      </c>
      <c r="G327" s="164"/>
      <c r="H327" s="164"/>
      <c r="I327" s="167"/>
      <c r="J327" s="178">
        <f>BK327</f>
        <v>0</v>
      </c>
      <c r="K327" s="164"/>
      <c r="L327" s="169"/>
      <c r="M327" s="170"/>
      <c r="N327" s="171"/>
      <c r="O327" s="171"/>
      <c r="P327" s="172">
        <f>SUM(P328:P341)</f>
        <v>0</v>
      </c>
      <c r="Q327" s="171"/>
      <c r="R327" s="172">
        <f>SUM(R328:R341)</f>
        <v>0</v>
      </c>
      <c r="S327" s="171"/>
      <c r="T327" s="173">
        <f>SUM(T328:T341)</f>
        <v>0</v>
      </c>
      <c r="AR327" s="174" t="s">
        <v>157</v>
      </c>
      <c r="AT327" s="175" t="s">
        <v>71</v>
      </c>
      <c r="AU327" s="175" t="s">
        <v>79</v>
      </c>
      <c r="AY327" s="174" t="s">
        <v>138</v>
      </c>
      <c r="BK327" s="176">
        <f>SUM(BK328:BK341)</f>
        <v>0</v>
      </c>
    </row>
    <row r="328" spans="1:65" s="2" customFormat="1" ht="16.5" customHeight="1">
      <c r="A328" s="35"/>
      <c r="B328" s="36"/>
      <c r="C328" s="179" t="s">
        <v>1395</v>
      </c>
      <c r="D328" s="179" t="s">
        <v>140</v>
      </c>
      <c r="E328" s="180" t="s">
        <v>1484</v>
      </c>
      <c r="F328" s="181" t="s">
        <v>1485</v>
      </c>
      <c r="G328" s="182" t="s">
        <v>171</v>
      </c>
      <c r="H328" s="183">
        <v>1060</v>
      </c>
      <c r="I328" s="184"/>
      <c r="J328" s="185">
        <f aca="true" t="shared" si="120" ref="J328:J341">ROUND(I328*H328,2)</f>
        <v>0</v>
      </c>
      <c r="K328" s="181" t="s">
        <v>19</v>
      </c>
      <c r="L328" s="40"/>
      <c r="M328" s="186" t="s">
        <v>19</v>
      </c>
      <c r="N328" s="187" t="s">
        <v>43</v>
      </c>
      <c r="O328" s="65"/>
      <c r="P328" s="188">
        <f aca="true" t="shared" si="121" ref="P328:P341">O328*H328</f>
        <v>0</v>
      </c>
      <c r="Q328" s="188">
        <v>0</v>
      </c>
      <c r="R328" s="188">
        <f aca="true" t="shared" si="122" ref="R328:R341">Q328*H328</f>
        <v>0</v>
      </c>
      <c r="S328" s="188">
        <v>0</v>
      </c>
      <c r="T328" s="189">
        <f aca="true" t="shared" si="123" ref="T328:T341"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0" t="s">
        <v>714</v>
      </c>
      <c r="AT328" s="190" t="s">
        <v>140</v>
      </c>
      <c r="AU328" s="190" t="s">
        <v>81</v>
      </c>
      <c r="AY328" s="18" t="s">
        <v>138</v>
      </c>
      <c r="BE328" s="191">
        <f aca="true" t="shared" si="124" ref="BE328:BE341">IF(N328="základní",J328,0)</f>
        <v>0</v>
      </c>
      <c r="BF328" s="191">
        <f aca="true" t="shared" si="125" ref="BF328:BF341">IF(N328="snížená",J328,0)</f>
        <v>0</v>
      </c>
      <c r="BG328" s="191">
        <f aca="true" t="shared" si="126" ref="BG328:BG341">IF(N328="zákl. přenesená",J328,0)</f>
        <v>0</v>
      </c>
      <c r="BH328" s="191">
        <f aca="true" t="shared" si="127" ref="BH328:BH341">IF(N328="sníž. přenesená",J328,0)</f>
        <v>0</v>
      </c>
      <c r="BI328" s="191">
        <f aca="true" t="shared" si="128" ref="BI328:BI341">IF(N328="nulová",J328,0)</f>
        <v>0</v>
      </c>
      <c r="BJ328" s="18" t="s">
        <v>79</v>
      </c>
      <c r="BK328" s="191">
        <f aca="true" t="shared" si="129" ref="BK328:BK341">ROUND(I328*H328,2)</f>
        <v>0</v>
      </c>
      <c r="BL328" s="18" t="s">
        <v>714</v>
      </c>
      <c r="BM328" s="190" t="s">
        <v>1486</v>
      </c>
    </row>
    <row r="329" spans="1:65" s="2" customFormat="1" ht="16.5" customHeight="1">
      <c r="A329" s="35"/>
      <c r="B329" s="36"/>
      <c r="C329" s="179" t="s">
        <v>1487</v>
      </c>
      <c r="D329" s="179" t="s">
        <v>140</v>
      </c>
      <c r="E329" s="180" t="s">
        <v>1488</v>
      </c>
      <c r="F329" s="181" t="s">
        <v>1489</v>
      </c>
      <c r="G329" s="182" t="s">
        <v>896</v>
      </c>
      <c r="H329" s="183">
        <v>78</v>
      </c>
      <c r="I329" s="184"/>
      <c r="J329" s="185">
        <f t="shared" si="120"/>
        <v>0</v>
      </c>
      <c r="K329" s="181" t="s">
        <v>19</v>
      </c>
      <c r="L329" s="40"/>
      <c r="M329" s="186" t="s">
        <v>19</v>
      </c>
      <c r="N329" s="187" t="s">
        <v>43</v>
      </c>
      <c r="O329" s="65"/>
      <c r="P329" s="188">
        <f t="shared" si="121"/>
        <v>0</v>
      </c>
      <c r="Q329" s="188">
        <v>0</v>
      </c>
      <c r="R329" s="188">
        <f t="shared" si="122"/>
        <v>0</v>
      </c>
      <c r="S329" s="188">
        <v>0</v>
      </c>
      <c r="T329" s="189">
        <f t="shared" si="12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0" t="s">
        <v>714</v>
      </c>
      <c r="AT329" s="190" t="s">
        <v>140</v>
      </c>
      <c r="AU329" s="190" t="s">
        <v>81</v>
      </c>
      <c r="AY329" s="18" t="s">
        <v>138</v>
      </c>
      <c r="BE329" s="191">
        <f t="shared" si="124"/>
        <v>0</v>
      </c>
      <c r="BF329" s="191">
        <f t="shared" si="125"/>
        <v>0</v>
      </c>
      <c r="BG329" s="191">
        <f t="shared" si="126"/>
        <v>0</v>
      </c>
      <c r="BH329" s="191">
        <f t="shared" si="127"/>
        <v>0</v>
      </c>
      <c r="BI329" s="191">
        <f t="shared" si="128"/>
        <v>0</v>
      </c>
      <c r="BJ329" s="18" t="s">
        <v>79</v>
      </c>
      <c r="BK329" s="191">
        <f t="shared" si="129"/>
        <v>0</v>
      </c>
      <c r="BL329" s="18" t="s">
        <v>714</v>
      </c>
      <c r="BM329" s="190" t="s">
        <v>1490</v>
      </c>
    </row>
    <row r="330" spans="1:65" s="2" customFormat="1" ht="16.5" customHeight="1">
      <c r="A330" s="35"/>
      <c r="B330" s="36"/>
      <c r="C330" s="179" t="s">
        <v>1399</v>
      </c>
      <c r="D330" s="179" t="s">
        <v>140</v>
      </c>
      <c r="E330" s="180" t="s">
        <v>1491</v>
      </c>
      <c r="F330" s="181" t="s">
        <v>1492</v>
      </c>
      <c r="G330" s="182" t="s">
        <v>171</v>
      </c>
      <c r="H330" s="183">
        <v>100</v>
      </c>
      <c r="I330" s="184"/>
      <c r="J330" s="185">
        <f t="shared" si="120"/>
        <v>0</v>
      </c>
      <c r="K330" s="181" t="s">
        <v>19</v>
      </c>
      <c r="L330" s="40"/>
      <c r="M330" s="186" t="s">
        <v>19</v>
      </c>
      <c r="N330" s="187" t="s">
        <v>43</v>
      </c>
      <c r="O330" s="65"/>
      <c r="P330" s="188">
        <f t="shared" si="121"/>
        <v>0</v>
      </c>
      <c r="Q330" s="188">
        <v>0</v>
      </c>
      <c r="R330" s="188">
        <f t="shared" si="122"/>
        <v>0</v>
      </c>
      <c r="S330" s="188">
        <v>0</v>
      </c>
      <c r="T330" s="189">
        <f t="shared" si="12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0" t="s">
        <v>714</v>
      </c>
      <c r="AT330" s="190" t="s">
        <v>140</v>
      </c>
      <c r="AU330" s="190" t="s">
        <v>81</v>
      </c>
      <c r="AY330" s="18" t="s">
        <v>138</v>
      </c>
      <c r="BE330" s="191">
        <f t="shared" si="124"/>
        <v>0</v>
      </c>
      <c r="BF330" s="191">
        <f t="shared" si="125"/>
        <v>0</v>
      </c>
      <c r="BG330" s="191">
        <f t="shared" si="126"/>
        <v>0</v>
      </c>
      <c r="BH330" s="191">
        <f t="shared" si="127"/>
        <v>0</v>
      </c>
      <c r="BI330" s="191">
        <f t="shared" si="128"/>
        <v>0</v>
      </c>
      <c r="BJ330" s="18" t="s">
        <v>79</v>
      </c>
      <c r="BK330" s="191">
        <f t="shared" si="129"/>
        <v>0</v>
      </c>
      <c r="BL330" s="18" t="s">
        <v>714</v>
      </c>
      <c r="BM330" s="190" t="s">
        <v>1493</v>
      </c>
    </row>
    <row r="331" spans="1:65" s="2" customFormat="1" ht="16.5" customHeight="1">
      <c r="A331" s="35"/>
      <c r="B331" s="36"/>
      <c r="C331" s="179" t="s">
        <v>1494</v>
      </c>
      <c r="D331" s="179" t="s">
        <v>140</v>
      </c>
      <c r="E331" s="180" t="s">
        <v>1495</v>
      </c>
      <c r="F331" s="181" t="s">
        <v>1496</v>
      </c>
      <c r="G331" s="182" t="s">
        <v>896</v>
      </c>
      <c r="H331" s="183">
        <v>4</v>
      </c>
      <c r="I331" s="184"/>
      <c r="J331" s="185">
        <f t="shared" si="120"/>
        <v>0</v>
      </c>
      <c r="K331" s="181" t="s">
        <v>19</v>
      </c>
      <c r="L331" s="40"/>
      <c r="M331" s="186" t="s">
        <v>19</v>
      </c>
      <c r="N331" s="187" t="s">
        <v>43</v>
      </c>
      <c r="O331" s="65"/>
      <c r="P331" s="188">
        <f t="shared" si="121"/>
        <v>0</v>
      </c>
      <c r="Q331" s="188">
        <v>0</v>
      </c>
      <c r="R331" s="188">
        <f t="shared" si="122"/>
        <v>0</v>
      </c>
      <c r="S331" s="188">
        <v>0</v>
      </c>
      <c r="T331" s="189">
        <f t="shared" si="12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0" t="s">
        <v>714</v>
      </c>
      <c r="AT331" s="190" t="s">
        <v>140</v>
      </c>
      <c r="AU331" s="190" t="s">
        <v>81</v>
      </c>
      <c r="AY331" s="18" t="s">
        <v>138</v>
      </c>
      <c r="BE331" s="191">
        <f t="shared" si="124"/>
        <v>0</v>
      </c>
      <c r="BF331" s="191">
        <f t="shared" si="125"/>
        <v>0</v>
      </c>
      <c r="BG331" s="191">
        <f t="shared" si="126"/>
        <v>0</v>
      </c>
      <c r="BH331" s="191">
        <f t="shared" si="127"/>
        <v>0</v>
      </c>
      <c r="BI331" s="191">
        <f t="shared" si="128"/>
        <v>0</v>
      </c>
      <c r="BJ331" s="18" t="s">
        <v>79</v>
      </c>
      <c r="BK331" s="191">
        <f t="shared" si="129"/>
        <v>0</v>
      </c>
      <c r="BL331" s="18" t="s">
        <v>714</v>
      </c>
      <c r="BM331" s="190" t="s">
        <v>1497</v>
      </c>
    </row>
    <row r="332" spans="1:65" s="2" customFormat="1" ht="16.5" customHeight="1">
      <c r="A332" s="35"/>
      <c r="B332" s="36"/>
      <c r="C332" s="179" t="s">
        <v>1402</v>
      </c>
      <c r="D332" s="179" t="s">
        <v>140</v>
      </c>
      <c r="E332" s="180" t="s">
        <v>1498</v>
      </c>
      <c r="F332" s="181" t="s">
        <v>1499</v>
      </c>
      <c r="G332" s="182" t="s">
        <v>171</v>
      </c>
      <c r="H332" s="183">
        <v>1070</v>
      </c>
      <c r="I332" s="184"/>
      <c r="J332" s="185">
        <f t="shared" si="120"/>
        <v>0</v>
      </c>
      <c r="K332" s="181" t="s">
        <v>19</v>
      </c>
      <c r="L332" s="40"/>
      <c r="M332" s="186" t="s">
        <v>19</v>
      </c>
      <c r="N332" s="187" t="s">
        <v>43</v>
      </c>
      <c r="O332" s="65"/>
      <c r="P332" s="188">
        <f t="shared" si="121"/>
        <v>0</v>
      </c>
      <c r="Q332" s="188">
        <v>0</v>
      </c>
      <c r="R332" s="188">
        <f t="shared" si="122"/>
        <v>0</v>
      </c>
      <c r="S332" s="188">
        <v>0</v>
      </c>
      <c r="T332" s="189">
        <f t="shared" si="12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0" t="s">
        <v>714</v>
      </c>
      <c r="AT332" s="190" t="s">
        <v>140</v>
      </c>
      <c r="AU332" s="190" t="s">
        <v>81</v>
      </c>
      <c r="AY332" s="18" t="s">
        <v>138</v>
      </c>
      <c r="BE332" s="191">
        <f t="shared" si="124"/>
        <v>0</v>
      </c>
      <c r="BF332" s="191">
        <f t="shared" si="125"/>
        <v>0</v>
      </c>
      <c r="BG332" s="191">
        <f t="shared" si="126"/>
        <v>0</v>
      </c>
      <c r="BH332" s="191">
        <f t="shared" si="127"/>
        <v>0</v>
      </c>
      <c r="BI332" s="191">
        <f t="shared" si="128"/>
        <v>0</v>
      </c>
      <c r="BJ332" s="18" t="s">
        <v>79</v>
      </c>
      <c r="BK332" s="191">
        <f t="shared" si="129"/>
        <v>0</v>
      </c>
      <c r="BL332" s="18" t="s">
        <v>714</v>
      </c>
      <c r="BM332" s="190" t="s">
        <v>1500</v>
      </c>
    </row>
    <row r="333" spans="1:65" s="2" customFormat="1" ht="16.5" customHeight="1">
      <c r="A333" s="35"/>
      <c r="B333" s="36"/>
      <c r="C333" s="179" t="s">
        <v>1501</v>
      </c>
      <c r="D333" s="179" t="s">
        <v>140</v>
      </c>
      <c r="E333" s="180" t="s">
        <v>1502</v>
      </c>
      <c r="F333" s="181" t="s">
        <v>1503</v>
      </c>
      <c r="G333" s="182" t="s">
        <v>171</v>
      </c>
      <c r="H333" s="183">
        <v>960</v>
      </c>
      <c r="I333" s="184"/>
      <c r="J333" s="185">
        <f t="shared" si="120"/>
        <v>0</v>
      </c>
      <c r="K333" s="181" t="s">
        <v>19</v>
      </c>
      <c r="L333" s="40"/>
      <c r="M333" s="186" t="s">
        <v>19</v>
      </c>
      <c r="N333" s="187" t="s">
        <v>43</v>
      </c>
      <c r="O333" s="65"/>
      <c r="P333" s="188">
        <f t="shared" si="121"/>
        <v>0</v>
      </c>
      <c r="Q333" s="188">
        <v>0</v>
      </c>
      <c r="R333" s="188">
        <f t="shared" si="122"/>
        <v>0</v>
      </c>
      <c r="S333" s="188">
        <v>0</v>
      </c>
      <c r="T333" s="189">
        <f t="shared" si="12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0" t="s">
        <v>714</v>
      </c>
      <c r="AT333" s="190" t="s">
        <v>140</v>
      </c>
      <c r="AU333" s="190" t="s">
        <v>81</v>
      </c>
      <c r="AY333" s="18" t="s">
        <v>138</v>
      </c>
      <c r="BE333" s="191">
        <f t="shared" si="124"/>
        <v>0</v>
      </c>
      <c r="BF333" s="191">
        <f t="shared" si="125"/>
        <v>0</v>
      </c>
      <c r="BG333" s="191">
        <f t="shared" si="126"/>
        <v>0</v>
      </c>
      <c r="BH333" s="191">
        <f t="shared" si="127"/>
        <v>0</v>
      </c>
      <c r="BI333" s="191">
        <f t="shared" si="128"/>
        <v>0</v>
      </c>
      <c r="BJ333" s="18" t="s">
        <v>79</v>
      </c>
      <c r="BK333" s="191">
        <f t="shared" si="129"/>
        <v>0</v>
      </c>
      <c r="BL333" s="18" t="s">
        <v>714</v>
      </c>
      <c r="BM333" s="190" t="s">
        <v>1504</v>
      </c>
    </row>
    <row r="334" spans="1:65" s="2" customFormat="1" ht="16.5" customHeight="1">
      <c r="A334" s="35"/>
      <c r="B334" s="36"/>
      <c r="C334" s="179" t="s">
        <v>1406</v>
      </c>
      <c r="D334" s="179" t="s">
        <v>140</v>
      </c>
      <c r="E334" s="180" t="s">
        <v>1505</v>
      </c>
      <c r="F334" s="181" t="s">
        <v>1506</v>
      </c>
      <c r="G334" s="182" t="s">
        <v>896</v>
      </c>
      <c r="H334" s="183">
        <v>78</v>
      </c>
      <c r="I334" s="184"/>
      <c r="J334" s="185">
        <f t="shared" si="120"/>
        <v>0</v>
      </c>
      <c r="K334" s="181" t="s">
        <v>19</v>
      </c>
      <c r="L334" s="40"/>
      <c r="M334" s="186" t="s">
        <v>19</v>
      </c>
      <c r="N334" s="187" t="s">
        <v>43</v>
      </c>
      <c r="O334" s="65"/>
      <c r="P334" s="188">
        <f t="shared" si="121"/>
        <v>0</v>
      </c>
      <c r="Q334" s="188">
        <v>0</v>
      </c>
      <c r="R334" s="188">
        <f t="shared" si="122"/>
        <v>0</v>
      </c>
      <c r="S334" s="188">
        <v>0</v>
      </c>
      <c r="T334" s="189">
        <f t="shared" si="12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0" t="s">
        <v>714</v>
      </c>
      <c r="AT334" s="190" t="s">
        <v>140</v>
      </c>
      <c r="AU334" s="190" t="s">
        <v>81</v>
      </c>
      <c r="AY334" s="18" t="s">
        <v>138</v>
      </c>
      <c r="BE334" s="191">
        <f t="shared" si="124"/>
        <v>0</v>
      </c>
      <c r="BF334" s="191">
        <f t="shared" si="125"/>
        <v>0</v>
      </c>
      <c r="BG334" s="191">
        <f t="shared" si="126"/>
        <v>0</v>
      </c>
      <c r="BH334" s="191">
        <f t="shared" si="127"/>
        <v>0</v>
      </c>
      <c r="BI334" s="191">
        <f t="shared" si="128"/>
        <v>0</v>
      </c>
      <c r="BJ334" s="18" t="s">
        <v>79</v>
      </c>
      <c r="BK334" s="191">
        <f t="shared" si="129"/>
        <v>0</v>
      </c>
      <c r="BL334" s="18" t="s">
        <v>714</v>
      </c>
      <c r="BM334" s="190" t="s">
        <v>1507</v>
      </c>
    </row>
    <row r="335" spans="1:65" s="2" customFormat="1" ht="16.5" customHeight="1">
      <c r="A335" s="35"/>
      <c r="B335" s="36"/>
      <c r="C335" s="179" t="s">
        <v>1508</v>
      </c>
      <c r="D335" s="179" t="s">
        <v>140</v>
      </c>
      <c r="E335" s="180" t="s">
        <v>942</v>
      </c>
      <c r="F335" s="181" t="s">
        <v>943</v>
      </c>
      <c r="G335" s="182" t="s">
        <v>896</v>
      </c>
      <c r="H335" s="183">
        <v>78</v>
      </c>
      <c r="I335" s="184"/>
      <c r="J335" s="185">
        <f t="shared" si="120"/>
        <v>0</v>
      </c>
      <c r="K335" s="181" t="s">
        <v>19</v>
      </c>
      <c r="L335" s="40"/>
      <c r="M335" s="186" t="s">
        <v>19</v>
      </c>
      <c r="N335" s="187" t="s">
        <v>43</v>
      </c>
      <c r="O335" s="65"/>
      <c r="P335" s="188">
        <f t="shared" si="121"/>
        <v>0</v>
      </c>
      <c r="Q335" s="188">
        <v>0</v>
      </c>
      <c r="R335" s="188">
        <f t="shared" si="122"/>
        <v>0</v>
      </c>
      <c r="S335" s="188">
        <v>0</v>
      </c>
      <c r="T335" s="189">
        <f t="shared" si="12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0" t="s">
        <v>714</v>
      </c>
      <c r="AT335" s="190" t="s">
        <v>140</v>
      </c>
      <c r="AU335" s="190" t="s">
        <v>81</v>
      </c>
      <c r="AY335" s="18" t="s">
        <v>138</v>
      </c>
      <c r="BE335" s="191">
        <f t="shared" si="124"/>
        <v>0</v>
      </c>
      <c r="BF335" s="191">
        <f t="shared" si="125"/>
        <v>0</v>
      </c>
      <c r="BG335" s="191">
        <f t="shared" si="126"/>
        <v>0</v>
      </c>
      <c r="BH335" s="191">
        <f t="shared" si="127"/>
        <v>0</v>
      </c>
      <c r="BI335" s="191">
        <f t="shared" si="128"/>
        <v>0</v>
      </c>
      <c r="BJ335" s="18" t="s">
        <v>79</v>
      </c>
      <c r="BK335" s="191">
        <f t="shared" si="129"/>
        <v>0</v>
      </c>
      <c r="BL335" s="18" t="s">
        <v>714</v>
      </c>
      <c r="BM335" s="190" t="s">
        <v>1509</v>
      </c>
    </row>
    <row r="336" spans="1:65" s="2" customFormat="1" ht="16.5" customHeight="1">
      <c r="A336" s="35"/>
      <c r="B336" s="36"/>
      <c r="C336" s="179" t="s">
        <v>1409</v>
      </c>
      <c r="D336" s="179" t="s">
        <v>140</v>
      </c>
      <c r="E336" s="180" t="s">
        <v>944</v>
      </c>
      <c r="F336" s="181" t="s">
        <v>945</v>
      </c>
      <c r="G336" s="182" t="s">
        <v>896</v>
      </c>
      <c r="H336" s="183">
        <v>78</v>
      </c>
      <c r="I336" s="184"/>
      <c r="J336" s="185">
        <f t="shared" si="120"/>
        <v>0</v>
      </c>
      <c r="K336" s="181" t="s">
        <v>19</v>
      </c>
      <c r="L336" s="40"/>
      <c r="M336" s="186" t="s">
        <v>19</v>
      </c>
      <c r="N336" s="187" t="s">
        <v>43</v>
      </c>
      <c r="O336" s="65"/>
      <c r="P336" s="188">
        <f t="shared" si="121"/>
        <v>0</v>
      </c>
      <c r="Q336" s="188">
        <v>0</v>
      </c>
      <c r="R336" s="188">
        <f t="shared" si="122"/>
        <v>0</v>
      </c>
      <c r="S336" s="188">
        <v>0</v>
      </c>
      <c r="T336" s="189">
        <f t="shared" si="12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0" t="s">
        <v>714</v>
      </c>
      <c r="AT336" s="190" t="s">
        <v>140</v>
      </c>
      <c r="AU336" s="190" t="s">
        <v>81</v>
      </c>
      <c r="AY336" s="18" t="s">
        <v>138</v>
      </c>
      <c r="BE336" s="191">
        <f t="shared" si="124"/>
        <v>0</v>
      </c>
      <c r="BF336" s="191">
        <f t="shared" si="125"/>
        <v>0</v>
      </c>
      <c r="BG336" s="191">
        <f t="shared" si="126"/>
        <v>0</v>
      </c>
      <c r="BH336" s="191">
        <f t="shared" si="127"/>
        <v>0</v>
      </c>
      <c r="BI336" s="191">
        <f t="shared" si="128"/>
        <v>0</v>
      </c>
      <c r="BJ336" s="18" t="s">
        <v>79</v>
      </c>
      <c r="BK336" s="191">
        <f t="shared" si="129"/>
        <v>0</v>
      </c>
      <c r="BL336" s="18" t="s">
        <v>714</v>
      </c>
      <c r="BM336" s="190" t="s">
        <v>1510</v>
      </c>
    </row>
    <row r="337" spans="1:65" s="2" customFormat="1" ht="16.5" customHeight="1">
      <c r="A337" s="35"/>
      <c r="B337" s="36"/>
      <c r="C337" s="179" t="s">
        <v>1511</v>
      </c>
      <c r="D337" s="179" t="s">
        <v>140</v>
      </c>
      <c r="E337" s="180" t="s">
        <v>1512</v>
      </c>
      <c r="F337" s="181" t="s">
        <v>1513</v>
      </c>
      <c r="G337" s="182" t="s">
        <v>896</v>
      </c>
      <c r="H337" s="183">
        <v>78</v>
      </c>
      <c r="I337" s="184"/>
      <c r="J337" s="185">
        <f t="shared" si="120"/>
        <v>0</v>
      </c>
      <c r="K337" s="181" t="s">
        <v>19</v>
      </c>
      <c r="L337" s="40"/>
      <c r="M337" s="186" t="s">
        <v>19</v>
      </c>
      <c r="N337" s="187" t="s">
        <v>43</v>
      </c>
      <c r="O337" s="65"/>
      <c r="P337" s="188">
        <f t="shared" si="121"/>
        <v>0</v>
      </c>
      <c r="Q337" s="188">
        <v>0</v>
      </c>
      <c r="R337" s="188">
        <f t="shared" si="122"/>
        <v>0</v>
      </c>
      <c r="S337" s="188">
        <v>0</v>
      </c>
      <c r="T337" s="189">
        <f t="shared" si="12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0" t="s">
        <v>714</v>
      </c>
      <c r="AT337" s="190" t="s">
        <v>140</v>
      </c>
      <c r="AU337" s="190" t="s">
        <v>81</v>
      </c>
      <c r="AY337" s="18" t="s">
        <v>138</v>
      </c>
      <c r="BE337" s="191">
        <f t="shared" si="124"/>
        <v>0</v>
      </c>
      <c r="BF337" s="191">
        <f t="shared" si="125"/>
        <v>0</v>
      </c>
      <c r="BG337" s="191">
        <f t="shared" si="126"/>
        <v>0</v>
      </c>
      <c r="BH337" s="191">
        <f t="shared" si="127"/>
        <v>0</v>
      </c>
      <c r="BI337" s="191">
        <f t="shared" si="128"/>
        <v>0</v>
      </c>
      <c r="BJ337" s="18" t="s">
        <v>79</v>
      </c>
      <c r="BK337" s="191">
        <f t="shared" si="129"/>
        <v>0</v>
      </c>
      <c r="BL337" s="18" t="s">
        <v>714</v>
      </c>
      <c r="BM337" s="190" t="s">
        <v>1514</v>
      </c>
    </row>
    <row r="338" spans="1:65" s="2" customFormat="1" ht="16.5" customHeight="1">
      <c r="A338" s="35"/>
      <c r="B338" s="36"/>
      <c r="C338" s="179" t="s">
        <v>1413</v>
      </c>
      <c r="D338" s="179" t="s">
        <v>140</v>
      </c>
      <c r="E338" s="180" t="s">
        <v>1515</v>
      </c>
      <c r="F338" s="181" t="s">
        <v>1516</v>
      </c>
      <c r="G338" s="182" t="s">
        <v>891</v>
      </c>
      <c r="H338" s="183">
        <v>20</v>
      </c>
      <c r="I338" s="184"/>
      <c r="J338" s="185">
        <f t="shared" si="120"/>
        <v>0</v>
      </c>
      <c r="K338" s="181" t="s">
        <v>19</v>
      </c>
      <c r="L338" s="40"/>
      <c r="M338" s="186" t="s">
        <v>19</v>
      </c>
      <c r="N338" s="187" t="s">
        <v>43</v>
      </c>
      <c r="O338" s="65"/>
      <c r="P338" s="188">
        <f t="shared" si="121"/>
        <v>0</v>
      </c>
      <c r="Q338" s="188">
        <v>0</v>
      </c>
      <c r="R338" s="188">
        <f t="shared" si="122"/>
        <v>0</v>
      </c>
      <c r="S338" s="188">
        <v>0</v>
      </c>
      <c r="T338" s="189">
        <f t="shared" si="12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0" t="s">
        <v>714</v>
      </c>
      <c r="AT338" s="190" t="s">
        <v>140</v>
      </c>
      <c r="AU338" s="190" t="s">
        <v>81</v>
      </c>
      <c r="AY338" s="18" t="s">
        <v>138</v>
      </c>
      <c r="BE338" s="191">
        <f t="shared" si="124"/>
        <v>0</v>
      </c>
      <c r="BF338" s="191">
        <f t="shared" si="125"/>
        <v>0</v>
      </c>
      <c r="BG338" s="191">
        <f t="shared" si="126"/>
        <v>0</v>
      </c>
      <c r="BH338" s="191">
        <f t="shared" si="127"/>
        <v>0</v>
      </c>
      <c r="BI338" s="191">
        <f t="shared" si="128"/>
        <v>0</v>
      </c>
      <c r="BJ338" s="18" t="s">
        <v>79</v>
      </c>
      <c r="BK338" s="191">
        <f t="shared" si="129"/>
        <v>0</v>
      </c>
      <c r="BL338" s="18" t="s">
        <v>714</v>
      </c>
      <c r="BM338" s="190" t="s">
        <v>1517</v>
      </c>
    </row>
    <row r="339" spans="1:65" s="2" customFormat="1" ht="16.5" customHeight="1">
      <c r="A339" s="35"/>
      <c r="B339" s="36"/>
      <c r="C339" s="179" t="s">
        <v>1518</v>
      </c>
      <c r="D339" s="179" t="s">
        <v>140</v>
      </c>
      <c r="E339" s="180" t="s">
        <v>1519</v>
      </c>
      <c r="F339" s="181" t="s">
        <v>1520</v>
      </c>
      <c r="G339" s="182" t="s">
        <v>896</v>
      </c>
      <c r="H339" s="183">
        <v>4</v>
      </c>
      <c r="I339" s="184"/>
      <c r="J339" s="185">
        <f t="shared" si="120"/>
        <v>0</v>
      </c>
      <c r="K339" s="181" t="s">
        <v>19</v>
      </c>
      <c r="L339" s="40"/>
      <c r="M339" s="186" t="s">
        <v>19</v>
      </c>
      <c r="N339" s="187" t="s">
        <v>43</v>
      </c>
      <c r="O339" s="65"/>
      <c r="P339" s="188">
        <f t="shared" si="121"/>
        <v>0</v>
      </c>
      <c r="Q339" s="188">
        <v>0</v>
      </c>
      <c r="R339" s="188">
        <f t="shared" si="122"/>
        <v>0</v>
      </c>
      <c r="S339" s="188">
        <v>0</v>
      </c>
      <c r="T339" s="189">
        <f t="shared" si="12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0" t="s">
        <v>714</v>
      </c>
      <c r="AT339" s="190" t="s">
        <v>140</v>
      </c>
      <c r="AU339" s="190" t="s">
        <v>81</v>
      </c>
      <c r="AY339" s="18" t="s">
        <v>138</v>
      </c>
      <c r="BE339" s="191">
        <f t="shared" si="124"/>
        <v>0</v>
      </c>
      <c r="BF339" s="191">
        <f t="shared" si="125"/>
        <v>0</v>
      </c>
      <c r="BG339" s="191">
        <f t="shared" si="126"/>
        <v>0</v>
      </c>
      <c r="BH339" s="191">
        <f t="shared" si="127"/>
        <v>0</v>
      </c>
      <c r="BI339" s="191">
        <f t="shared" si="128"/>
        <v>0</v>
      </c>
      <c r="BJ339" s="18" t="s">
        <v>79</v>
      </c>
      <c r="BK339" s="191">
        <f t="shared" si="129"/>
        <v>0</v>
      </c>
      <c r="BL339" s="18" t="s">
        <v>714</v>
      </c>
      <c r="BM339" s="190" t="s">
        <v>1521</v>
      </c>
    </row>
    <row r="340" spans="1:65" s="2" customFormat="1" ht="16.5" customHeight="1">
      <c r="A340" s="35"/>
      <c r="B340" s="36"/>
      <c r="C340" s="179" t="s">
        <v>1416</v>
      </c>
      <c r="D340" s="179" t="s">
        <v>140</v>
      </c>
      <c r="E340" s="180" t="s">
        <v>1522</v>
      </c>
      <c r="F340" s="181" t="s">
        <v>1523</v>
      </c>
      <c r="G340" s="182" t="s">
        <v>891</v>
      </c>
      <c r="H340" s="183">
        <v>2</v>
      </c>
      <c r="I340" s="184"/>
      <c r="J340" s="185">
        <f t="shared" si="120"/>
        <v>0</v>
      </c>
      <c r="K340" s="181" t="s">
        <v>19</v>
      </c>
      <c r="L340" s="40"/>
      <c r="M340" s="186" t="s">
        <v>19</v>
      </c>
      <c r="N340" s="187" t="s">
        <v>43</v>
      </c>
      <c r="O340" s="65"/>
      <c r="P340" s="188">
        <f t="shared" si="121"/>
        <v>0</v>
      </c>
      <c r="Q340" s="188">
        <v>0</v>
      </c>
      <c r="R340" s="188">
        <f t="shared" si="122"/>
        <v>0</v>
      </c>
      <c r="S340" s="188">
        <v>0</v>
      </c>
      <c r="T340" s="189">
        <f t="shared" si="12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0" t="s">
        <v>714</v>
      </c>
      <c r="AT340" s="190" t="s">
        <v>140</v>
      </c>
      <c r="AU340" s="190" t="s">
        <v>81</v>
      </c>
      <c r="AY340" s="18" t="s">
        <v>138</v>
      </c>
      <c r="BE340" s="191">
        <f t="shared" si="124"/>
        <v>0</v>
      </c>
      <c r="BF340" s="191">
        <f t="shared" si="125"/>
        <v>0</v>
      </c>
      <c r="BG340" s="191">
        <f t="shared" si="126"/>
        <v>0</v>
      </c>
      <c r="BH340" s="191">
        <f t="shared" si="127"/>
        <v>0</v>
      </c>
      <c r="BI340" s="191">
        <f t="shared" si="128"/>
        <v>0</v>
      </c>
      <c r="BJ340" s="18" t="s">
        <v>79</v>
      </c>
      <c r="BK340" s="191">
        <f t="shared" si="129"/>
        <v>0</v>
      </c>
      <c r="BL340" s="18" t="s">
        <v>714</v>
      </c>
      <c r="BM340" s="190" t="s">
        <v>722</v>
      </c>
    </row>
    <row r="341" spans="1:65" s="2" customFormat="1" ht="16.5" customHeight="1">
      <c r="A341" s="35"/>
      <c r="B341" s="36"/>
      <c r="C341" s="179" t="s">
        <v>1524</v>
      </c>
      <c r="D341" s="179" t="s">
        <v>140</v>
      </c>
      <c r="E341" s="180" t="s">
        <v>1525</v>
      </c>
      <c r="F341" s="181" t="s">
        <v>1526</v>
      </c>
      <c r="G341" s="182" t="s">
        <v>171</v>
      </c>
      <c r="H341" s="183">
        <v>3</v>
      </c>
      <c r="I341" s="184"/>
      <c r="J341" s="185">
        <f t="shared" si="120"/>
        <v>0</v>
      </c>
      <c r="K341" s="181" t="s">
        <v>19</v>
      </c>
      <c r="L341" s="40"/>
      <c r="M341" s="186" t="s">
        <v>19</v>
      </c>
      <c r="N341" s="187" t="s">
        <v>43</v>
      </c>
      <c r="O341" s="65"/>
      <c r="P341" s="188">
        <f t="shared" si="121"/>
        <v>0</v>
      </c>
      <c r="Q341" s="188">
        <v>0</v>
      </c>
      <c r="R341" s="188">
        <f t="shared" si="122"/>
        <v>0</v>
      </c>
      <c r="S341" s="188">
        <v>0</v>
      </c>
      <c r="T341" s="189">
        <f t="shared" si="12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0" t="s">
        <v>714</v>
      </c>
      <c r="AT341" s="190" t="s">
        <v>140</v>
      </c>
      <c r="AU341" s="190" t="s">
        <v>81</v>
      </c>
      <c r="AY341" s="18" t="s">
        <v>138</v>
      </c>
      <c r="BE341" s="191">
        <f t="shared" si="124"/>
        <v>0</v>
      </c>
      <c r="BF341" s="191">
        <f t="shared" si="125"/>
        <v>0</v>
      </c>
      <c r="BG341" s="191">
        <f t="shared" si="126"/>
        <v>0</v>
      </c>
      <c r="BH341" s="191">
        <f t="shared" si="127"/>
        <v>0</v>
      </c>
      <c r="BI341" s="191">
        <f t="shared" si="128"/>
        <v>0</v>
      </c>
      <c r="BJ341" s="18" t="s">
        <v>79</v>
      </c>
      <c r="BK341" s="191">
        <f t="shared" si="129"/>
        <v>0</v>
      </c>
      <c r="BL341" s="18" t="s">
        <v>714</v>
      </c>
      <c r="BM341" s="190" t="s">
        <v>1527</v>
      </c>
    </row>
    <row r="342" spans="2:63" s="12" customFormat="1" ht="22.9" customHeight="1">
      <c r="B342" s="163"/>
      <c r="C342" s="164"/>
      <c r="D342" s="165" t="s">
        <v>71</v>
      </c>
      <c r="E342" s="177" t="s">
        <v>1528</v>
      </c>
      <c r="F342" s="177" t="s">
        <v>1529</v>
      </c>
      <c r="G342" s="164"/>
      <c r="H342" s="164"/>
      <c r="I342" s="167"/>
      <c r="J342" s="178">
        <f>BK342</f>
        <v>0</v>
      </c>
      <c r="K342" s="164"/>
      <c r="L342" s="169"/>
      <c r="M342" s="170"/>
      <c r="N342" s="171"/>
      <c r="O342" s="171"/>
      <c r="P342" s="172">
        <f>SUM(P343:P353)</f>
        <v>0</v>
      </c>
      <c r="Q342" s="171"/>
      <c r="R342" s="172">
        <f>SUM(R343:R353)</f>
        <v>0</v>
      </c>
      <c r="S342" s="171"/>
      <c r="T342" s="173">
        <f>SUM(T343:T353)</f>
        <v>0</v>
      </c>
      <c r="AR342" s="174" t="s">
        <v>157</v>
      </c>
      <c r="AT342" s="175" t="s">
        <v>71</v>
      </c>
      <c r="AU342" s="175" t="s">
        <v>79</v>
      </c>
      <c r="AY342" s="174" t="s">
        <v>138</v>
      </c>
      <c r="BK342" s="176">
        <f>SUM(BK343:BK353)</f>
        <v>0</v>
      </c>
    </row>
    <row r="343" spans="1:65" s="2" customFormat="1" ht="16.5" customHeight="1">
      <c r="A343" s="35"/>
      <c r="B343" s="36"/>
      <c r="C343" s="230" t="s">
        <v>1420</v>
      </c>
      <c r="D343" s="230" t="s">
        <v>264</v>
      </c>
      <c r="E343" s="231" t="s">
        <v>1530</v>
      </c>
      <c r="F343" s="232" t="s">
        <v>1485</v>
      </c>
      <c r="G343" s="233" t="s">
        <v>171</v>
      </c>
      <c r="H343" s="234">
        <v>1060</v>
      </c>
      <c r="I343" s="235"/>
      <c r="J343" s="236">
        <f aca="true" t="shared" si="130" ref="J343:J353">ROUND(I343*H343,2)</f>
        <v>0</v>
      </c>
      <c r="K343" s="232" t="s">
        <v>19</v>
      </c>
      <c r="L343" s="237"/>
      <c r="M343" s="238" t="s">
        <v>19</v>
      </c>
      <c r="N343" s="239" t="s">
        <v>43</v>
      </c>
      <c r="O343" s="65"/>
      <c r="P343" s="188">
        <f aca="true" t="shared" si="131" ref="P343:P353">O343*H343</f>
        <v>0</v>
      </c>
      <c r="Q343" s="188">
        <v>0</v>
      </c>
      <c r="R343" s="188">
        <f aca="true" t="shared" si="132" ref="R343:R353">Q343*H343</f>
        <v>0</v>
      </c>
      <c r="S343" s="188">
        <v>0</v>
      </c>
      <c r="T343" s="189">
        <f aca="true" t="shared" si="133" ref="T343:T353"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0" t="s">
        <v>749</v>
      </c>
      <c r="AT343" s="190" t="s">
        <v>264</v>
      </c>
      <c r="AU343" s="190" t="s">
        <v>81</v>
      </c>
      <c r="AY343" s="18" t="s">
        <v>138</v>
      </c>
      <c r="BE343" s="191">
        <f aca="true" t="shared" si="134" ref="BE343:BE353">IF(N343="základní",J343,0)</f>
        <v>0</v>
      </c>
      <c r="BF343" s="191">
        <f aca="true" t="shared" si="135" ref="BF343:BF353">IF(N343="snížená",J343,0)</f>
        <v>0</v>
      </c>
      <c r="BG343" s="191">
        <f aca="true" t="shared" si="136" ref="BG343:BG353">IF(N343="zákl. přenesená",J343,0)</f>
        <v>0</v>
      </c>
      <c r="BH343" s="191">
        <f aca="true" t="shared" si="137" ref="BH343:BH353">IF(N343="sníž. přenesená",J343,0)</f>
        <v>0</v>
      </c>
      <c r="BI343" s="191">
        <f aca="true" t="shared" si="138" ref="BI343:BI353">IF(N343="nulová",J343,0)</f>
        <v>0</v>
      </c>
      <c r="BJ343" s="18" t="s">
        <v>79</v>
      </c>
      <c r="BK343" s="191">
        <f aca="true" t="shared" si="139" ref="BK343:BK353">ROUND(I343*H343,2)</f>
        <v>0</v>
      </c>
      <c r="BL343" s="18" t="s">
        <v>749</v>
      </c>
      <c r="BM343" s="190" t="s">
        <v>1531</v>
      </c>
    </row>
    <row r="344" spans="1:65" s="2" customFormat="1" ht="16.5" customHeight="1">
      <c r="A344" s="35"/>
      <c r="B344" s="36"/>
      <c r="C344" s="230" t="s">
        <v>1532</v>
      </c>
      <c r="D344" s="230" t="s">
        <v>264</v>
      </c>
      <c r="E344" s="231" t="s">
        <v>1533</v>
      </c>
      <c r="F344" s="232" t="s">
        <v>1534</v>
      </c>
      <c r="G344" s="233" t="s">
        <v>896</v>
      </c>
      <c r="H344" s="234">
        <v>78</v>
      </c>
      <c r="I344" s="235"/>
      <c r="J344" s="236">
        <f t="shared" si="130"/>
        <v>0</v>
      </c>
      <c r="K344" s="232" t="s">
        <v>19</v>
      </c>
      <c r="L344" s="237"/>
      <c r="M344" s="238" t="s">
        <v>19</v>
      </c>
      <c r="N344" s="239" t="s">
        <v>43</v>
      </c>
      <c r="O344" s="65"/>
      <c r="P344" s="188">
        <f t="shared" si="131"/>
        <v>0</v>
      </c>
      <c r="Q344" s="188">
        <v>0</v>
      </c>
      <c r="R344" s="188">
        <f t="shared" si="132"/>
        <v>0</v>
      </c>
      <c r="S344" s="188">
        <v>0</v>
      </c>
      <c r="T344" s="189">
        <f t="shared" si="133"/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0" t="s">
        <v>749</v>
      </c>
      <c r="AT344" s="190" t="s">
        <v>264</v>
      </c>
      <c r="AU344" s="190" t="s">
        <v>81</v>
      </c>
      <c r="AY344" s="18" t="s">
        <v>138</v>
      </c>
      <c r="BE344" s="191">
        <f t="shared" si="134"/>
        <v>0</v>
      </c>
      <c r="BF344" s="191">
        <f t="shared" si="135"/>
        <v>0</v>
      </c>
      <c r="BG344" s="191">
        <f t="shared" si="136"/>
        <v>0</v>
      </c>
      <c r="BH344" s="191">
        <f t="shared" si="137"/>
        <v>0</v>
      </c>
      <c r="BI344" s="191">
        <f t="shared" si="138"/>
        <v>0</v>
      </c>
      <c r="BJ344" s="18" t="s">
        <v>79</v>
      </c>
      <c r="BK344" s="191">
        <f t="shared" si="139"/>
        <v>0</v>
      </c>
      <c r="BL344" s="18" t="s">
        <v>749</v>
      </c>
      <c r="BM344" s="190" t="s">
        <v>1535</v>
      </c>
    </row>
    <row r="345" spans="1:65" s="2" customFormat="1" ht="16.5" customHeight="1">
      <c r="A345" s="35"/>
      <c r="B345" s="36"/>
      <c r="C345" s="230" t="s">
        <v>1423</v>
      </c>
      <c r="D345" s="230" t="s">
        <v>264</v>
      </c>
      <c r="E345" s="231" t="s">
        <v>1536</v>
      </c>
      <c r="F345" s="232" t="s">
        <v>1492</v>
      </c>
      <c r="G345" s="233" t="s">
        <v>171</v>
      </c>
      <c r="H345" s="234">
        <v>100</v>
      </c>
      <c r="I345" s="235"/>
      <c r="J345" s="236">
        <f t="shared" si="130"/>
        <v>0</v>
      </c>
      <c r="K345" s="232" t="s">
        <v>19</v>
      </c>
      <c r="L345" s="237"/>
      <c r="M345" s="238" t="s">
        <v>19</v>
      </c>
      <c r="N345" s="239" t="s">
        <v>43</v>
      </c>
      <c r="O345" s="65"/>
      <c r="P345" s="188">
        <f t="shared" si="131"/>
        <v>0</v>
      </c>
      <c r="Q345" s="188">
        <v>0</v>
      </c>
      <c r="R345" s="188">
        <f t="shared" si="132"/>
        <v>0</v>
      </c>
      <c r="S345" s="188">
        <v>0</v>
      </c>
      <c r="T345" s="189">
        <f t="shared" si="133"/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0" t="s">
        <v>749</v>
      </c>
      <c r="AT345" s="190" t="s">
        <v>264</v>
      </c>
      <c r="AU345" s="190" t="s">
        <v>81</v>
      </c>
      <c r="AY345" s="18" t="s">
        <v>138</v>
      </c>
      <c r="BE345" s="191">
        <f t="shared" si="134"/>
        <v>0</v>
      </c>
      <c r="BF345" s="191">
        <f t="shared" si="135"/>
        <v>0</v>
      </c>
      <c r="BG345" s="191">
        <f t="shared" si="136"/>
        <v>0</v>
      </c>
      <c r="BH345" s="191">
        <f t="shared" si="137"/>
        <v>0</v>
      </c>
      <c r="BI345" s="191">
        <f t="shared" si="138"/>
        <v>0</v>
      </c>
      <c r="BJ345" s="18" t="s">
        <v>79</v>
      </c>
      <c r="BK345" s="191">
        <f t="shared" si="139"/>
        <v>0</v>
      </c>
      <c r="BL345" s="18" t="s">
        <v>749</v>
      </c>
      <c r="BM345" s="190" t="s">
        <v>1537</v>
      </c>
    </row>
    <row r="346" spans="1:65" s="2" customFormat="1" ht="16.5" customHeight="1">
      <c r="A346" s="35"/>
      <c r="B346" s="36"/>
      <c r="C346" s="230" t="s">
        <v>1538</v>
      </c>
      <c r="D346" s="230" t="s">
        <v>264</v>
      </c>
      <c r="E346" s="231" t="s">
        <v>1539</v>
      </c>
      <c r="F346" s="232" t="s">
        <v>1496</v>
      </c>
      <c r="G346" s="233" t="s">
        <v>896</v>
      </c>
      <c r="H346" s="234">
        <v>4</v>
      </c>
      <c r="I346" s="235"/>
      <c r="J346" s="236">
        <f t="shared" si="130"/>
        <v>0</v>
      </c>
      <c r="K346" s="232" t="s">
        <v>19</v>
      </c>
      <c r="L346" s="237"/>
      <c r="M346" s="238" t="s">
        <v>19</v>
      </c>
      <c r="N346" s="239" t="s">
        <v>43</v>
      </c>
      <c r="O346" s="65"/>
      <c r="P346" s="188">
        <f t="shared" si="131"/>
        <v>0</v>
      </c>
      <c r="Q346" s="188">
        <v>0</v>
      </c>
      <c r="R346" s="188">
        <f t="shared" si="132"/>
        <v>0</v>
      </c>
      <c r="S346" s="188">
        <v>0</v>
      </c>
      <c r="T346" s="189">
        <f t="shared" si="133"/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0" t="s">
        <v>749</v>
      </c>
      <c r="AT346" s="190" t="s">
        <v>264</v>
      </c>
      <c r="AU346" s="190" t="s">
        <v>81</v>
      </c>
      <c r="AY346" s="18" t="s">
        <v>138</v>
      </c>
      <c r="BE346" s="191">
        <f t="shared" si="134"/>
        <v>0</v>
      </c>
      <c r="BF346" s="191">
        <f t="shared" si="135"/>
        <v>0</v>
      </c>
      <c r="BG346" s="191">
        <f t="shared" si="136"/>
        <v>0</v>
      </c>
      <c r="BH346" s="191">
        <f t="shared" si="137"/>
        <v>0</v>
      </c>
      <c r="BI346" s="191">
        <f t="shared" si="138"/>
        <v>0</v>
      </c>
      <c r="BJ346" s="18" t="s">
        <v>79</v>
      </c>
      <c r="BK346" s="191">
        <f t="shared" si="139"/>
        <v>0</v>
      </c>
      <c r="BL346" s="18" t="s">
        <v>749</v>
      </c>
      <c r="BM346" s="190" t="s">
        <v>1540</v>
      </c>
    </row>
    <row r="347" spans="1:65" s="2" customFormat="1" ht="16.5" customHeight="1">
      <c r="A347" s="35"/>
      <c r="B347" s="36"/>
      <c r="C347" s="230" t="s">
        <v>1427</v>
      </c>
      <c r="D347" s="230" t="s">
        <v>264</v>
      </c>
      <c r="E347" s="231" t="s">
        <v>1541</v>
      </c>
      <c r="F347" s="232" t="s">
        <v>1499</v>
      </c>
      <c r="G347" s="233" t="s">
        <v>171</v>
      </c>
      <c r="H347" s="234">
        <v>1070</v>
      </c>
      <c r="I347" s="235"/>
      <c r="J347" s="236">
        <f t="shared" si="130"/>
        <v>0</v>
      </c>
      <c r="K347" s="232" t="s">
        <v>19</v>
      </c>
      <c r="L347" s="237"/>
      <c r="M347" s="238" t="s">
        <v>19</v>
      </c>
      <c r="N347" s="239" t="s">
        <v>43</v>
      </c>
      <c r="O347" s="65"/>
      <c r="P347" s="188">
        <f t="shared" si="131"/>
        <v>0</v>
      </c>
      <c r="Q347" s="188">
        <v>0</v>
      </c>
      <c r="R347" s="188">
        <f t="shared" si="132"/>
        <v>0</v>
      </c>
      <c r="S347" s="188">
        <v>0</v>
      </c>
      <c r="T347" s="189">
        <f t="shared" si="133"/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0" t="s">
        <v>749</v>
      </c>
      <c r="AT347" s="190" t="s">
        <v>264</v>
      </c>
      <c r="AU347" s="190" t="s">
        <v>81</v>
      </c>
      <c r="AY347" s="18" t="s">
        <v>138</v>
      </c>
      <c r="BE347" s="191">
        <f t="shared" si="134"/>
        <v>0</v>
      </c>
      <c r="BF347" s="191">
        <f t="shared" si="135"/>
        <v>0</v>
      </c>
      <c r="BG347" s="191">
        <f t="shared" si="136"/>
        <v>0</v>
      </c>
      <c r="BH347" s="191">
        <f t="shared" si="137"/>
        <v>0</v>
      </c>
      <c r="BI347" s="191">
        <f t="shared" si="138"/>
        <v>0</v>
      </c>
      <c r="BJ347" s="18" t="s">
        <v>79</v>
      </c>
      <c r="BK347" s="191">
        <f t="shared" si="139"/>
        <v>0</v>
      </c>
      <c r="BL347" s="18" t="s">
        <v>749</v>
      </c>
      <c r="BM347" s="190" t="s">
        <v>1542</v>
      </c>
    </row>
    <row r="348" spans="1:65" s="2" customFormat="1" ht="16.5" customHeight="1">
      <c r="A348" s="35"/>
      <c r="B348" s="36"/>
      <c r="C348" s="230" t="s">
        <v>1543</v>
      </c>
      <c r="D348" s="230" t="s">
        <v>264</v>
      </c>
      <c r="E348" s="231" t="s">
        <v>1544</v>
      </c>
      <c r="F348" s="232" t="s">
        <v>1503</v>
      </c>
      <c r="G348" s="233" t="s">
        <v>171</v>
      </c>
      <c r="H348" s="234">
        <v>960</v>
      </c>
      <c r="I348" s="235"/>
      <c r="J348" s="236">
        <f t="shared" si="130"/>
        <v>0</v>
      </c>
      <c r="K348" s="232" t="s">
        <v>19</v>
      </c>
      <c r="L348" s="237"/>
      <c r="M348" s="238" t="s">
        <v>19</v>
      </c>
      <c r="N348" s="239" t="s">
        <v>43</v>
      </c>
      <c r="O348" s="65"/>
      <c r="P348" s="188">
        <f t="shared" si="131"/>
        <v>0</v>
      </c>
      <c r="Q348" s="188">
        <v>0</v>
      </c>
      <c r="R348" s="188">
        <f t="shared" si="132"/>
        <v>0</v>
      </c>
      <c r="S348" s="188">
        <v>0</v>
      </c>
      <c r="T348" s="189">
        <f t="shared" si="133"/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0" t="s">
        <v>749</v>
      </c>
      <c r="AT348" s="190" t="s">
        <v>264</v>
      </c>
      <c r="AU348" s="190" t="s">
        <v>81</v>
      </c>
      <c r="AY348" s="18" t="s">
        <v>138</v>
      </c>
      <c r="BE348" s="191">
        <f t="shared" si="134"/>
        <v>0</v>
      </c>
      <c r="BF348" s="191">
        <f t="shared" si="135"/>
        <v>0</v>
      </c>
      <c r="BG348" s="191">
        <f t="shared" si="136"/>
        <v>0</v>
      </c>
      <c r="BH348" s="191">
        <f t="shared" si="137"/>
        <v>0</v>
      </c>
      <c r="BI348" s="191">
        <f t="shared" si="138"/>
        <v>0</v>
      </c>
      <c r="BJ348" s="18" t="s">
        <v>79</v>
      </c>
      <c r="BK348" s="191">
        <f t="shared" si="139"/>
        <v>0</v>
      </c>
      <c r="BL348" s="18" t="s">
        <v>749</v>
      </c>
      <c r="BM348" s="190" t="s">
        <v>1545</v>
      </c>
    </row>
    <row r="349" spans="1:65" s="2" customFormat="1" ht="16.5" customHeight="1">
      <c r="A349" s="35"/>
      <c r="B349" s="36"/>
      <c r="C349" s="230" t="s">
        <v>1430</v>
      </c>
      <c r="D349" s="230" t="s">
        <v>264</v>
      </c>
      <c r="E349" s="231" t="s">
        <v>1546</v>
      </c>
      <c r="F349" s="232" t="s">
        <v>1506</v>
      </c>
      <c r="G349" s="233" t="s">
        <v>896</v>
      </c>
      <c r="H349" s="234">
        <v>78</v>
      </c>
      <c r="I349" s="235"/>
      <c r="J349" s="236">
        <f t="shared" si="130"/>
        <v>0</v>
      </c>
      <c r="K349" s="232" t="s">
        <v>19</v>
      </c>
      <c r="L349" s="237"/>
      <c r="M349" s="238" t="s">
        <v>19</v>
      </c>
      <c r="N349" s="239" t="s">
        <v>43</v>
      </c>
      <c r="O349" s="65"/>
      <c r="P349" s="188">
        <f t="shared" si="131"/>
        <v>0</v>
      </c>
      <c r="Q349" s="188">
        <v>0</v>
      </c>
      <c r="R349" s="188">
        <f t="shared" si="132"/>
        <v>0</v>
      </c>
      <c r="S349" s="188">
        <v>0</v>
      </c>
      <c r="T349" s="189">
        <f t="shared" si="133"/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0" t="s">
        <v>749</v>
      </c>
      <c r="AT349" s="190" t="s">
        <v>264</v>
      </c>
      <c r="AU349" s="190" t="s">
        <v>81</v>
      </c>
      <c r="AY349" s="18" t="s">
        <v>138</v>
      </c>
      <c r="BE349" s="191">
        <f t="shared" si="134"/>
        <v>0</v>
      </c>
      <c r="BF349" s="191">
        <f t="shared" si="135"/>
        <v>0</v>
      </c>
      <c r="BG349" s="191">
        <f t="shared" si="136"/>
        <v>0</v>
      </c>
      <c r="BH349" s="191">
        <f t="shared" si="137"/>
        <v>0</v>
      </c>
      <c r="BI349" s="191">
        <f t="shared" si="138"/>
        <v>0</v>
      </c>
      <c r="BJ349" s="18" t="s">
        <v>79</v>
      </c>
      <c r="BK349" s="191">
        <f t="shared" si="139"/>
        <v>0</v>
      </c>
      <c r="BL349" s="18" t="s">
        <v>749</v>
      </c>
      <c r="BM349" s="190" t="s">
        <v>1547</v>
      </c>
    </row>
    <row r="350" spans="1:65" s="2" customFormat="1" ht="16.5" customHeight="1">
      <c r="A350" s="35"/>
      <c r="B350" s="36"/>
      <c r="C350" s="230" t="s">
        <v>1548</v>
      </c>
      <c r="D350" s="230" t="s">
        <v>264</v>
      </c>
      <c r="E350" s="231" t="s">
        <v>1549</v>
      </c>
      <c r="F350" s="232" t="s">
        <v>943</v>
      </c>
      <c r="G350" s="233" t="s">
        <v>896</v>
      </c>
      <c r="H350" s="234">
        <v>78</v>
      </c>
      <c r="I350" s="235"/>
      <c r="J350" s="236">
        <f t="shared" si="130"/>
        <v>0</v>
      </c>
      <c r="K350" s="232" t="s">
        <v>19</v>
      </c>
      <c r="L350" s="237"/>
      <c r="M350" s="238" t="s">
        <v>19</v>
      </c>
      <c r="N350" s="239" t="s">
        <v>43</v>
      </c>
      <c r="O350" s="65"/>
      <c r="P350" s="188">
        <f t="shared" si="131"/>
        <v>0</v>
      </c>
      <c r="Q350" s="188">
        <v>0</v>
      </c>
      <c r="R350" s="188">
        <f t="shared" si="132"/>
        <v>0</v>
      </c>
      <c r="S350" s="188">
        <v>0</v>
      </c>
      <c r="T350" s="189">
        <f t="shared" si="133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0" t="s">
        <v>749</v>
      </c>
      <c r="AT350" s="190" t="s">
        <v>264</v>
      </c>
      <c r="AU350" s="190" t="s">
        <v>81</v>
      </c>
      <c r="AY350" s="18" t="s">
        <v>138</v>
      </c>
      <c r="BE350" s="191">
        <f t="shared" si="134"/>
        <v>0</v>
      </c>
      <c r="BF350" s="191">
        <f t="shared" si="135"/>
        <v>0</v>
      </c>
      <c r="BG350" s="191">
        <f t="shared" si="136"/>
        <v>0</v>
      </c>
      <c r="BH350" s="191">
        <f t="shared" si="137"/>
        <v>0</v>
      </c>
      <c r="BI350" s="191">
        <f t="shared" si="138"/>
        <v>0</v>
      </c>
      <c r="BJ350" s="18" t="s">
        <v>79</v>
      </c>
      <c r="BK350" s="191">
        <f t="shared" si="139"/>
        <v>0</v>
      </c>
      <c r="BL350" s="18" t="s">
        <v>749</v>
      </c>
      <c r="BM350" s="190" t="s">
        <v>1550</v>
      </c>
    </row>
    <row r="351" spans="1:65" s="2" customFormat="1" ht="16.5" customHeight="1">
      <c r="A351" s="35"/>
      <c r="B351" s="36"/>
      <c r="C351" s="230" t="s">
        <v>1434</v>
      </c>
      <c r="D351" s="230" t="s">
        <v>264</v>
      </c>
      <c r="E351" s="231" t="s">
        <v>1551</v>
      </c>
      <c r="F351" s="232" t="s">
        <v>945</v>
      </c>
      <c r="G351" s="233" t="s">
        <v>896</v>
      </c>
      <c r="H351" s="234">
        <v>78</v>
      </c>
      <c r="I351" s="235"/>
      <c r="J351" s="236">
        <f t="shared" si="130"/>
        <v>0</v>
      </c>
      <c r="K351" s="232" t="s">
        <v>19</v>
      </c>
      <c r="L351" s="237"/>
      <c r="M351" s="238" t="s">
        <v>19</v>
      </c>
      <c r="N351" s="239" t="s">
        <v>43</v>
      </c>
      <c r="O351" s="65"/>
      <c r="P351" s="188">
        <f t="shared" si="131"/>
        <v>0</v>
      </c>
      <c r="Q351" s="188">
        <v>0</v>
      </c>
      <c r="R351" s="188">
        <f t="shared" si="132"/>
        <v>0</v>
      </c>
      <c r="S351" s="188">
        <v>0</v>
      </c>
      <c r="T351" s="189">
        <f t="shared" si="133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0" t="s">
        <v>749</v>
      </c>
      <c r="AT351" s="190" t="s">
        <v>264</v>
      </c>
      <c r="AU351" s="190" t="s">
        <v>81</v>
      </c>
      <c r="AY351" s="18" t="s">
        <v>138</v>
      </c>
      <c r="BE351" s="191">
        <f t="shared" si="134"/>
        <v>0</v>
      </c>
      <c r="BF351" s="191">
        <f t="shared" si="135"/>
        <v>0</v>
      </c>
      <c r="BG351" s="191">
        <f t="shared" si="136"/>
        <v>0</v>
      </c>
      <c r="BH351" s="191">
        <f t="shared" si="137"/>
        <v>0</v>
      </c>
      <c r="BI351" s="191">
        <f t="shared" si="138"/>
        <v>0</v>
      </c>
      <c r="BJ351" s="18" t="s">
        <v>79</v>
      </c>
      <c r="BK351" s="191">
        <f t="shared" si="139"/>
        <v>0</v>
      </c>
      <c r="BL351" s="18" t="s">
        <v>749</v>
      </c>
      <c r="BM351" s="190" t="s">
        <v>1552</v>
      </c>
    </row>
    <row r="352" spans="1:65" s="2" customFormat="1" ht="16.5" customHeight="1">
      <c r="A352" s="35"/>
      <c r="B352" s="36"/>
      <c r="C352" s="230" t="s">
        <v>1553</v>
      </c>
      <c r="D352" s="230" t="s">
        <v>264</v>
      </c>
      <c r="E352" s="231" t="s">
        <v>1554</v>
      </c>
      <c r="F352" s="232" t="s">
        <v>1520</v>
      </c>
      <c r="G352" s="233" t="s">
        <v>896</v>
      </c>
      <c r="H352" s="234">
        <v>4</v>
      </c>
      <c r="I352" s="235"/>
      <c r="J352" s="236">
        <f t="shared" si="130"/>
        <v>0</v>
      </c>
      <c r="K352" s="232" t="s">
        <v>19</v>
      </c>
      <c r="L352" s="237"/>
      <c r="M352" s="238" t="s">
        <v>19</v>
      </c>
      <c r="N352" s="239" t="s">
        <v>43</v>
      </c>
      <c r="O352" s="65"/>
      <c r="P352" s="188">
        <f t="shared" si="131"/>
        <v>0</v>
      </c>
      <c r="Q352" s="188">
        <v>0</v>
      </c>
      <c r="R352" s="188">
        <f t="shared" si="132"/>
        <v>0</v>
      </c>
      <c r="S352" s="188">
        <v>0</v>
      </c>
      <c r="T352" s="189">
        <f t="shared" si="133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90" t="s">
        <v>749</v>
      </c>
      <c r="AT352" s="190" t="s">
        <v>264</v>
      </c>
      <c r="AU352" s="190" t="s">
        <v>81</v>
      </c>
      <c r="AY352" s="18" t="s">
        <v>138</v>
      </c>
      <c r="BE352" s="191">
        <f t="shared" si="134"/>
        <v>0</v>
      </c>
      <c r="BF352" s="191">
        <f t="shared" si="135"/>
        <v>0</v>
      </c>
      <c r="BG352" s="191">
        <f t="shared" si="136"/>
        <v>0</v>
      </c>
      <c r="BH352" s="191">
        <f t="shared" si="137"/>
        <v>0</v>
      </c>
      <c r="BI352" s="191">
        <f t="shared" si="138"/>
        <v>0</v>
      </c>
      <c r="BJ352" s="18" t="s">
        <v>79</v>
      </c>
      <c r="BK352" s="191">
        <f t="shared" si="139"/>
        <v>0</v>
      </c>
      <c r="BL352" s="18" t="s">
        <v>749</v>
      </c>
      <c r="BM352" s="190" t="s">
        <v>1555</v>
      </c>
    </row>
    <row r="353" spans="1:65" s="2" customFormat="1" ht="16.5" customHeight="1">
      <c r="A353" s="35"/>
      <c r="B353" s="36"/>
      <c r="C353" s="230" t="s">
        <v>1437</v>
      </c>
      <c r="D353" s="230" t="s">
        <v>264</v>
      </c>
      <c r="E353" s="231" t="s">
        <v>1556</v>
      </c>
      <c r="F353" s="232" t="s">
        <v>1526</v>
      </c>
      <c r="G353" s="233" t="s">
        <v>171</v>
      </c>
      <c r="H353" s="234">
        <v>3</v>
      </c>
      <c r="I353" s="235"/>
      <c r="J353" s="236">
        <f t="shared" si="130"/>
        <v>0</v>
      </c>
      <c r="K353" s="232" t="s">
        <v>19</v>
      </c>
      <c r="L353" s="237"/>
      <c r="M353" s="238" t="s">
        <v>19</v>
      </c>
      <c r="N353" s="239" t="s">
        <v>43</v>
      </c>
      <c r="O353" s="65"/>
      <c r="P353" s="188">
        <f t="shared" si="131"/>
        <v>0</v>
      </c>
      <c r="Q353" s="188">
        <v>0</v>
      </c>
      <c r="R353" s="188">
        <f t="shared" si="132"/>
        <v>0</v>
      </c>
      <c r="S353" s="188">
        <v>0</v>
      </c>
      <c r="T353" s="189">
        <f t="shared" si="133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0" t="s">
        <v>749</v>
      </c>
      <c r="AT353" s="190" t="s">
        <v>264</v>
      </c>
      <c r="AU353" s="190" t="s">
        <v>81</v>
      </c>
      <c r="AY353" s="18" t="s">
        <v>138</v>
      </c>
      <c r="BE353" s="191">
        <f t="shared" si="134"/>
        <v>0</v>
      </c>
      <c r="BF353" s="191">
        <f t="shared" si="135"/>
        <v>0</v>
      </c>
      <c r="BG353" s="191">
        <f t="shared" si="136"/>
        <v>0</v>
      </c>
      <c r="BH353" s="191">
        <f t="shared" si="137"/>
        <v>0</v>
      </c>
      <c r="BI353" s="191">
        <f t="shared" si="138"/>
        <v>0</v>
      </c>
      <c r="BJ353" s="18" t="s">
        <v>79</v>
      </c>
      <c r="BK353" s="191">
        <f t="shared" si="139"/>
        <v>0</v>
      </c>
      <c r="BL353" s="18" t="s">
        <v>749</v>
      </c>
      <c r="BM353" s="190" t="s">
        <v>1557</v>
      </c>
    </row>
    <row r="354" spans="2:63" s="12" customFormat="1" ht="22.9" customHeight="1">
      <c r="B354" s="163"/>
      <c r="C354" s="164"/>
      <c r="D354" s="165" t="s">
        <v>71</v>
      </c>
      <c r="E354" s="177" t="s">
        <v>1558</v>
      </c>
      <c r="F354" s="177" t="s">
        <v>1559</v>
      </c>
      <c r="G354" s="164"/>
      <c r="H354" s="164"/>
      <c r="I354" s="167"/>
      <c r="J354" s="178">
        <f>BK354</f>
        <v>0</v>
      </c>
      <c r="K354" s="164"/>
      <c r="L354" s="169"/>
      <c r="M354" s="170"/>
      <c r="N354" s="171"/>
      <c r="O354" s="171"/>
      <c r="P354" s="172">
        <f>SUM(P355:P364)</f>
        <v>0</v>
      </c>
      <c r="Q354" s="171"/>
      <c r="R354" s="172">
        <f>SUM(R355:R364)</f>
        <v>0</v>
      </c>
      <c r="S354" s="171"/>
      <c r="T354" s="173">
        <f>SUM(T355:T364)</f>
        <v>0</v>
      </c>
      <c r="AR354" s="174" t="s">
        <v>157</v>
      </c>
      <c r="AT354" s="175" t="s">
        <v>71</v>
      </c>
      <c r="AU354" s="175" t="s">
        <v>79</v>
      </c>
      <c r="AY354" s="174" t="s">
        <v>138</v>
      </c>
      <c r="BK354" s="176">
        <f>SUM(BK355:BK364)</f>
        <v>0</v>
      </c>
    </row>
    <row r="355" spans="1:65" s="2" customFormat="1" ht="16.5" customHeight="1">
      <c r="A355" s="35"/>
      <c r="B355" s="36"/>
      <c r="C355" s="179" t="s">
        <v>1560</v>
      </c>
      <c r="D355" s="179" t="s">
        <v>140</v>
      </c>
      <c r="E355" s="180" t="s">
        <v>1561</v>
      </c>
      <c r="F355" s="181" t="s">
        <v>1562</v>
      </c>
      <c r="G355" s="182" t="s">
        <v>896</v>
      </c>
      <c r="H355" s="183">
        <v>1</v>
      </c>
      <c r="I355" s="184"/>
      <c r="J355" s="185">
        <f aca="true" t="shared" si="140" ref="J355:J364">ROUND(I355*H355,2)</f>
        <v>0</v>
      </c>
      <c r="K355" s="181" t="s">
        <v>19</v>
      </c>
      <c r="L355" s="40"/>
      <c r="M355" s="186" t="s">
        <v>19</v>
      </c>
      <c r="N355" s="187" t="s">
        <v>43</v>
      </c>
      <c r="O355" s="65"/>
      <c r="P355" s="188">
        <f aca="true" t="shared" si="141" ref="P355:P364">O355*H355</f>
        <v>0</v>
      </c>
      <c r="Q355" s="188">
        <v>0</v>
      </c>
      <c r="R355" s="188">
        <f aca="true" t="shared" si="142" ref="R355:R364">Q355*H355</f>
        <v>0</v>
      </c>
      <c r="S355" s="188">
        <v>0</v>
      </c>
      <c r="T355" s="189">
        <f aca="true" t="shared" si="143" ref="T355:T364"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0" t="s">
        <v>714</v>
      </c>
      <c r="AT355" s="190" t="s">
        <v>140</v>
      </c>
      <c r="AU355" s="190" t="s">
        <v>81</v>
      </c>
      <c r="AY355" s="18" t="s">
        <v>138</v>
      </c>
      <c r="BE355" s="191">
        <f aca="true" t="shared" si="144" ref="BE355:BE364">IF(N355="základní",J355,0)</f>
        <v>0</v>
      </c>
      <c r="BF355" s="191">
        <f aca="true" t="shared" si="145" ref="BF355:BF364">IF(N355="snížená",J355,0)</f>
        <v>0</v>
      </c>
      <c r="BG355" s="191">
        <f aca="true" t="shared" si="146" ref="BG355:BG364">IF(N355="zákl. přenesená",J355,0)</f>
        <v>0</v>
      </c>
      <c r="BH355" s="191">
        <f aca="true" t="shared" si="147" ref="BH355:BH364">IF(N355="sníž. přenesená",J355,0)</f>
        <v>0</v>
      </c>
      <c r="BI355" s="191">
        <f aca="true" t="shared" si="148" ref="BI355:BI364">IF(N355="nulová",J355,0)</f>
        <v>0</v>
      </c>
      <c r="BJ355" s="18" t="s">
        <v>79</v>
      </c>
      <c r="BK355" s="191">
        <f aca="true" t="shared" si="149" ref="BK355:BK364">ROUND(I355*H355,2)</f>
        <v>0</v>
      </c>
      <c r="BL355" s="18" t="s">
        <v>714</v>
      </c>
      <c r="BM355" s="190" t="s">
        <v>1563</v>
      </c>
    </row>
    <row r="356" spans="1:65" s="2" customFormat="1" ht="16.5" customHeight="1">
      <c r="A356" s="35"/>
      <c r="B356" s="36"/>
      <c r="C356" s="179" t="s">
        <v>1441</v>
      </c>
      <c r="D356" s="179" t="s">
        <v>140</v>
      </c>
      <c r="E356" s="180" t="s">
        <v>1564</v>
      </c>
      <c r="F356" s="181" t="s">
        <v>1565</v>
      </c>
      <c r="G356" s="182" t="s">
        <v>896</v>
      </c>
      <c r="H356" s="183">
        <v>1</v>
      </c>
      <c r="I356" s="184"/>
      <c r="J356" s="185">
        <f t="shared" si="140"/>
        <v>0</v>
      </c>
      <c r="K356" s="181" t="s">
        <v>19</v>
      </c>
      <c r="L356" s="40"/>
      <c r="M356" s="186" t="s">
        <v>19</v>
      </c>
      <c r="N356" s="187" t="s">
        <v>43</v>
      </c>
      <c r="O356" s="65"/>
      <c r="P356" s="188">
        <f t="shared" si="141"/>
        <v>0</v>
      </c>
      <c r="Q356" s="188">
        <v>0</v>
      </c>
      <c r="R356" s="188">
        <f t="shared" si="142"/>
        <v>0</v>
      </c>
      <c r="S356" s="188">
        <v>0</v>
      </c>
      <c r="T356" s="189">
        <f t="shared" si="143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0" t="s">
        <v>714</v>
      </c>
      <c r="AT356" s="190" t="s">
        <v>140</v>
      </c>
      <c r="AU356" s="190" t="s">
        <v>81</v>
      </c>
      <c r="AY356" s="18" t="s">
        <v>138</v>
      </c>
      <c r="BE356" s="191">
        <f t="shared" si="144"/>
        <v>0</v>
      </c>
      <c r="BF356" s="191">
        <f t="shared" si="145"/>
        <v>0</v>
      </c>
      <c r="BG356" s="191">
        <f t="shared" si="146"/>
        <v>0</v>
      </c>
      <c r="BH356" s="191">
        <f t="shared" si="147"/>
        <v>0</v>
      </c>
      <c r="BI356" s="191">
        <f t="shared" si="148"/>
        <v>0</v>
      </c>
      <c r="BJ356" s="18" t="s">
        <v>79</v>
      </c>
      <c r="BK356" s="191">
        <f t="shared" si="149"/>
        <v>0</v>
      </c>
      <c r="BL356" s="18" t="s">
        <v>714</v>
      </c>
      <c r="BM356" s="190" t="s">
        <v>1566</v>
      </c>
    </row>
    <row r="357" spans="1:65" s="2" customFormat="1" ht="16.5" customHeight="1">
      <c r="A357" s="35"/>
      <c r="B357" s="36"/>
      <c r="C357" s="179" t="s">
        <v>1567</v>
      </c>
      <c r="D357" s="179" t="s">
        <v>140</v>
      </c>
      <c r="E357" s="180" t="s">
        <v>1568</v>
      </c>
      <c r="F357" s="181" t="s">
        <v>1569</v>
      </c>
      <c r="G357" s="182" t="s">
        <v>896</v>
      </c>
      <c r="H357" s="183">
        <v>1</v>
      </c>
      <c r="I357" s="184"/>
      <c r="J357" s="185">
        <f t="shared" si="140"/>
        <v>0</v>
      </c>
      <c r="K357" s="181" t="s">
        <v>19</v>
      </c>
      <c r="L357" s="40"/>
      <c r="M357" s="186" t="s">
        <v>19</v>
      </c>
      <c r="N357" s="187" t="s">
        <v>43</v>
      </c>
      <c r="O357" s="65"/>
      <c r="P357" s="188">
        <f t="shared" si="141"/>
        <v>0</v>
      </c>
      <c r="Q357" s="188">
        <v>0</v>
      </c>
      <c r="R357" s="188">
        <f t="shared" si="142"/>
        <v>0</v>
      </c>
      <c r="S357" s="188">
        <v>0</v>
      </c>
      <c r="T357" s="189">
        <f t="shared" si="143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90" t="s">
        <v>714</v>
      </c>
      <c r="AT357" s="190" t="s">
        <v>140</v>
      </c>
      <c r="AU357" s="190" t="s">
        <v>81</v>
      </c>
      <c r="AY357" s="18" t="s">
        <v>138</v>
      </c>
      <c r="BE357" s="191">
        <f t="shared" si="144"/>
        <v>0</v>
      </c>
      <c r="BF357" s="191">
        <f t="shared" si="145"/>
        <v>0</v>
      </c>
      <c r="BG357" s="191">
        <f t="shared" si="146"/>
        <v>0</v>
      </c>
      <c r="BH357" s="191">
        <f t="shared" si="147"/>
        <v>0</v>
      </c>
      <c r="BI357" s="191">
        <f t="shared" si="148"/>
        <v>0</v>
      </c>
      <c r="BJ357" s="18" t="s">
        <v>79</v>
      </c>
      <c r="BK357" s="191">
        <f t="shared" si="149"/>
        <v>0</v>
      </c>
      <c r="BL357" s="18" t="s">
        <v>714</v>
      </c>
      <c r="BM357" s="190" t="s">
        <v>1570</v>
      </c>
    </row>
    <row r="358" spans="1:65" s="2" customFormat="1" ht="16.5" customHeight="1">
      <c r="A358" s="35"/>
      <c r="B358" s="36"/>
      <c r="C358" s="179" t="s">
        <v>1444</v>
      </c>
      <c r="D358" s="179" t="s">
        <v>140</v>
      </c>
      <c r="E358" s="180" t="s">
        <v>1571</v>
      </c>
      <c r="F358" s="181" t="s">
        <v>1572</v>
      </c>
      <c r="G358" s="182" t="s">
        <v>896</v>
      </c>
      <c r="H358" s="183">
        <v>1</v>
      </c>
      <c r="I358" s="184"/>
      <c r="J358" s="185">
        <f t="shared" si="140"/>
        <v>0</v>
      </c>
      <c r="K358" s="181" t="s">
        <v>19</v>
      </c>
      <c r="L358" s="40"/>
      <c r="M358" s="186" t="s">
        <v>19</v>
      </c>
      <c r="N358" s="187" t="s">
        <v>43</v>
      </c>
      <c r="O358" s="65"/>
      <c r="P358" s="188">
        <f t="shared" si="141"/>
        <v>0</v>
      </c>
      <c r="Q358" s="188">
        <v>0</v>
      </c>
      <c r="R358" s="188">
        <f t="shared" si="142"/>
        <v>0</v>
      </c>
      <c r="S358" s="188">
        <v>0</v>
      </c>
      <c r="T358" s="189">
        <f t="shared" si="143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0" t="s">
        <v>714</v>
      </c>
      <c r="AT358" s="190" t="s">
        <v>140</v>
      </c>
      <c r="AU358" s="190" t="s">
        <v>81</v>
      </c>
      <c r="AY358" s="18" t="s">
        <v>138</v>
      </c>
      <c r="BE358" s="191">
        <f t="shared" si="144"/>
        <v>0</v>
      </c>
      <c r="BF358" s="191">
        <f t="shared" si="145"/>
        <v>0</v>
      </c>
      <c r="BG358" s="191">
        <f t="shared" si="146"/>
        <v>0</v>
      </c>
      <c r="BH358" s="191">
        <f t="shared" si="147"/>
        <v>0</v>
      </c>
      <c r="BI358" s="191">
        <f t="shared" si="148"/>
        <v>0</v>
      </c>
      <c r="BJ358" s="18" t="s">
        <v>79</v>
      </c>
      <c r="BK358" s="191">
        <f t="shared" si="149"/>
        <v>0</v>
      </c>
      <c r="BL358" s="18" t="s">
        <v>714</v>
      </c>
      <c r="BM358" s="190" t="s">
        <v>1573</v>
      </c>
    </row>
    <row r="359" spans="1:65" s="2" customFormat="1" ht="16.5" customHeight="1">
      <c r="A359" s="35"/>
      <c r="B359" s="36"/>
      <c r="C359" s="179" t="s">
        <v>1574</v>
      </c>
      <c r="D359" s="179" t="s">
        <v>140</v>
      </c>
      <c r="E359" s="180" t="s">
        <v>1575</v>
      </c>
      <c r="F359" s="181" t="s">
        <v>1576</v>
      </c>
      <c r="G359" s="182" t="s">
        <v>896</v>
      </c>
      <c r="H359" s="183">
        <v>1</v>
      </c>
      <c r="I359" s="184"/>
      <c r="J359" s="185">
        <f t="shared" si="140"/>
        <v>0</v>
      </c>
      <c r="K359" s="181" t="s">
        <v>19</v>
      </c>
      <c r="L359" s="40"/>
      <c r="M359" s="186" t="s">
        <v>19</v>
      </c>
      <c r="N359" s="187" t="s">
        <v>43</v>
      </c>
      <c r="O359" s="65"/>
      <c r="P359" s="188">
        <f t="shared" si="141"/>
        <v>0</v>
      </c>
      <c r="Q359" s="188">
        <v>0</v>
      </c>
      <c r="R359" s="188">
        <f t="shared" si="142"/>
        <v>0</v>
      </c>
      <c r="S359" s="188">
        <v>0</v>
      </c>
      <c r="T359" s="189">
        <f t="shared" si="143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0" t="s">
        <v>714</v>
      </c>
      <c r="AT359" s="190" t="s">
        <v>140</v>
      </c>
      <c r="AU359" s="190" t="s">
        <v>81</v>
      </c>
      <c r="AY359" s="18" t="s">
        <v>138</v>
      </c>
      <c r="BE359" s="191">
        <f t="shared" si="144"/>
        <v>0</v>
      </c>
      <c r="BF359" s="191">
        <f t="shared" si="145"/>
        <v>0</v>
      </c>
      <c r="BG359" s="191">
        <f t="shared" si="146"/>
        <v>0</v>
      </c>
      <c r="BH359" s="191">
        <f t="shared" si="147"/>
        <v>0</v>
      </c>
      <c r="BI359" s="191">
        <f t="shared" si="148"/>
        <v>0</v>
      </c>
      <c r="BJ359" s="18" t="s">
        <v>79</v>
      </c>
      <c r="BK359" s="191">
        <f t="shared" si="149"/>
        <v>0</v>
      </c>
      <c r="BL359" s="18" t="s">
        <v>714</v>
      </c>
      <c r="BM359" s="190" t="s">
        <v>1577</v>
      </c>
    </row>
    <row r="360" spans="1:65" s="2" customFormat="1" ht="16.5" customHeight="1">
      <c r="A360" s="35"/>
      <c r="B360" s="36"/>
      <c r="C360" s="179" t="s">
        <v>1486</v>
      </c>
      <c r="D360" s="179" t="s">
        <v>140</v>
      </c>
      <c r="E360" s="180" t="s">
        <v>1578</v>
      </c>
      <c r="F360" s="181" t="s">
        <v>1579</v>
      </c>
      <c r="G360" s="182" t="s">
        <v>899</v>
      </c>
      <c r="H360" s="183">
        <v>0.87</v>
      </c>
      <c r="I360" s="184"/>
      <c r="J360" s="185">
        <f t="shared" si="140"/>
        <v>0</v>
      </c>
      <c r="K360" s="181" t="s">
        <v>19</v>
      </c>
      <c r="L360" s="40"/>
      <c r="M360" s="186" t="s">
        <v>19</v>
      </c>
      <c r="N360" s="187" t="s">
        <v>43</v>
      </c>
      <c r="O360" s="65"/>
      <c r="P360" s="188">
        <f t="shared" si="141"/>
        <v>0</v>
      </c>
      <c r="Q360" s="188">
        <v>0</v>
      </c>
      <c r="R360" s="188">
        <f t="shared" si="142"/>
        <v>0</v>
      </c>
      <c r="S360" s="188">
        <v>0</v>
      </c>
      <c r="T360" s="189">
        <f t="shared" si="143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90" t="s">
        <v>714</v>
      </c>
      <c r="AT360" s="190" t="s">
        <v>140</v>
      </c>
      <c r="AU360" s="190" t="s">
        <v>81</v>
      </c>
      <c r="AY360" s="18" t="s">
        <v>138</v>
      </c>
      <c r="BE360" s="191">
        <f t="shared" si="144"/>
        <v>0</v>
      </c>
      <c r="BF360" s="191">
        <f t="shared" si="145"/>
        <v>0</v>
      </c>
      <c r="BG360" s="191">
        <f t="shared" si="146"/>
        <v>0</v>
      </c>
      <c r="BH360" s="191">
        <f t="shared" si="147"/>
        <v>0</v>
      </c>
      <c r="BI360" s="191">
        <f t="shared" si="148"/>
        <v>0</v>
      </c>
      <c r="BJ360" s="18" t="s">
        <v>79</v>
      </c>
      <c r="BK360" s="191">
        <f t="shared" si="149"/>
        <v>0</v>
      </c>
      <c r="BL360" s="18" t="s">
        <v>714</v>
      </c>
      <c r="BM360" s="190" t="s">
        <v>1580</v>
      </c>
    </row>
    <row r="361" spans="1:65" s="2" customFormat="1" ht="16.5" customHeight="1">
      <c r="A361" s="35"/>
      <c r="B361" s="36"/>
      <c r="C361" s="179" t="s">
        <v>1581</v>
      </c>
      <c r="D361" s="179" t="s">
        <v>140</v>
      </c>
      <c r="E361" s="180" t="s">
        <v>1582</v>
      </c>
      <c r="F361" s="181" t="s">
        <v>1583</v>
      </c>
      <c r="G361" s="182" t="s">
        <v>891</v>
      </c>
      <c r="H361" s="183">
        <v>10</v>
      </c>
      <c r="I361" s="184"/>
      <c r="J361" s="185">
        <f t="shared" si="140"/>
        <v>0</v>
      </c>
      <c r="K361" s="181" t="s">
        <v>19</v>
      </c>
      <c r="L361" s="40"/>
      <c r="M361" s="186" t="s">
        <v>19</v>
      </c>
      <c r="N361" s="187" t="s">
        <v>43</v>
      </c>
      <c r="O361" s="65"/>
      <c r="P361" s="188">
        <f t="shared" si="141"/>
        <v>0</v>
      </c>
      <c r="Q361" s="188">
        <v>0</v>
      </c>
      <c r="R361" s="188">
        <f t="shared" si="142"/>
        <v>0</v>
      </c>
      <c r="S361" s="188">
        <v>0</v>
      </c>
      <c r="T361" s="189">
        <f t="shared" si="143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0" t="s">
        <v>714</v>
      </c>
      <c r="AT361" s="190" t="s">
        <v>140</v>
      </c>
      <c r="AU361" s="190" t="s">
        <v>81</v>
      </c>
      <c r="AY361" s="18" t="s">
        <v>138</v>
      </c>
      <c r="BE361" s="191">
        <f t="shared" si="144"/>
        <v>0</v>
      </c>
      <c r="BF361" s="191">
        <f t="shared" si="145"/>
        <v>0</v>
      </c>
      <c r="BG361" s="191">
        <f t="shared" si="146"/>
        <v>0</v>
      </c>
      <c r="BH361" s="191">
        <f t="shared" si="147"/>
        <v>0</v>
      </c>
      <c r="BI361" s="191">
        <f t="shared" si="148"/>
        <v>0</v>
      </c>
      <c r="BJ361" s="18" t="s">
        <v>79</v>
      </c>
      <c r="BK361" s="191">
        <f t="shared" si="149"/>
        <v>0</v>
      </c>
      <c r="BL361" s="18" t="s">
        <v>714</v>
      </c>
      <c r="BM361" s="190" t="s">
        <v>1584</v>
      </c>
    </row>
    <row r="362" spans="1:65" s="2" customFormat="1" ht="16.5" customHeight="1">
      <c r="A362" s="35"/>
      <c r="B362" s="36"/>
      <c r="C362" s="179" t="s">
        <v>1490</v>
      </c>
      <c r="D362" s="179" t="s">
        <v>140</v>
      </c>
      <c r="E362" s="180" t="s">
        <v>1585</v>
      </c>
      <c r="F362" s="181" t="s">
        <v>1586</v>
      </c>
      <c r="G362" s="182" t="s">
        <v>891</v>
      </c>
      <c r="H362" s="183">
        <v>12</v>
      </c>
      <c r="I362" s="184"/>
      <c r="J362" s="185">
        <f t="shared" si="140"/>
        <v>0</v>
      </c>
      <c r="K362" s="181" t="s">
        <v>19</v>
      </c>
      <c r="L362" s="40"/>
      <c r="M362" s="186" t="s">
        <v>19</v>
      </c>
      <c r="N362" s="187" t="s">
        <v>43</v>
      </c>
      <c r="O362" s="65"/>
      <c r="P362" s="188">
        <f t="shared" si="141"/>
        <v>0</v>
      </c>
      <c r="Q362" s="188">
        <v>0</v>
      </c>
      <c r="R362" s="188">
        <f t="shared" si="142"/>
        <v>0</v>
      </c>
      <c r="S362" s="188">
        <v>0</v>
      </c>
      <c r="T362" s="189">
        <f t="shared" si="143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0" t="s">
        <v>714</v>
      </c>
      <c r="AT362" s="190" t="s">
        <v>140</v>
      </c>
      <c r="AU362" s="190" t="s">
        <v>81</v>
      </c>
      <c r="AY362" s="18" t="s">
        <v>138</v>
      </c>
      <c r="BE362" s="191">
        <f t="shared" si="144"/>
        <v>0</v>
      </c>
      <c r="BF362" s="191">
        <f t="shared" si="145"/>
        <v>0</v>
      </c>
      <c r="BG362" s="191">
        <f t="shared" si="146"/>
        <v>0</v>
      </c>
      <c r="BH362" s="191">
        <f t="shared" si="147"/>
        <v>0</v>
      </c>
      <c r="BI362" s="191">
        <f t="shared" si="148"/>
        <v>0</v>
      </c>
      <c r="BJ362" s="18" t="s">
        <v>79</v>
      </c>
      <c r="BK362" s="191">
        <f t="shared" si="149"/>
        <v>0</v>
      </c>
      <c r="BL362" s="18" t="s">
        <v>714</v>
      </c>
      <c r="BM362" s="190" t="s">
        <v>1587</v>
      </c>
    </row>
    <row r="363" spans="1:65" s="2" customFormat="1" ht="16.5" customHeight="1">
      <c r="A363" s="35"/>
      <c r="B363" s="36"/>
      <c r="C363" s="179" t="s">
        <v>1588</v>
      </c>
      <c r="D363" s="179" t="s">
        <v>140</v>
      </c>
      <c r="E363" s="180" t="s">
        <v>1589</v>
      </c>
      <c r="F363" s="181" t="s">
        <v>1516</v>
      </c>
      <c r="G363" s="182" t="s">
        <v>891</v>
      </c>
      <c r="H363" s="183">
        <v>10</v>
      </c>
      <c r="I363" s="184"/>
      <c r="J363" s="185">
        <f t="shared" si="140"/>
        <v>0</v>
      </c>
      <c r="K363" s="181" t="s">
        <v>19</v>
      </c>
      <c r="L363" s="40"/>
      <c r="M363" s="186" t="s">
        <v>19</v>
      </c>
      <c r="N363" s="187" t="s">
        <v>43</v>
      </c>
      <c r="O363" s="65"/>
      <c r="P363" s="188">
        <f t="shared" si="141"/>
        <v>0</v>
      </c>
      <c r="Q363" s="188">
        <v>0</v>
      </c>
      <c r="R363" s="188">
        <f t="shared" si="142"/>
        <v>0</v>
      </c>
      <c r="S363" s="188">
        <v>0</v>
      </c>
      <c r="T363" s="189">
        <f t="shared" si="143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0" t="s">
        <v>714</v>
      </c>
      <c r="AT363" s="190" t="s">
        <v>140</v>
      </c>
      <c r="AU363" s="190" t="s">
        <v>81</v>
      </c>
      <c r="AY363" s="18" t="s">
        <v>138</v>
      </c>
      <c r="BE363" s="191">
        <f t="shared" si="144"/>
        <v>0</v>
      </c>
      <c r="BF363" s="191">
        <f t="shared" si="145"/>
        <v>0</v>
      </c>
      <c r="BG363" s="191">
        <f t="shared" si="146"/>
        <v>0</v>
      </c>
      <c r="BH363" s="191">
        <f t="shared" si="147"/>
        <v>0</v>
      </c>
      <c r="BI363" s="191">
        <f t="shared" si="148"/>
        <v>0</v>
      </c>
      <c r="BJ363" s="18" t="s">
        <v>79</v>
      </c>
      <c r="BK363" s="191">
        <f t="shared" si="149"/>
        <v>0</v>
      </c>
      <c r="BL363" s="18" t="s">
        <v>714</v>
      </c>
      <c r="BM363" s="190" t="s">
        <v>1590</v>
      </c>
    </row>
    <row r="364" spans="1:65" s="2" customFormat="1" ht="16.5" customHeight="1">
      <c r="A364" s="35"/>
      <c r="B364" s="36"/>
      <c r="C364" s="179" t="s">
        <v>1493</v>
      </c>
      <c r="D364" s="179" t="s">
        <v>140</v>
      </c>
      <c r="E364" s="180" t="s">
        <v>1591</v>
      </c>
      <c r="F364" s="181" t="s">
        <v>1592</v>
      </c>
      <c r="G364" s="182" t="s">
        <v>896</v>
      </c>
      <c r="H364" s="183">
        <v>1</v>
      </c>
      <c r="I364" s="184"/>
      <c r="J364" s="185">
        <f t="shared" si="140"/>
        <v>0</v>
      </c>
      <c r="K364" s="181" t="s">
        <v>19</v>
      </c>
      <c r="L364" s="40"/>
      <c r="M364" s="186" t="s">
        <v>19</v>
      </c>
      <c r="N364" s="187" t="s">
        <v>43</v>
      </c>
      <c r="O364" s="65"/>
      <c r="P364" s="188">
        <f t="shared" si="141"/>
        <v>0</v>
      </c>
      <c r="Q364" s="188">
        <v>0</v>
      </c>
      <c r="R364" s="188">
        <f t="shared" si="142"/>
        <v>0</v>
      </c>
      <c r="S364" s="188">
        <v>0</v>
      </c>
      <c r="T364" s="189">
        <f t="shared" si="143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0" t="s">
        <v>714</v>
      </c>
      <c r="AT364" s="190" t="s">
        <v>140</v>
      </c>
      <c r="AU364" s="190" t="s">
        <v>81</v>
      </c>
      <c r="AY364" s="18" t="s">
        <v>138</v>
      </c>
      <c r="BE364" s="191">
        <f t="shared" si="144"/>
        <v>0</v>
      </c>
      <c r="BF364" s="191">
        <f t="shared" si="145"/>
        <v>0</v>
      </c>
      <c r="BG364" s="191">
        <f t="shared" si="146"/>
        <v>0</v>
      </c>
      <c r="BH364" s="191">
        <f t="shared" si="147"/>
        <v>0</v>
      </c>
      <c r="BI364" s="191">
        <f t="shared" si="148"/>
        <v>0</v>
      </c>
      <c r="BJ364" s="18" t="s">
        <v>79</v>
      </c>
      <c r="BK364" s="191">
        <f t="shared" si="149"/>
        <v>0</v>
      </c>
      <c r="BL364" s="18" t="s">
        <v>714</v>
      </c>
      <c r="BM364" s="190" t="s">
        <v>1593</v>
      </c>
    </row>
    <row r="365" spans="2:63" s="12" customFormat="1" ht="22.9" customHeight="1">
      <c r="B365" s="163"/>
      <c r="C365" s="164"/>
      <c r="D365" s="165" t="s">
        <v>71</v>
      </c>
      <c r="E365" s="177" t="s">
        <v>1594</v>
      </c>
      <c r="F365" s="177" t="s">
        <v>1595</v>
      </c>
      <c r="G365" s="164"/>
      <c r="H365" s="164"/>
      <c r="I365" s="167"/>
      <c r="J365" s="178">
        <f>BK365</f>
        <v>0</v>
      </c>
      <c r="K365" s="164"/>
      <c r="L365" s="169"/>
      <c r="M365" s="170"/>
      <c r="N365" s="171"/>
      <c r="O365" s="171"/>
      <c r="P365" s="172">
        <f>SUM(P366:P375)</f>
        <v>0</v>
      </c>
      <c r="Q365" s="171"/>
      <c r="R365" s="172">
        <f>SUM(R366:R375)</f>
        <v>0</v>
      </c>
      <c r="S365" s="171"/>
      <c r="T365" s="173">
        <f>SUM(T366:T375)</f>
        <v>0</v>
      </c>
      <c r="AR365" s="174" t="s">
        <v>157</v>
      </c>
      <c r="AT365" s="175" t="s">
        <v>71</v>
      </c>
      <c r="AU365" s="175" t="s">
        <v>79</v>
      </c>
      <c r="AY365" s="174" t="s">
        <v>138</v>
      </c>
      <c r="BK365" s="176">
        <f>SUM(BK366:BK375)</f>
        <v>0</v>
      </c>
    </row>
    <row r="366" spans="1:65" s="2" customFormat="1" ht="16.5" customHeight="1">
      <c r="A366" s="35"/>
      <c r="B366" s="36"/>
      <c r="C366" s="230" t="s">
        <v>1596</v>
      </c>
      <c r="D366" s="230" t="s">
        <v>264</v>
      </c>
      <c r="E366" s="231" t="s">
        <v>1597</v>
      </c>
      <c r="F366" s="232" t="s">
        <v>1562</v>
      </c>
      <c r="G366" s="233" t="s">
        <v>896</v>
      </c>
      <c r="H366" s="234">
        <v>1</v>
      </c>
      <c r="I366" s="235"/>
      <c r="J366" s="236">
        <f aca="true" t="shared" si="150" ref="J366:J375">ROUND(I366*H366,2)</f>
        <v>0</v>
      </c>
      <c r="K366" s="232" t="s">
        <v>19</v>
      </c>
      <c r="L366" s="237"/>
      <c r="M366" s="238" t="s">
        <v>19</v>
      </c>
      <c r="N366" s="239" t="s">
        <v>43</v>
      </c>
      <c r="O366" s="65"/>
      <c r="P366" s="188">
        <f aca="true" t="shared" si="151" ref="P366:P375">O366*H366</f>
        <v>0</v>
      </c>
      <c r="Q366" s="188">
        <v>0</v>
      </c>
      <c r="R366" s="188">
        <f aca="true" t="shared" si="152" ref="R366:R375">Q366*H366</f>
        <v>0</v>
      </c>
      <c r="S366" s="188">
        <v>0</v>
      </c>
      <c r="T366" s="189">
        <f aca="true" t="shared" si="153" ref="T366:T375"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0" t="s">
        <v>749</v>
      </c>
      <c r="AT366" s="190" t="s">
        <v>264</v>
      </c>
      <c r="AU366" s="190" t="s">
        <v>81</v>
      </c>
      <c r="AY366" s="18" t="s">
        <v>138</v>
      </c>
      <c r="BE366" s="191">
        <f aca="true" t="shared" si="154" ref="BE366:BE375">IF(N366="základní",J366,0)</f>
        <v>0</v>
      </c>
      <c r="BF366" s="191">
        <f aca="true" t="shared" si="155" ref="BF366:BF375">IF(N366="snížená",J366,0)</f>
        <v>0</v>
      </c>
      <c r="BG366" s="191">
        <f aca="true" t="shared" si="156" ref="BG366:BG375">IF(N366="zákl. přenesená",J366,0)</f>
        <v>0</v>
      </c>
      <c r="BH366" s="191">
        <f aca="true" t="shared" si="157" ref="BH366:BH375">IF(N366="sníž. přenesená",J366,0)</f>
        <v>0</v>
      </c>
      <c r="BI366" s="191">
        <f aca="true" t="shared" si="158" ref="BI366:BI375">IF(N366="nulová",J366,0)</f>
        <v>0</v>
      </c>
      <c r="BJ366" s="18" t="s">
        <v>79</v>
      </c>
      <c r="BK366" s="191">
        <f aca="true" t="shared" si="159" ref="BK366:BK375">ROUND(I366*H366,2)</f>
        <v>0</v>
      </c>
      <c r="BL366" s="18" t="s">
        <v>749</v>
      </c>
      <c r="BM366" s="190" t="s">
        <v>1598</v>
      </c>
    </row>
    <row r="367" spans="1:65" s="2" customFormat="1" ht="16.5" customHeight="1">
      <c r="A367" s="35"/>
      <c r="B367" s="36"/>
      <c r="C367" s="230" t="s">
        <v>1497</v>
      </c>
      <c r="D367" s="230" t="s">
        <v>264</v>
      </c>
      <c r="E367" s="231" t="s">
        <v>1599</v>
      </c>
      <c r="F367" s="232" t="s">
        <v>1565</v>
      </c>
      <c r="G367" s="233" t="s">
        <v>896</v>
      </c>
      <c r="H367" s="234">
        <v>1</v>
      </c>
      <c r="I367" s="235"/>
      <c r="J367" s="236">
        <f t="shared" si="150"/>
        <v>0</v>
      </c>
      <c r="K367" s="232" t="s">
        <v>19</v>
      </c>
      <c r="L367" s="237"/>
      <c r="M367" s="238" t="s">
        <v>19</v>
      </c>
      <c r="N367" s="239" t="s">
        <v>43</v>
      </c>
      <c r="O367" s="65"/>
      <c r="P367" s="188">
        <f t="shared" si="151"/>
        <v>0</v>
      </c>
      <c r="Q367" s="188">
        <v>0</v>
      </c>
      <c r="R367" s="188">
        <f t="shared" si="152"/>
        <v>0</v>
      </c>
      <c r="S367" s="188">
        <v>0</v>
      </c>
      <c r="T367" s="189">
        <f t="shared" si="153"/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0" t="s">
        <v>749</v>
      </c>
      <c r="AT367" s="190" t="s">
        <v>264</v>
      </c>
      <c r="AU367" s="190" t="s">
        <v>81</v>
      </c>
      <c r="AY367" s="18" t="s">
        <v>138</v>
      </c>
      <c r="BE367" s="191">
        <f t="shared" si="154"/>
        <v>0</v>
      </c>
      <c r="BF367" s="191">
        <f t="shared" si="155"/>
        <v>0</v>
      </c>
      <c r="BG367" s="191">
        <f t="shared" si="156"/>
        <v>0</v>
      </c>
      <c r="BH367" s="191">
        <f t="shared" si="157"/>
        <v>0</v>
      </c>
      <c r="BI367" s="191">
        <f t="shared" si="158"/>
        <v>0</v>
      </c>
      <c r="BJ367" s="18" t="s">
        <v>79</v>
      </c>
      <c r="BK367" s="191">
        <f t="shared" si="159"/>
        <v>0</v>
      </c>
      <c r="BL367" s="18" t="s">
        <v>749</v>
      </c>
      <c r="BM367" s="190" t="s">
        <v>1600</v>
      </c>
    </row>
    <row r="368" spans="1:65" s="2" customFormat="1" ht="16.5" customHeight="1">
      <c r="A368" s="35"/>
      <c r="B368" s="36"/>
      <c r="C368" s="230" t="s">
        <v>1601</v>
      </c>
      <c r="D368" s="230" t="s">
        <v>264</v>
      </c>
      <c r="E368" s="231" t="s">
        <v>1602</v>
      </c>
      <c r="F368" s="232" t="s">
        <v>1569</v>
      </c>
      <c r="G368" s="233" t="s">
        <v>896</v>
      </c>
      <c r="H368" s="234">
        <v>1</v>
      </c>
      <c r="I368" s="235"/>
      <c r="J368" s="236">
        <f t="shared" si="150"/>
        <v>0</v>
      </c>
      <c r="K368" s="232" t="s">
        <v>19</v>
      </c>
      <c r="L368" s="237"/>
      <c r="M368" s="238" t="s">
        <v>19</v>
      </c>
      <c r="N368" s="239" t="s">
        <v>43</v>
      </c>
      <c r="O368" s="65"/>
      <c r="P368" s="188">
        <f t="shared" si="151"/>
        <v>0</v>
      </c>
      <c r="Q368" s="188">
        <v>0</v>
      </c>
      <c r="R368" s="188">
        <f t="shared" si="152"/>
        <v>0</v>
      </c>
      <c r="S368" s="188">
        <v>0</v>
      </c>
      <c r="T368" s="189">
        <f t="shared" si="153"/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0" t="s">
        <v>749</v>
      </c>
      <c r="AT368" s="190" t="s">
        <v>264</v>
      </c>
      <c r="AU368" s="190" t="s">
        <v>81</v>
      </c>
      <c r="AY368" s="18" t="s">
        <v>138</v>
      </c>
      <c r="BE368" s="191">
        <f t="shared" si="154"/>
        <v>0</v>
      </c>
      <c r="BF368" s="191">
        <f t="shared" si="155"/>
        <v>0</v>
      </c>
      <c r="BG368" s="191">
        <f t="shared" si="156"/>
        <v>0</v>
      </c>
      <c r="BH368" s="191">
        <f t="shared" si="157"/>
        <v>0</v>
      </c>
      <c r="BI368" s="191">
        <f t="shared" si="158"/>
        <v>0</v>
      </c>
      <c r="BJ368" s="18" t="s">
        <v>79</v>
      </c>
      <c r="BK368" s="191">
        <f t="shared" si="159"/>
        <v>0</v>
      </c>
      <c r="BL368" s="18" t="s">
        <v>749</v>
      </c>
      <c r="BM368" s="190" t="s">
        <v>1603</v>
      </c>
    </row>
    <row r="369" spans="1:65" s="2" customFormat="1" ht="16.5" customHeight="1">
      <c r="A369" s="35"/>
      <c r="B369" s="36"/>
      <c r="C369" s="230" t="s">
        <v>1500</v>
      </c>
      <c r="D369" s="230" t="s">
        <v>264</v>
      </c>
      <c r="E369" s="231" t="s">
        <v>1604</v>
      </c>
      <c r="F369" s="232" t="s">
        <v>1572</v>
      </c>
      <c r="G369" s="233" t="s">
        <v>896</v>
      </c>
      <c r="H369" s="234">
        <v>1</v>
      </c>
      <c r="I369" s="235"/>
      <c r="J369" s="236">
        <f t="shared" si="150"/>
        <v>0</v>
      </c>
      <c r="K369" s="232" t="s">
        <v>19</v>
      </c>
      <c r="L369" s="237"/>
      <c r="M369" s="238" t="s">
        <v>19</v>
      </c>
      <c r="N369" s="239" t="s">
        <v>43</v>
      </c>
      <c r="O369" s="65"/>
      <c r="P369" s="188">
        <f t="shared" si="151"/>
        <v>0</v>
      </c>
      <c r="Q369" s="188">
        <v>0</v>
      </c>
      <c r="R369" s="188">
        <f t="shared" si="152"/>
        <v>0</v>
      </c>
      <c r="S369" s="188">
        <v>0</v>
      </c>
      <c r="T369" s="189">
        <f t="shared" si="153"/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0" t="s">
        <v>749</v>
      </c>
      <c r="AT369" s="190" t="s">
        <v>264</v>
      </c>
      <c r="AU369" s="190" t="s">
        <v>81</v>
      </c>
      <c r="AY369" s="18" t="s">
        <v>138</v>
      </c>
      <c r="BE369" s="191">
        <f t="shared" si="154"/>
        <v>0</v>
      </c>
      <c r="BF369" s="191">
        <f t="shared" si="155"/>
        <v>0</v>
      </c>
      <c r="BG369" s="191">
        <f t="shared" si="156"/>
        <v>0</v>
      </c>
      <c r="BH369" s="191">
        <f t="shared" si="157"/>
        <v>0</v>
      </c>
      <c r="BI369" s="191">
        <f t="shared" si="158"/>
        <v>0</v>
      </c>
      <c r="BJ369" s="18" t="s">
        <v>79</v>
      </c>
      <c r="BK369" s="191">
        <f t="shared" si="159"/>
        <v>0</v>
      </c>
      <c r="BL369" s="18" t="s">
        <v>749</v>
      </c>
      <c r="BM369" s="190" t="s">
        <v>1605</v>
      </c>
    </row>
    <row r="370" spans="1:65" s="2" customFormat="1" ht="16.5" customHeight="1">
      <c r="A370" s="35"/>
      <c r="B370" s="36"/>
      <c r="C370" s="230" t="s">
        <v>1606</v>
      </c>
      <c r="D370" s="230" t="s">
        <v>264</v>
      </c>
      <c r="E370" s="231" t="s">
        <v>1607</v>
      </c>
      <c r="F370" s="232" t="s">
        <v>1576</v>
      </c>
      <c r="G370" s="233" t="s">
        <v>896</v>
      </c>
      <c r="H370" s="234">
        <v>1</v>
      </c>
      <c r="I370" s="235"/>
      <c r="J370" s="236">
        <f t="shared" si="150"/>
        <v>0</v>
      </c>
      <c r="K370" s="232" t="s">
        <v>19</v>
      </c>
      <c r="L370" s="237"/>
      <c r="M370" s="238" t="s">
        <v>19</v>
      </c>
      <c r="N370" s="239" t="s">
        <v>43</v>
      </c>
      <c r="O370" s="65"/>
      <c r="P370" s="188">
        <f t="shared" si="151"/>
        <v>0</v>
      </c>
      <c r="Q370" s="188">
        <v>0</v>
      </c>
      <c r="R370" s="188">
        <f t="shared" si="152"/>
        <v>0</v>
      </c>
      <c r="S370" s="188">
        <v>0</v>
      </c>
      <c r="T370" s="189">
        <f t="shared" si="153"/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0" t="s">
        <v>749</v>
      </c>
      <c r="AT370" s="190" t="s">
        <v>264</v>
      </c>
      <c r="AU370" s="190" t="s">
        <v>81</v>
      </c>
      <c r="AY370" s="18" t="s">
        <v>138</v>
      </c>
      <c r="BE370" s="191">
        <f t="shared" si="154"/>
        <v>0</v>
      </c>
      <c r="BF370" s="191">
        <f t="shared" si="155"/>
        <v>0</v>
      </c>
      <c r="BG370" s="191">
        <f t="shared" si="156"/>
        <v>0</v>
      </c>
      <c r="BH370" s="191">
        <f t="shared" si="157"/>
        <v>0</v>
      </c>
      <c r="BI370" s="191">
        <f t="shared" si="158"/>
        <v>0</v>
      </c>
      <c r="BJ370" s="18" t="s">
        <v>79</v>
      </c>
      <c r="BK370" s="191">
        <f t="shared" si="159"/>
        <v>0</v>
      </c>
      <c r="BL370" s="18" t="s">
        <v>749</v>
      </c>
      <c r="BM370" s="190" t="s">
        <v>1608</v>
      </c>
    </row>
    <row r="371" spans="1:65" s="2" customFormat="1" ht="16.5" customHeight="1">
      <c r="A371" s="35"/>
      <c r="B371" s="36"/>
      <c r="C371" s="230" t="s">
        <v>1504</v>
      </c>
      <c r="D371" s="230" t="s">
        <v>264</v>
      </c>
      <c r="E371" s="231" t="s">
        <v>1609</v>
      </c>
      <c r="F371" s="232" t="s">
        <v>1579</v>
      </c>
      <c r="G371" s="233" t="s">
        <v>899</v>
      </c>
      <c r="H371" s="234">
        <v>0.87</v>
      </c>
      <c r="I371" s="235"/>
      <c r="J371" s="236">
        <f t="shared" si="150"/>
        <v>0</v>
      </c>
      <c r="K371" s="232" t="s">
        <v>19</v>
      </c>
      <c r="L371" s="237"/>
      <c r="M371" s="238" t="s">
        <v>19</v>
      </c>
      <c r="N371" s="239" t="s">
        <v>43</v>
      </c>
      <c r="O371" s="65"/>
      <c r="P371" s="188">
        <f t="shared" si="151"/>
        <v>0</v>
      </c>
      <c r="Q371" s="188">
        <v>0</v>
      </c>
      <c r="R371" s="188">
        <f t="shared" si="152"/>
        <v>0</v>
      </c>
      <c r="S371" s="188">
        <v>0</v>
      </c>
      <c r="T371" s="189">
        <f t="shared" si="153"/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90" t="s">
        <v>749</v>
      </c>
      <c r="AT371" s="190" t="s">
        <v>264</v>
      </c>
      <c r="AU371" s="190" t="s">
        <v>81</v>
      </c>
      <c r="AY371" s="18" t="s">
        <v>138</v>
      </c>
      <c r="BE371" s="191">
        <f t="shared" si="154"/>
        <v>0</v>
      </c>
      <c r="BF371" s="191">
        <f t="shared" si="155"/>
        <v>0</v>
      </c>
      <c r="BG371" s="191">
        <f t="shared" si="156"/>
        <v>0</v>
      </c>
      <c r="BH371" s="191">
        <f t="shared" si="157"/>
        <v>0</v>
      </c>
      <c r="BI371" s="191">
        <f t="shared" si="158"/>
        <v>0</v>
      </c>
      <c r="BJ371" s="18" t="s">
        <v>79</v>
      </c>
      <c r="BK371" s="191">
        <f t="shared" si="159"/>
        <v>0</v>
      </c>
      <c r="BL371" s="18" t="s">
        <v>749</v>
      </c>
      <c r="BM371" s="190" t="s">
        <v>1610</v>
      </c>
    </row>
    <row r="372" spans="1:65" s="2" customFormat="1" ht="16.5" customHeight="1">
      <c r="A372" s="35"/>
      <c r="B372" s="36"/>
      <c r="C372" s="230" t="s">
        <v>1611</v>
      </c>
      <c r="D372" s="230" t="s">
        <v>264</v>
      </c>
      <c r="E372" s="231" t="s">
        <v>1612</v>
      </c>
      <c r="F372" s="232" t="s">
        <v>1583</v>
      </c>
      <c r="G372" s="233" t="s">
        <v>891</v>
      </c>
      <c r="H372" s="234">
        <v>10</v>
      </c>
      <c r="I372" s="235"/>
      <c r="J372" s="236">
        <f t="shared" si="150"/>
        <v>0</v>
      </c>
      <c r="K372" s="232" t="s">
        <v>19</v>
      </c>
      <c r="L372" s="237"/>
      <c r="M372" s="238" t="s">
        <v>19</v>
      </c>
      <c r="N372" s="239" t="s">
        <v>43</v>
      </c>
      <c r="O372" s="65"/>
      <c r="P372" s="188">
        <f t="shared" si="151"/>
        <v>0</v>
      </c>
      <c r="Q372" s="188">
        <v>0</v>
      </c>
      <c r="R372" s="188">
        <f t="shared" si="152"/>
        <v>0</v>
      </c>
      <c r="S372" s="188">
        <v>0</v>
      </c>
      <c r="T372" s="189">
        <f t="shared" si="153"/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0" t="s">
        <v>749</v>
      </c>
      <c r="AT372" s="190" t="s">
        <v>264</v>
      </c>
      <c r="AU372" s="190" t="s">
        <v>81</v>
      </c>
      <c r="AY372" s="18" t="s">
        <v>138</v>
      </c>
      <c r="BE372" s="191">
        <f t="shared" si="154"/>
        <v>0</v>
      </c>
      <c r="BF372" s="191">
        <f t="shared" si="155"/>
        <v>0</v>
      </c>
      <c r="BG372" s="191">
        <f t="shared" si="156"/>
        <v>0</v>
      </c>
      <c r="BH372" s="191">
        <f t="shared" si="157"/>
        <v>0</v>
      </c>
      <c r="BI372" s="191">
        <f t="shared" si="158"/>
        <v>0</v>
      </c>
      <c r="BJ372" s="18" t="s">
        <v>79</v>
      </c>
      <c r="BK372" s="191">
        <f t="shared" si="159"/>
        <v>0</v>
      </c>
      <c r="BL372" s="18" t="s">
        <v>749</v>
      </c>
      <c r="BM372" s="190" t="s">
        <v>1613</v>
      </c>
    </row>
    <row r="373" spans="1:65" s="2" customFormat="1" ht="16.5" customHeight="1">
      <c r="A373" s="35"/>
      <c r="B373" s="36"/>
      <c r="C373" s="230" t="s">
        <v>1507</v>
      </c>
      <c r="D373" s="230" t="s">
        <v>264</v>
      </c>
      <c r="E373" s="231" t="s">
        <v>1614</v>
      </c>
      <c r="F373" s="232" t="s">
        <v>1586</v>
      </c>
      <c r="G373" s="233" t="s">
        <v>891</v>
      </c>
      <c r="H373" s="234">
        <v>12</v>
      </c>
      <c r="I373" s="235"/>
      <c r="J373" s="236">
        <f t="shared" si="150"/>
        <v>0</v>
      </c>
      <c r="K373" s="232" t="s">
        <v>19</v>
      </c>
      <c r="L373" s="237"/>
      <c r="M373" s="238" t="s">
        <v>19</v>
      </c>
      <c r="N373" s="239" t="s">
        <v>43</v>
      </c>
      <c r="O373" s="65"/>
      <c r="P373" s="188">
        <f t="shared" si="151"/>
        <v>0</v>
      </c>
      <c r="Q373" s="188">
        <v>0</v>
      </c>
      <c r="R373" s="188">
        <f t="shared" si="152"/>
        <v>0</v>
      </c>
      <c r="S373" s="188">
        <v>0</v>
      </c>
      <c r="T373" s="189">
        <f t="shared" si="153"/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0" t="s">
        <v>749</v>
      </c>
      <c r="AT373" s="190" t="s">
        <v>264</v>
      </c>
      <c r="AU373" s="190" t="s">
        <v>81</v>
      </c>
      <c r="AY373" s="18" t="s">
        <v>138</v>
      </c>
      <c r="BE373" s="191">
        <f t="shared" si="154"/>
        <v>0</v>
      </c>
      <c r="BF373" s="191">
        <f t="shared" si="155"/>
        <v>0</v>
      </c>
      <c r="BG373" s="191">
        <f t="shared" si="156"/>
        <v>0</v>
      </c>
      <c r="BH373" s="191">
        <f t="shared" si="157"/>
        <v>0</v>
      </c>
      <c r="BI373" s="191">
        <f t="shared" si="158"/>
        <v>0</v>
      </c>
      <c r="BJ373" s="18" t="s">
        <v>79</v>
      </c>
      <c r="BK373" s="191">
        <f t="shared" si="159"/>
        <v>0</v>
      </c>
      <c r="BL373" s="18" t="s">
        <v>749</v>
      </c>
      <c r="BM373" s="190" t="s">
        <v>1615</v>
      </c>
    </row>
    <row r="374" spans="1:65" s="2" customFormat="1" ht="16.5" customHeight="1">
      <c r="A374" s="35"/>
      <c r="B374" s="36"/>
      <c r="C374" s="230" t="s">
        <v>1616</v>
      </c>
      <c r="D374" s="230" t="s">
        <v>264</v>
      </c>
      <c r="E374" s="231" t="s">
        <v>1617</v>
      </c>
      <c r="F374" s="232" t="s">
        <v>1516</v>
      </c>
      <c r="G374" s="233" t="s">
        <v>891</v>
      </c>
      <c r="H374" s="234">
        <v>10</v>
      </c>
      <c r="I374" s="235"/>
      <c r="J374" s="236">
        <f t="shared" si="150"/>
        <v>0</v>
      </c>
      <c r="K374" s="232" t="s">
        <v>19</v>
      </c>
      <c r="L374" s="237"/>
      <c r="M374" s="238" t="s">
        <v>19</v>
      </c>
      <c r="N374" s="239" t="s">
        <v>43</v>
      </c>
      <c r="O374" s="65"/>
      <c r="P374" s="188">
        <f t="shared" si="151"/>
        <v>0</v>
      </c>
      <c r="Q374" s="188">
        <v>0</v>
      </c>
      <c r="R374" s="188">
        <f t="shared" si="152"/>
        <v>0</v>
      </c>
      <c r="S374" s="188">
        <v>0</v>
      </c>
      <c r="T374" s="189">
        <f t="shared" si="153"/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0" t="s">
        <v>749</v>
      </c>
      <c r="AT374" s="190" t="s">
        <v>264</v>
      </c>
      <c r="AU374" s="190" t="s">
        <v>81</v>
      </c>
      <c r="AY374" s="18" t="s">
        <v>138</v>
      </c>
      <c r="BE374" s="191">
        <f t="shared" si="154"/>
        <v>0</v>
      </c>
      <c r="BF374" s="191">
        <f t="shared" si="155"/>
        <v>0</v>
      </c>
      <c r="BG374" s="191">
        <f t="shared" si="156"/>
        <v>0</v>
      </c>
      <c r="BH374" s="191">
        <f t="shared" si="157"/>
        <v>0</v>
      </c>
      <c r="BI374" s="191">
        <f t="shared" si="158"/>
        <v>0</v>
      </c>
      <c r="BJ374" s="18" t="s">
        <v>79</v>
      </c>
      <c r="BK374" s="191">
        <f t="shared" si="159"/>
        <v>0</v>
      </c>
      <c r="BL374" s="18" t="s">
        <v>749</v>
      </c>
      <c r="BM374" s="190" t="s">
        <v>1618</v>
      </c>
    </row>
    <row r="375" spans="1:65" s="2" customFormat="1" ht="16.5" customHeight="1">
      <c r="A375" s="35"/>
      <c r="B375" s="36"/>
      <c r="C375" s="230" t="s">
        <v>1509</v>
      </c>
      <c r="D375" s="230" t="s">
        <v>264</v>
      </c>
      <c r="E375" s="231" t="s">
        <v>1619</v>
      </c>
      <c r="F375" s="232" t="s">
        <v>1592</v>
      </c>
      <c r="G375" s="233" t="s">
        <v>896</v>
      </c>
      <c r="H375" s="234">
        <v>1</v>
      </c>
      <c r="I375" s="235"/>
      <c r="J375" s="236">
        <f t="shared" si="150"/>
        <v>0</v>
      </c>
      <c r="K375" s="232" t="s">
        <v>19</v>
      </c>
      <c r="L375" s="237"/>
      <c r="M375" s="238" t="s">
        <v>19</v>
      </c>
      <c r="N375" s="239" t="s">
        <v>43</v>
      </c>
      <c r="O375" s="65"/>
      <c r="P375" s="188">
        <f t="shared" si="151"/>
        <v>0</v>
      </c>
      <c r="Q375" s="188">
        <v>0</v>
      </c>
      <c r="R375" s="188">
        <f t="shared" si="152"/>
        <v>0</v>
      </c>
      <c r="S375" s="188">
        <v>0</v>
      </c>
      <c r="T375" s="189">
        <f t="shared" si="153"/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90" t="s">
        <v>749</v>
      </c>
      <c r="AT375" s="190" t="s">
        <v>264</v>
      </c>
      <c r="AU375" s="190" t="s">
        <v>81</v>
      </c>
      <c r="AY375" s="18" t="s">
        <v>138</v>
      </c>
      <c r="BE375" s="191">
        <f t="shared" si="154"/>
        <v>0</v>
      </c>
      <c r="BF375" s="191">
        <f t="shared" si="155"/>
        <v>0</v>
      </c>
      <c r="BG375" s="191">
        <f t="shared" si="156"/>
        <v>0</v>
      </c>
      <c r="BH375" s="191">
        <f t="shared" si="157"/>
        <v>0</v>
      </c>
      <c r="BI375" s="191">
        <f t="shared" si="158"/>
        <v>0</v>
      </c>
      <c r="BJ375" s="18" t="s">
        <v>79</v>
      </c>
      <c r="BK375" s="191">
        <f t="shared" si="159"/>
        <v>0</v>
      </c>
      <c r="BL375" s="18" t="s">
        <v>749</v>
      </c>
      <c r="BM375" s="190" t="s">
        <v>1620</v>
      </c>
    </row>
    <row r="376" spans="2:63" s="12" customFormat="1" ht="22.9" customHeight="1">
      <c r="B376" s="163"/>
      <c r="C376" s="164"/>
      <c r="D376" s="165" t="s">
        <v>71</v>
      </c>
      <c r="E376" s="177" t="s">
        <v>1621</v>
      </c>
      <c r="F376" s="177" t="s">
        <v>1622</v>
      </c>
      <c r="G376" s="164"/>
      <c r="H376" s="164"/>
      <c r="I376" s="167"/>
      <c r="J376" s="178">
        <f>BK376</f>
        <v>0</v>
      </c>
      <c r="K376" s="164"/>
      <c r="L376" s="169"/>
      <c r="M376" s="170"/>
      <c r="N376" s="171"/>
      <c r="O376" s="171"/>
      <c r="P376" s="172">
        <f>SUM(P377:P396)</f>
        <v>0</v>
      </c>
      <c r="Q376" s="171"/>
      <c r="R376" s="172">
        <f>SUM(R377:R396)</f>
        <v>0</v>
      </c>
      <c r="S376" s="171"/>
      <c r="T376" s="173">
        <f>SUM(T377:T396)</f>
        <v>0</v>
      </c>
      <c r="AR376" s="174" t="s">
        <v>157</v>
      </c>
      <c r="AT376" s="175" t="s">
        <v>71</v>
      </c>
      <c r="AU376" s="175" t="s">
        <v>79</v>
      </c>
      <c r="AY376" s="174" t="s">
        <v>138</v>
      </c>
      <c r="BK376" s="176">
        <f>SUM(BK377:BK396)</f>
        <v>0</v>
      </c>
    </row>
    <row r="377" spans="1:65" s="2" customFormat="1" ht="16.5" customHeight="1">
      <c r="A377" s="35"/>
      <c r="B377" s="36"/>
      <c r="C377" s="179" t="s">
        <v>1623</v>
      </c>
      <c r="D377" s="179" t="s">
        <v>140</v>
      </c>
      <c r="E377" s="180" t="s">
        <v>1624</v>
      </c>
      <c r="F377" s="181" t="s">
        <v>1625</v>
      </c>
      <c r="G377" s="182" t="s">
        <v>891</v>
      </c>
      <c r="H377" s="183">
        <v>6</v>
      </c>
      <c r="I377" s="184"/>
      <c r="J377" s="185">
        <f aca="true" t="shared" si="160" ref="J377:J396">ROUND(I377*H377,2)</f>
        <v>0</v>
      </c>
      <c r="K377" s="181" t="s">
        <v>19</v>
      </c>
      <c r="L377" s="40"/>
      <c r="M377" s="186" t="s">
        <v>19</v>
      </c>
      <c r="N377" s="187" t="s">
        <v>43</v>
      </c>
      <c r="O377" s="65"/>
      <c r="P377" s="188">
        <f aca="true" t="shared" si="161" ref="P377:P396">O377*H377</f>
        <v>0</v>
      </c>
      <c r="Q377" s="188">
        <v>0</v>
      </c>
      <c r="R377" s="188">
        <f aca="true" t="shared" si="162" ref="R377:R396">Q377*H377</f>
        <v>0</v>
      </c>
      <c r="S377" s="188">
        <v>0</v>
      </c>
      <c r="T377" s="189">
        <f aca="true" t="shared" si="163" ref="T377:T396"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90" t="s">
        <v>714</v>
      </c>
      <c r="AT377" s="190" t="s">
        <v>140</v>
      </c>
      <c r="AU377" s="190" t="s">
        <v>81</v>
      </c>
      <c r="AY377" s="18" t="s">
        <v>138</v>
      </c>
      <c r="BE377" s="191">
        <f aca="true" t="shared" si="164" ref="BE377:BE396">IF(N377="základní",J377,0)</f>
        <v>0</v>
      </c>
      <c r="BF377" s="191">
        <f aca="true" t="shared" si="165" ref="BF377:BF396">IF(N377="snížená",J377,0)</f>
        <v>0</v>
      </c>
      <c r="BG377" s="191">
        <f aca="true" t="shared" si="166" ref="BG377:BG396">IF(N377="zákl. přenesená",J377,0)</f>
        <v>0</v>
      </c>
      <c r="BH377" s="191">
        <f aca="true" t="shared" si="167" ref="BH377:BH396">IF(N377="sníž. přenesená",J377,0)</f>
        <v>0</v>
      </c>
      <c r="BI377" s="191">
        <f aca="true" t="shared" si="168" ref="BI377:BI396">IF(N377="nulová",J377,0)</f>
        <v>0</v>
      </c>
      <c r="BJ377" s="18" t="s">
        <v>79</v>
      </c>
      <c r="BK377" s="191">
        <f aca="true" t="shared" si="169" ref="BK377:BK396">ROUND(I377*H377,2)</f>
        <v>0</v>
      </c>
      <c r="BL377" s="18" t="s">
        <v>714</v>
      </c>
      <c r="BM377" s="190" t="s">
        <v>1626</v>
      </c>
    </row>
    <row r="378" spans="1:65" s="2" customFormat="1" ht="16.5" customHeight="1">
      <c r="A378" s="35"/>
      <c r="B378" s="36"/>
      <c r="C378" s="179" t="s">
        <v>1510</v>
      </c>
      <c r="D378" s="179" t="s">
        <v>140</v>
      </c>
      <c r="E378" s="180" t="s">
        <v>1627</v>
      </c>
      <c r="F378" s="181" t="s">
        <v>1628</v>
      </c>
      <c r="G378" s="182" t="s">
        <v>891</v>
      </c>
      <c r="H378" s="183">
        <v>20</v>
      </c>
      <c r="I378" s="184"/>
      <c r="J378" s="185">
        <f t="shared" si="160"/>
        <v>0</v>
      </c>
      <c r="K378" s="181" t="s">
        <v>19</v>
      </c>
      <c r="L378" s="40"/>
      <c r="M378" s="186" t="s">
        <v>19</v>
      </c>
      <c r="N378" s="187" t="s">
        <v>43</v>
      </c>
      <c r="O378" s="65"/>
      <c r="P378" s="188">
        <f t="shared" si="161"/>
        <v>0</v>
      </c>
      <c r="Q378" s="188">
        <v>0</v>
      </c>
      <c r="R378" s="188">
        <f t="shared" si="162"/>
        <v>0</v>
      </c>
      <c r="S378" s="188">
        <v>0</v>
      </c>
      <c r="T378" s="189">
        <f t="shared" si="163"/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0" t="s">
        <v>714</v>
      </c>
      <c r="AT378" s="190" t="s">
        <v>140</v>
      </c>
      <c r="AU378" s="190" t="s">
        <v>81</v>
      </c>
      <c r="AY378" s="18" t="s">
        <v>138</v>
      </c>
      <c r="BE378" s="191">
        <f t="shared" si="164"/>
        <v>0</v>
      </c>
      <c r="BF378" s="191">
        <f t="shared" si="165"/>
        <v>0</v>
      </c>
      <c r="BG378" s="191">
        <f t="shared" si="166"/>
        <v>0</v>
      </c>
      <c r="BH378" s="191">
        <f t="shared" si="167"/>
        <v>0</v>
      </c>
      <c r="BI378" s="191">
        <f t="shared" si="168"/>
        <v>0</v>
      </c>
      <c r="BJ378" s="18" t="s">
        <v>79</v>
      </c>
      <c r="BK378" s="191">
        <f t="shared" si="169"/>
        <v>0</v>
      </c>
      <c r="BL378" s="18" t="s">
        <v>714</v>
      </c>
      <c r="BM378" s="190" t="s">
        <v>1629</v>
      </c>
    </row>
    <row r="379" spans="1:65" s="2" customFormat="1" ht="16.5" customHeight="1">
      <c r="A379" s="35"/>
      <c r="B379" s="36"/>
      <c r="C379" s="179" t="s">
        <v>1630</v>
      </c>
      <c r="D379" s="179" t="s">
        <v>140</v>
      </c>
      <c r="E379" s="180" t="s">
        <v>1631</v>
      </c>
      <c r="F379" s="181" t="s">
        <v>1632</v>
      </c>
      <c r="G379" s="182" t="s">
        <v>891</v>
      </c>
      <c r="H379" s="183">
        <v>6</v>
      </c>
      <c r="I379" s="184"/>
      <c r="J379" s="185">
        <f t="shared" si="160"/>
        <v>0</v>
      </c>
      <c r="K379" s="181" t="s">
        <v>19</v>
      </c>
      <c r="L379" s="40"/>
      <c r="M379" s="186" t="s">
        <v>19</v>
      </c>
      <c r="N379" s="187" t="s">
        <v>43</v>
      </c>
      <c r="O379" s="65"/>
      <c r="P379" s="188">
        <f t="shared" si="161"/>
        <v>0</v>
      </c>
      <c r="Q379" s="188">
        <v>0</v>
      </c>
      <c r="R379" s="188">
        <f t="shared" si="162"/>
        <v>0</v>
      </c>
      <c r="S379" s="188">
        <v>0</v>
      </c>
      <c r="T379" s="189">
        <f t="shared" si="163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0" t="s">
        <v>714</v>
      </c>
      <c r="AT379" s="190" t="s">
        <v>140</v>
      </c>
      <c r="AU379" s="190" t="s">
        <v>81</v>
      </c>
      <c r="AY379" s="18" t="s">
        <v>138</v>
      </c>
      <c r="BE379" s="191">
        <f t="shared" si="164"/>
        <v>0</v>
      </c>
      <c r="BF379" s="191">
        <f t="shared" si="165"/>
        <v>0</v>
      </c>
      <c r="BG379" s="191">
        <f t="shared" si="166"/>
        <v>0</v>
      </c>
      <c r="BH379" s="191">
        <f t="shared" si="167"/>
        <v>0</v>
      </c>
      <c r="BI379" s="191">
        <f t="shared" si="168"/>
        <v>0</v>
      </c>
      <c r="BJ379" s="18" t="s">
        <v>79</v>
      </c>
      <c r="BK379" s="191">
        <f t="shared" si="169"/>
        <v>0</v>
      </c>
      <c r="BL379" s="18" t="s">
        <v>714</v>
      </c>
      <c r="BM379" s="190" t="s">
        <v>1633</v>
      </c>
    </row>
    <row r="380" spans="1:65" s="2" customFormat="1" ht="16.5" customHeight="1">
      <c r="A380" s="35"/>
      <c r="B380" s="36"/>
      <c r="C380" s="179" t="s">
        <v>1514</v>
      </c>
      <c r="D380" s="179" t="s">
        <v>140</v>
      </c>
      <c r="E380" s="180" t="s">
        <v>1634</v>
      </c>
      <c r="F380" s="181" t="s">
        <v>1635</v>
      </c>
      <c r="G380" s="182" t="s">
        <v>891</v>
      </c>
      <c r="H380" s="183">
        <v>6</v>
      </c>
      <c r="I380" s="184"/>
      <c r="J380" s="185">
        <f t="shared" si="160"/>
        <v>0</v>
      </c>
      <c r="K380" s="181" t="s">
        <v>19</v>
      </c>
      <c r="L380" s="40"/>
      <c r="M380" s="186" t="s">
        <v>19</v>
      </c>
      <c r="N380" s="187" t="s">
        <v>43</v>
      </c>
      <c r="O380" s="65"/>
      <c r="P380" s="188">
        <f t="shared" si="161"/>
        <v>0</v>
      </c>
      <c r="Q380" s="188">
        <v>0</v>
      </c>
      <c r="R380" s="188">
        <f t="shared" si="162"/>
        <v>0</v>
      </c>
      <c r="S380" s="188">
        <v>0</v>
      </c>
      <c r="T380" s="189">
        <f t="shared" si="163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0" t="s">
        <v>714</v>
      </c>
      <c r="AT380" s="190" t="s">
        <v>140</v>
      </c>
      <c r="AU380" s="190" t="s">
        <v>81</v>
      </c>
      <c r="AY380" s="18" t="s">
        <v>138</v>
      </c>
      <c r="BE380" s="191">
        <f t="shared" si="164"/>
        <v>0</v>
      </c>
      <c r="BF380" s="191">
        <f t="shared" si="165"/>
        <v>0</v>
      </c>
      <c r="BG380" s="191">
        <f t="shared" si="166"/>
        <v>0</v>
      </c>
      <c r="BH380" s="191">
        <f t="shared" si="167"/>
        <v>0</v>
      </c>
      <c r="BI380" s="191">
        <f t="shared" si="168"/>
        <v>0</v>
      </c>
      <c r="BJ380" s="18" t="s">
        <v>79</v>
      </c>
      <c r="BK380" s="191">
        <f t="shared" si="169"/>
        <v>0</v>
      </c>
      <c r="BL380" s="18" t="s">
        <v>714</v>
      </c>
      <c r="BM380" s="190" t="s">
        <v>1636</v>
      </c>
    </row>
    <row r="381" spans="1:65" s="2" customFormat="1" ht="16.5" customHeight="1">
      <c r="A381" s="35"/>
      <c r="B381" s="36"/>
      <c r="C381" s="179" t="s">
        <v>1637</v>
      </c>
      <c r="D381" s="179" t="s">
        <v>140</v>
      </c>
      <c r="E381" s="180" t="s">
        <v>1638</v>
      </c>
      <c r="F381" s="181" t="s">
        <v>1639</v>
      </c>
      <c r="G381" s="182" t="s">
        <v>896</v>
      </c>
      <c r="H381" s="183">
        <v>2</v>
      </c>
      <c r="I381" s="184"/>
      <c r="J381" s="185">
        <f t="shared" si="160"/>
        <v>0</v>
      </c>
      <c r="K381" s="181" t="s">
        <v>19</v>
      </c>
      <c r="L381" s="40"/>
      <c r="M381" s="186" t="s">
        <v>19</v>
      </c>
      <c r="N381" s="187" t="s">
        <v>43</v>
      </c>
      <c r="O381" s="65"/>
      <c r="P381" s="188">
        <f t="shared" si="161"/>
        <v>0</v>
      </c>
      <c r="Q381" s="188">
        <v>0</v>
      </c>
      <c r="R381" s="188">
        <f t="shared" si="162"/>
        <v>0</v>
      </c>
      <c r="S381" s="188">
        <v>0</v>
      </c>
      <c r="T381" s="189">
        <f t="shared" si="163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90" t="s">
        <v>714</v>
      </c>
      <c r="AT381" s="190" t="s">
        <v>140</v>
      </c>
      <c r="AU381" s="190" t="s">
        <v>81</v>
      </c>
      <c r="AY381" s="18" t="s">
        <v>138</v>
      </c>
      <c r="BE381" s="191">
        <f t="shared" si="164"/>
        <v>0</v>
      </c>
      <c r="BF381" s="191">
        <f t="shared" si="165"/>
        <v>0</v>
      </c>
      <c r="BG381" s="191">
        <f t="shared" si="166"/>
        <v>0</v>
      </c>
      <c r="BH381" s="191">
        <f t="shared" si="167"/>
        <v>0</v>
      </c>
      <c r="BI381" s="191">
        <f t="shared" si="168"/>
        <v>0</v>
      </c>
      <c r="BJ381" s="18" t="s">
        <v>79</v>
      </c>
      <c r="BK381" s="191">
        <f t="shared" si="169"/>
        <v>0</v>
      </c>
      <c r="BL381" s="18" t="s">
        <v>714</v>
      </c>
      <c r="BM381" s="190" t="s">
        <v>1640</v>
      </c>
    </row>
    <row r="382" spans="1:65" s="2" customFormat="1" ht="16.5" customHeight="1">
      <c r="A382" s="35"/>
      <c r="B382" s="36"/>
      <c r="C382" s="179" t="s">
        <v>1517</v>
      </c>
      <c r="D382" s="179" t="s">
        <v>140</v>
      </c>
      <c r="E382" s="180" t="s">
        <v>1641</v>
      </c>
      <c r="F382" s="181" t="s">
        <v>1642</v>
      </c>
      <c r="G382" s="182" t="s">
        <v>171</v>
      </c>
      <c r="H382" s="183">
        <v>4</v>
      </c>
      <c r="I382" s="184"/>
      <c r="J382" s="185">
        <f t="shared" si="160"/>
        <v>0</v>
      </c>
      <c r="K382" s="181" t="s">
        <v>19</v>
      </c>
      <c r="L382" s="40"/>
      <c r="M382" s="186" t="s">
        <v>19</v>
      </c>
      <c r="N382" s="187" t="s">
        <v>43</v>
      </c>
      <c r="O382" s="65"/>
      <c r="P382" s="188">
        <f t="shared" si="161"/>
        <v>0</v>
      </c>
      <c r="Q382" s="188">
        <v>0</v>
      </c>
      <c r="R382" s="188">
        <f t="shared" si="162"/>
        <v>0</v>
      </c>
      <c r="S382" s="188">
        <v>0</v>
      </c>
      <c r="T382" s="189">
        <f t="shared" si="163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0" t="s">
        <v>714</v>
      </c>
      <c r="AT382" s="190" t="s">
        <v>140</v>
      </c>
      <c r="AU382" s="190" t="s">
        <v>81</v>
      </c>
      <c r="AY382" s="18" t="s">
        <v>138</v>
      </c>
      <c r="BE382" s="191">
        <f t="shared" si="164"/>
        <v>0</v>
      </c>
      <c r="BF382" s="191">
        <f t="shared" si="165"/>
        <v>0</v>
      </c>
      <c r="BG382" s="191">
        <f t="shared" si="166"/>
        <v>0</v>
      </c>
      <c r="BH382" s="191">
        <f t="shared" si="167"/>
        <v>0</v>
      </c>
      <c r="BI382" s="191">
        <f t="shared" si="168"/>
        <v>0</v>
      </c>
      <c r="BJ382" s="18" t="s">
        <v>79</v>
      </c>
      <c r="BK382" s="191">
        <f t="shared" si="169"/>
        <v>0</v>
      </c>
      <c r="BL382" s="18" t="s">
        <v>714</v>
      </c>
      <c r="BM382" s="190" t="s">
        <v>1643</v>
      </c>
    </row>
    <row r="383" spans="1:65" s="2" customFormat="1" ht="16.5" customHeight="1">
      <c r="A383" s="35"/>
      <c r="B383" s="36"/>
      <c r="C383" s="179" t="s">
        <v>1644</v>
      </c>
      <c r="D383" s="179" t="s">
        <v>140</v>
      </c>
      <c r="E383" s="180" t="s">
        <v>1645</v>
      </c>
      <c r="F383" s="181" t="s">
        <v>1646</v>
      </c>
      <c r="G383" s="182" t="s">
        <v>171</v>
      </c>
      <c r="H383" s="183">
        <v>4</v>
      </c>
      <c r="I383" s="184"/>
      <c r="J383" s="185">
        <f t="shared" si="160"/>
        <v>0</v>
      </c>
      <c r="K383" s="181" t="s">
        <v>19</v>
      </c>
      <c r="L383" s="40"/>
      <c r="M383" s="186" t="s">
        <v>19</v>
      </c>
      <c r="N383" s="187" t="s">
        <v>43</v>
      </c>
      <c r="O383" s="65"/>
      <c r="P383" s="188">
        <f t="shared" si="161"/>
        <v>0</v>
      </c>
      <c r="Q383" s="188">
        <v>0</v>
      </c>
      <c r="R383" s="188">
        <f t="shared" si="162"/>
        <v>0</v>
      </c>
      <c r="S383" s="188">
        <v>0</v>
      </c>
      <c r="T383" s="189">
        <f t="shared" si="16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0" t="s">
        <v>714</v>
      </c>
      <c r="AT383" s="190" t="s">
        <v>140</v>
      </c>
      <c r="AU383" s="190" t="s">
        <v>81</v>
      </c>
      <c r="AY383" s="18" t="s">
        <v>138</v>
      </c>
      <c r="BE383" s="191">
        <f t="shared" si="164"/>
        <v>0</v>
      </c>
      <c r="BF383" s="191">
        <f t="shared" si="165"/>
        <v>0</v>
      </c>
      <c r="BG383" s="191">
        <f t="shared" si="166"/>
        <v>0</v>
      </c>
      <c r="BH383" s="191">
        <f t="shared" si="167"/>
        <v>0</v>
      </c>
      <c r="BI383" s="191">
        <f t="shared" si="168"/>
        <v>0</v>
      </c>
      <c r="BJ383" s="18" t="s">
        <v>79</v>
      </c>
      <c r="BK383" s="191">
        <f t="shared" si="169"/>
        <v>0</v>
      </c>
      <c r="BL383" s="18" t="s">
        <v>714</v>
      </c>
      <c r="BM383" s="190" t="s">
        <v>1647</v>
      </c>
    </row>
    <row r="384" spans="1:65" s="2" customFormat="1" ht="16.5" customHeight="1">
      <c r="A384" s="35"/>
      <c r="B384" s="36"/>
      <c r="C384" s="179" t="s">
        <v>1521</v>
      </c>
      <c r="D384" s="179" t="s">
        <v>140</v>
      </c>
      <c r="E384" s="180" t="s">
        <v>1648</v>
      </c>
      <c r="F384" s="181" t="s">
        <v>1649</v>
      </c>
      <c r="G384" s="182" t="s">
        <v>896</v>
      </c>
      <c r="H384" s="183">
        <v>1</v>
      </c>
      <c r="I384" s="184"/>
      <c r="J384" s="185">
        <f t="shared" si="160"/>
        <v>0</v>
      </c>
      <c r="K384" s="181" t="s">
        <v>19</v>
      </c>
      <c r="L384" s="40"/>
      <c r="M384" s="186" t="s">
        <v>19</v>
      </c>
      <c r="N384" s="187" t="s">
        <v>43</v>
      </c>
      <c r="O384" s="65"/>
      <c r="P384" s="188">
        <f t="shared" si="161"/>
        <v>0</v>
      </c>
      <c r="Q384" s="188">
        <v>0</v>
      </c>
      <c r="R384" s="188">
        <f t="shared" si="162"/>
        <v>0</v>
      </c>
      <c r="S384" s="188">
        <v>0</v>
      </c>
      <c r="T384" s="189">
        <f t="shared" si="16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0" t="s">
        <v>714</v>
      </c>
      <c r="AT384" s="190" t="s">
        <v>140</v>
      </c>
      <c r="AU384" s="190" t="s">
        <v>81</v>
      </c>
      <c r="AY384" s="18" t="s">
        <v>138</v>
      </c>
      <c r="BE384" s="191">
        <f t="shared" si="164"/>
        <v>0</v>
      </c>
      <c r="BF384" s="191">
        <f t="shared" si="165"/>
        <v>0</v>
      </c>
      <c r="BG384" s="191">
        <f t="shared" si="166"/>
        <v>0</v>
      </c>
      <c r="BH384" s="191">
        <f t="shared" si="167"/>
        <v>0</v>
      </c>
      <c r="BI384" s="191">
        <f t="shared" si="168"/>
        <v>0</v>
      </c>
      <c r="BJ384" s="18" t="s">
        <v>79</v>
      </c>
      <c r="BK384" s="191">
        <f t="shared" si="169"/>
        <v>0</v>
      </c>
      <c r="BL384" s="18" t="s">
        <v>714</v>
      </c>
      <c r="BM384" s="190" t="s">
        <v>1650</v>
      </c>
    </row>
    <row r="385" spans="1:65" s="2" customFormat="1" ht="16.5" customHeight="1">
      <c r="A385" s="35"/>
      <c r="B385" s="36"/>
      <c r="C385" s="179" t="s">
        <v>1651</v>
      </c>
      <c r="D385" s="179" t="s">
        <v>140</v>
      </c>
      <c r="E385" s="180" t="s">
        <v>1652</v>
      </c>
      <c r="F385" s="181" t="s">
        <v>1653</v>
      </c>
      <c r="G385" s="182" t="s">
        <v>896</v>
      </c>
      <c r="H385" s="183">
        <v>28</v>
      </c>
      <c r="I385" s="184"/>
      <c r="J385" s="185">
        <f t="shared" si="160"/>
        <v>0</v>
      </c>
      <c r="K385" s="181" t="s">
        <v>19</v>
      </c>
      <c r="L385" s="40"/>
      <c r="M385" s="186" t="s">
        <v>19</v>
      </c>
      <c r="N385" s="187" t="s">
        <v>43</v>
      </c>
      <c r="O385" s="65"/>
      <c r="P385" s="188">
        <f t="shared" si="161"/>
        <v>0</v>
      </c>
      <c r="Q385" s="188">
        <v>0</v>
      </c>
      <c r="R385" s="188">
        <f t="shared" si="162"/>
        <v>0</v>
      </c>
      <c r="S385" s="188">
        <v>0</v>
      </c>
      <c r="T385" s="189">
        <f t="shared" si="16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0" t="s">
        <v>714</v>
      </c>
      <c r="AT385" s="190" t="s">
        <v>140</v>
      </c>
      <c r="AU385" s="190" t="s">
        <v>81</v>
      </c>
      <c r="AY385" s="18" t="s">
        <v>138</v>
      </c>
      <c r="BE385" s="191">
        <f t="shared" si="164"/>
        <v>0</v>
      </c>
      <c r="BF385" s="191">
        <f t="shared" si="165"/>
        <v>0</v>
      </c>
      <c r="BG385" s="191">
        <f t="shared" si="166"/>
        <v>0</v>
      </c>
      <c r="BH385" s="191">
        <f t="shared" si="167"/>
        <v>0</v>
      </c>
      <c r="BI385" s="191">
        <f t="shared" si="168"/>
        <v>0</v>
      </c>
      <c r="BJ385" s="18" t="s">
        <v>79</v>
      </c>
      <c r="BK385" s="191">
        <f t="shared" si="169"/>
        <v>0</v>
      </c>
      <c r="BL385" s="18" t="s">
        <v>714</v>
      </c>
      <c r="BM385" s="190" t="s">
        <v>1654</v>
      </c>
    </row>
    <row r="386" spans="1:65" s="2" customFormat="1" ht="16.5" customHeight="1">
      <c r="A386" s="35"/>
      <c r="B386" s="36"/>
      <c r="C386" s="179" t="s">
        <v>722</v>
      </c>
      <c r="D386" s="179" t="s">
        <v>140</v>
      </c>
      <c r="E386" s="180" t="s">
        <v>1655</v>
      </c>
      <c r="F386" s="181" t="s">
        <v>1656</v>
      </c>
      <c r="G386" s="182" t="s">
        <v>896</v>
      </c>
      <c r="H386" s="183">
        <v>60</v>
      </c>
      <c r="I386" s="184"/>
      <c r="J386" s="185">
        <f t="shared" si="160"/>
        <v>0</v>
      </c>
      <c r="K386" s="181" t="s">
        <v>19</v>
      </c>
      <c r="L386" s="40"/>
      <c r="M386" s="186" t="s">
        <v>19</v>
      </c>
      <c r="N386" s="187" t="s">
        <v>43</v>
      </c>
      <c r="O386" s="65"/>
      <c r="P386" s="188">
        <f t="shared" si="161"/>
        <v>0</v>
      </c>
      <c r="Q386" s="188">
        <v>0</v>
      </c>
      <c r="R386" s="188">
        <f t="shared" si="162"/>
        <v>0</v>
      </c>
      <c r="S386" s="188">
        <v>0</v>
      </c>
      <c r="T386" s="189">
        <f t="shared" si="16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0" t="s">
        <v>714</v>
      </c>
      <c r="AT386" s="190" t="s">
        <v>140</v>
      </c>
      <c r="AU386" s="190" t="s">
        <v>81</v>
      </c>
      <c r="AY386" s="18" t="s">
        <v>138</v>
      </c>
      <c r="BE386" s="191">
        <f t="shared" si="164"/>
        <v>0</v>
      </c>
      <c r="BF386" s="191">
        <f t="shared" si="165"/>
        <v>0</v>
      </c>
      <c r="BG386" s="191">
        <f t="shared" si="166"/>
        <v>0</v>
      </c>
      <c r="BH386" s="191">
        <f t="shared" si="167"/>
        <v>0</v>
      </c>
      <c r="BI386" s="191">
        <f t="shared" si="168"/>
        <v>0</v>
      </c>
      <c r="BJ386" s="18" t="s">
        <v>79</v>
      </c>
      <c r="BK386" s="191">
        <f t="shared" si="169"/>
        <v>0</v>
      </c>
      <c r="BL386" s="18" t="s">
        <v>714</v>
      </c>
      <c r="BM386" s="190" t="s">
        <v>1657</v>
      </c>
    </row>
    <row r="387" spans="1:65" s="2" customFormat="1" ht="16.5" customHeight="1">
      <c r="A387" s="35"/>
      <c r="B387" s="36"/>
      <c r="C387" s="179" t="s">
        <v>1658</v>
      </c>
      <c r="D387" s="179" t="s">
        <v>140</v>
      </c>
      <c r="E387" s="180" t="s">
        <v>1659</v>
      </c>
      <c r="F387" s="181" t="s">
        <v>1660</v>
      </c>
      <c r="G387" s="182" t="s">
        <v>896</v>
      </c>
      <c r="H387" s="183">
        <v>28</v>
      </c>
      <c r="I387" s="184"/>
      <c r="J387" s="185">
        <f t="shared" si="160"/>
        <v>0</v>
      </c>
      <c r="K387" s="181" t="s">
        <v>19</v>
      </c>
      <c r="L387" s="40"/>
      <c r="M387" s="186" t="s">
        <v>19</v>
      </c>
      <c r="N387" s="187" t="s">
        <v>43</v>
      </c>
      <c r="O387" s="65"/>
      <c r="P387" s="188">
        <f t="shared" si="161"/>
        <v>0</v>
      </c>
      <c r="Q387" s="188">
        <v>0</v>
      </c>
      <c r="R387" s="188">
        <f t="shared" si="162"/>
        <v>0</v>
      </c>
      <c r="S387" s="188">
        <v>0</v>
      </c>
      <c r="T387" s="189">
        <f t="shared" si="16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0" t="s">
        <v>714</v>
      </c>
      <c r="AT387" s="190" t="s">
        <v>140</v>
      </c>
      <c r="AU387" s="190" t="s">
        <v>81</v>
      </c>
      <c r="AY387" s="18" t="s">
        <v>138</v>
      </c>
      <c r="BE387" s="191">
        <f t="shared" si="164"/>
        <v>0</v>
      </c>
      <c r="BF387" s="191">
        <f t="shared" si="165"/>
        <v>0</v>
      </c>
      <c r="BG387" s="191">
        <f t="shared" si="166"/>
        <v>0</v>
      </c>
      <c r="BH387" s="191">
        <f t="shared" si="167"/>
        <v>0</v>
      </c>
      <c r="BI387" s="191">
        <f t="shared" si="168"/>
        <v>0</v>
      </c>
      <c r="BJ387" s="18" t="s">
        <v>79</v>
      </c>
      <c r="BK387" s="191">
        <f t="shared" si="169"/>
        <v>0</v>
      </c>
      <c r="BL387" s="18" t="s">
        <v>714</v>
      </c>
      <c r="BM387" s="190" t="s">
        <v>1661</v>
      </c>
    </row>
    <row r="388" spans="1:65" s="2" customFormat="1" ht="16.5" customHeight="1">
      <c r="A388" s="35"/>
      <c r="B388" s="36"/>
      <c r="C388" s="179" t="s">
        <v>1527</v>
      </c>
      <c r="D388" s="179" t="s">
        <v>140</v>
      </c>
      <c r="E388" s="180" t="s">
        <v>1662</v>
      </c>
      <c r="F388" s="181" t="s">
        <v>1663</v>
      </c>
      <c r="G388" s="182" t="s">
        <v>896</v>
      </c>
      <c r="H388" s="183">
        <v>30</v>
      </c>
      <c r="I388" s="184"/>
      <c r="J388" s="185">
        <f t="shared" si="160"/>
        <v>0</v>
      </c>
      <c r="K388" s="181" t="s">
        <v>19</v>
      </c>
      <c r="L388" s="40"/>
      <c r="M388" s="186" t="s">
        <v>19</v>
      </c>
      <c r="N388" s="187" t="s">
        <v>43</v>
      </c>
      <c r="O388" s="65"/>
      <c r="P388" s="188">
        <f t="shared" si="161"/>
        <v>0</v>
      </c>
      <c r="Q388" s="188">
        <v>0</v>
      </c>
      <c r="R388" s="188">
        <f t="shared" si="162"/>
        <v>0</v>
      </c>
      <c r="S388" s="188">
        <v>0</v>
      </c>
      <c r="T388" s="189">
        <f t="shared" si="16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0" t="s">
        <v>714</v>
      </c>
      <c r="AT388" s="190" t="s">
        <v>140</v>
      </c>
      <c r="AU388" s="190" t="s">
        <v>81</v>
      </c>
      <c r="AY388" s="18" t="s">
        <v>138</v>
      </c>
      <c r="BE388" s="191">
        <f t="shared" si="164"/>
        <v>0</v>
      </c>
      <c r="BF388" s="191">
        <f t="shared" si="165"/>
        <v>0</v>
      </c>
      <c r="BG388" s="191">
        <f t="shared" si="166"/>
        <v>0</v>
      </c>
      <c r="BH388" s="191">
        <f t="shared" si="167"/>
        <v>0</v>
      </c>
      <c r="BI388" s="191">
        <f t="shared" si="168"/>
        <v>0</v>
      </c>
      <c r="BJ388" s="18" t="s">
        <v>79</v>
      </c>
      <c r="BK388" s="191">
        <f t="shared" si="169"/>
        <v>0</v>
      </c>
      <c r="BL388" s="18" t="s">
        <v>714</v>
      </c>
      <c r="BM388" s="190" t="s">
        <v>1664</v>
      </c>
    </row>
    <row r="389" spans="1:65" s="2" customFormat="1" ht="16.5" customHeight="1">
      <c r="A389" s="35"/>
      <c r="B389" s="36"/>
      <c r="C389" s="179" t="s">
        <v>1665</v>
      </c>
      <c r="D389" s="179" t="s">
        <v>140</v>
      </c>
      <c r="E389" s="180" t="s">
        <v>1666</v>
      </c>
      <c r="F389" s="181" t="s">
        <v>1667</v>
      </c>
      <c r="G389" s="182" t="s">
        <v>896</v>
      </c>
      <c r="H389" s="183">
        <v>16</v>
      </c>
      <c r="I389" s="184"/>
      <c r="J389" s="185">
        <f t="shared" si="160"/>
        <v>0</v>
      </c>
      <c r="K389" s="181" t="s">
        <v>19</v>
      </c>
      <c r="L389" s="40"/>
      <c r="M389" s="186" t="s">
        <v>19</v>
      </c>
      <c r="N389" s="187" t="s">
        <v>43</v>
      </c>
      <c r="O389" s="65"/>
      <c r="P389" s="188">
        <f t="shared" si="161"/>
        <v>0</v>
      </c>
      <c r="Q389" s="188">
        <v>0</v>
      </c>
      <c r="R389" s="188">
        <f t="shared" si="162"/>
        <v>0</v>
      </c>
      <c r="S389" s="188">
        <v>0</v>
      </c>
      <c r="T389" s="189">
        <f t="shared" si="16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0" t="s">
        <v>714</v>
      </c>
      <c r="AT389" s="190" t="s">
        <v>140</v>
      </c>
      <c r="AU389" s="190" t="s">
        <v>81</v>
      </c>
      <c r="AY389" s="18" t="s">
        <v>138</v>
      </c>
      <c r="BE389" s="191">
        <f t="shared" si="164"/>
        <v>0</v>
      </c>
      <c r="BF389" s="191">
        <f t="shared" si="165"/>
        <v>0</v>
      </c>
      <c r="BG389" s="191">
        <f t="shared" si="166"/>
        <v>0</v>
      </c>
      <c r="BH389" s="191">
        <f t="shared" si="167"/>
        <v>0</v>
      </c>
      <c r="BI389" s="191">
        <f t="shared" si="168"/>
        <v>0</v>
      </c>
      <c r="BJ389" s="18" t="s">
        <v>79</v>
      </c>
      <c r="BK389" s="191">
        <f t="shared" si="169"/>
        <v>0</v>
      </c>
      <c r="BL389" s="18" t="s">
        <v>714</v>
      </c>
      <c r="BM389" s="190" t="s">
        <v>1668</v>
      </c>
    </row>
    <row r="390" spans="1:65" s="2" customFormat="1" ht="16.5" customHeight="1">
      <c r="A390" s="35"/>
      <c r="B390" s="36"/>
      <c r="C390" s="179" t="s">
        <v>1563</v>
      </c>
      <c r="D390" s="179" t="s">
        <v>140</v>
      </c>
      <c r="E390" s="180" t="s">
        <v>1669</v>
      </c>
      <c r="F390" s="181" t="s">
        <v>1670</v>
      </c>
      <c r="G390" s="182" t="s">
        <v>896</v>
      </c>
      <c r="H390" s="183">
        <v>28</v>
      </c>
      <c r="I390" s="184"/>
      <c r="J390" s="185">
        <f t="shared" si="160"/>
        <v>0</v>
      </c>
      <c r="K390" s="181" t="s">
        <v>19</v>
      </c>
      <c r="L390" s="40"/>
      <c r="M390" s="186" t="s">
        <v>19</v>
      </c>
      <c r="N390" s="187" t="s">
        <v>43</v>
      </c>
      <c r="O390" s="65"/>
      <c r="P390" s="188">
        <f t="shared" si="161"/>
        <v>0</v>
      </c>
      <c r="Q390" s="188">
        <v>0</v>
      </c>
      <c r="R390" s="188">
        <f t="shared" si="162"/>
        <v>0</v>
      </c>
      <c r="S390" s="188">
        <v>0</v>
      </c>
      <c r="T390" s="189">
        <f t="shared" si="163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0" t="s">
        <v>714</v>
      </c>
      <c r="AT390" s="190" t="s">
        <v>140</v>
      </c>
      <c r="AU390" s="190" t="s">
        <v>81</v>
      </c>
      <c r="AY390" s="18" t="s">
        <v>138</v>
      </c>
      <c r="BE390" s="191">
        <f t="shared" si="164"/>
        <v>0</v>
      </c>
      <c r="BF390" s="191">
        <f t="shared" si="165"/>
        <v>0</v>
      </c>
      <c r="BG390" s="191">
        <f t="shared" si="166"/>
        <v>0</v>
      </c>
      <c r="BH390" s="191">
        <f t="shared" si="167"/>
        <v>0</v>
      </c>
      <c r="BI390" s="191">
        <f t="shared" si="168"/>
        <v>0</v>
      </c>
      <c r="BJ390" s="18" t="s">
        <v>79</v>
      </c>
      <c r="BK390" s="191">
        <f t="shared" si="169"/>
        <v>0</v>
      </c>
      <c r="BL390" s="18" t="s">
        <v>714</v>
      </c>
      <c r="BM390" s="190" t="s">
        <v>1671</v>
      </c>
    </row>
    <row r="391" spans="1:65" s="2" customFormat="1" ht="16.5" customHeight="1">
      <c r="A391" s="35"/>
      <c r="B391" s="36"/>
      <c r="C391" s="179" t="s">
        <v>1672</v>
      </c>
      <c r="D391" s="179" t="s">
        <v>140</v>
      </c>
      <c r="E391" s="180" t="s">
        <v>1673</v>
      </c>
      <c r="F391" s="181" t="s">
        <v>1674</v>
      </c>
      <c r="G391" s="182" t="s">
        <v>171</v>
      </c>
      <c r="H391" s="183">
        <v>56</v>
      </c>
      <c r="I391" s="184"/>
      <c r="J391" s="185">
        <f t="shared" si="160"/>
        <v>0</v>
      </c>
      <c r="K391" s="181" t="s">
        <v>19</v>
      </c>
      <c r="L391" s="40"/>
      <c r="M391" s="186" t="s">
        <v>19</v>
      </c>
      <c r="N391" s="187" t="s">
        <v>43</v>
      </c>
      <c r="O391" s="65"/>
      <c r="P391" s="188">
        <f t="shared" si="161"/>
        <v>0</v>
      </c>
      <c r="Q391" s="188">
        <v>0</v>
      </c>
      <c r="R391" s="188">
        <f t="shared" si="162"/>
        <v>0</v>
      </c>
      <c r="S391" s="188">
        <v>0</v>
      </c>
      <c r="T391" s="189">
        <f t="shared" si="163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0" t="s">
        <v>714</v>
      </c>
      <c r="AT391" s="190" t="s">
        <v>140</v>
      </c>
      <c r="AU391" s="190" t="s">
        <v>81</v>
      </c>
      <c r="AY391" s="18" t="s">
        <v>138</v>
      </c>
      <c r="BE391" s="191">
        <f t="shared" si="164"/>
        <v>0</v>
      </c>
      <c r="BF391" s="191">
        <f t="shared" si="165"/>
        <v>0</v>
      </c>
      <c r="BG391" s="191">
        <f t="shared" si="166"/>
        <v>0</v>
      </c>
      <c r="BH391" s="191">
        <f t="shared" si="167"/>
        <v>0</v>
      </c>
      <c r="BI391" s="191">
        <f t="shared" si="168"/>
        <v>0</v>
      </c>
      <c r="BJ391" s="18" t="s">
        <v>79</v>
      </c>
      <c r="BK391" s="191">
        <f t="shared" si="169"/>
        <v>0</v>
      </c>
      <c r="BL391" s="18" t="s">
        <v>714</v>
      </c>
      <c r="BM391" s="190" t="s">
        <v>1675</v>
      </c>
    </row>
    <row r="392" spans="1:65" s="2" customFormat="1" ht="16.5" customHeight="1">
      <c r="A392" s="35"/>
      <c r="B392" s="36"/>
      <c r="C392" s="179" t="s">
        <v>1566</v>
      </c>
      <c r="D392" s="179" t="s">
        <v>140</v>
      </c>
      <c r="E392" s="180" t="s">
        <v>1676</v>
      </c>
      <c r="F392" s="181" t="s">
        <v>1677</v>
      </c>
      <c r="G392" s="182" t="s">
        <v>179</v>
      </c>
      <c r="H392" s="183">
        <v>23.52</v>
      </c>
      <c r="I392" s="184"/>
      <c r="J392" s="185">
        <f t="shared" si="160"/>
        <v>0</v>
      </c>
      <c r="K392" s="181" t="s">
        <v>19</v>
      </c>
      <c r="L392" s="40"/>
      <c r="M392" s="186" t="s">
        <v>19</v>
      </c>
      <c r="N392" s="187" t="s">
        <v>43</v>
      </c>
      <c r="O392" s="65"/>
      <c r="P392" s="188">
        <f t="shared" si="161"/>
        <v>0</v>
      </c>
      <c r="Q392" s="188">
        <v>0</v>
      </c>
      <c r="R392" s="188">
        <f t="shared" si="162"/>
        <v>0</v>
      </c>
      <c r="S392" s="188">
        <v>0</v>
      </c>
      <c r="T392" s="189">
        <f t="shared" si="16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0" t="s">
        <v>714</v>
      </c>
      <c r="AT392" s="190" t="s">
        <v>140</v>
      </c>
      <c r="AU392" s="190" t="s">
        <v>81</v>
      </c>
      <c r="AY392" s="18" t="s">
        <v>138</v>
      </c>
      <c r="BE392" s="191">
        <f t="shared" si="164"/>
        <v>0</v>
      </c>
      <c r="BF392" s="191">
        <f t="shared" si="165"/>
        <v>0</v>
      </c>
      <c r="BG392" s="191">
        <f t="shared" si="166"/>
        <v>0</v>
      </c>
      <c r="BH392" s="191">
        <f t="shared" si="167"/>
        <v>0</v>
      </c>
      <c r="BI392" s="191">
        <f t="shared" si="168"/>
        <v>0</v>
      </c>
      <c r="BJ392" s="18" t="s">
        <v>79</v>
      </c>
      <c r="BK392" s="191">
        <f t="shared" si="169"/>
        <v>0</v>
      </c>
      <c r="BL392" s="18" t="s">
        <v>714</v>
      </c>
      <c r="BM392" s="190" t="s">
        <v>1678</v>
      </c>
    </row>
    <row r="393" spans="1:65" s="2" customFormat="1" ht="16.5" customHeight="1">
      <c r="A393" s="35"/>
      <c r="B393" s="36"/>
      <c r="C393" s="179" t="s">
        <v>1679</v>
      </c>
      <c r="D393" s="179" t="s">
        <v>140</v>
      </c>
      <c r="E393" s="180" t="s">
        <v>1680</v>
      </c>
      <c r="F393" s="181" t="s">
        <v>1681</v>
      </c>
      <c r="G393" s="182" t="s">
        <v>179</v>
      </c>
      <c r="H393" s="183">
        <v>23.52</v>
      </c>
      <c r="I393" s="184"/>
      <c r="J393" s="185">
        <f t="shared" si="160"/>
        <v>0</v>
      </c>
      <c r="K393" s="181" t="s">
        <v>19</v>
      </c>
      <c r="L393" s="40"/>
      <c r="M393" s="186" t="s">
        <v>19</v>
      </c>
      <c r="N393" s="187" t="s">
        <v>43</v>
      </c>
      <c r="O393" s="65"/>
      <c r="P393" s="188">
        <f t="shared" si="161"/>
        <v>0</v>
      </c>
      <c r="Q393" s="188">
        <v>0</v>
      </c>
      <c r="R393" s="188">
        <f t="shared" si="162"/>
        <v>0</v>
      </c>
      <c r="S393" s="188">
        <v>0</v>
      </c>
      <c r="T393" s="189">
        <f t="shared" si="16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0" t="s">
        <v>714</v>
      </c>
      <c r="AT393" s="190" t="s">
        <v>140</v>
      </c>
      <c r="AU393" s="190" t="s">
        <v>81</v>
      </c>
      <c r="AY393" s="18" t="s">
        <v>138</v>
      </c>
      <c r="BE393" s="191">
        <f t="shared" si="164"/>
        <v>0</v>
      </c>
      <c r="BF393" s="191">
        <f t="shared" si="165"/>
        <v>0</v>
      </c>
      <c r="BG393" s="191">
        <f t="shared" si="166"/>
        <v>0</v>
      </c>
      <c r="BH393" s="191">
        <f t="shared" si="167"/>
        <v>0</v>
      </c>
      <c r="BI393" s="191">
        <f t="shared" si="168"/>
        <v>0</v>
      </c>
      <c r="BJ393" s="18" t="s">
        <v>79</v>
      </c>
      <c r="BK393" s="191">
        <f t="shared" si="169"/>
        <v>0</v>
      </c>
      <c r="BL393" s="18" t="s">
        <v>714</v>
      </c>
      <c r="BM393" s="190" t="s">
        <v>1682</v>
      </c>
    </row>
    <row r="394" spans="1:65" s="2" customFormat="1" ht="16.5" customHeight="1">
      <c r="A394" s="35"/>
      <c r="B394" s="36"/>
      <c r="C394" s="179" t="s">
        <v>1570</v>
      </c>
      <c r="D394" s="179" t="s">
        <v>140</v>
      </c>
      <c r="E394" s="180" t="s">
        <v>1683</v>
      </c>
      <c r="F394" s="181" t="s">
        <v>1684</v>
      </c>
      <c r="G394" s="182" t="s">
        <v>179</v>
      </c>
      <c r="H394" s="183">
        <v>36.4</v>
      </c>
      <c r="I394" s="184"/>
      <c r="J394" s="185">
        <f t="shared" si="160"/>
        <v>0</v>
      </c>
      <c r="K394" s="181" t="s">
        <v>19</v>
      </c>
      <c r="L394" s="40"/>
      <c r="M394" s="186" t="s">
        <v>19</v>
      </c>
      <c r="N394" s="187" t="s">
        <v>43</v>
      </c>
      <c r="O394" s="65"/>
      <c r="P394" s="188">
        <f t="shared" si="161"/>
        <v>0</v>
      </c>
      <c r="Q394" s="188">
        <v>0</v>
      </c>
      <c r="R394" s="188">
        <f t="shared" si="162"/>
        <v>0</v>
      </c>
      <c r="S394" s="188">
        <v>0</v>
      </c>
      <c r="T394" s="189">
        <f t="shared" si="16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0" t="s">
        <v>714</v>
      </c>
      <c r="AT394" s="190" t="s">
        <v>140</v>
      </c>
      <c r="AU394" s="190" t="s">
        <v>81</v>
      </c>
      <c r="AY394" s="18" t="s">
        <v>138</v>
      </c>
      <c r="BE394" s="191">
        <f t="shared" si="164"/>
        <v>0</v>
      </c>
      <c r="BF394" s="191">
        <f t="shared" si="165"/>
        <v>0</v>
      </c>
      <c r="BG394" s="191">
        <f t="shared" si="166"/>
        <v>0</v>
      </c>
      <c r="BH394" s="191">
        <f t="shared" si="167"/>
        <v>0</v>
      </c>
      <c r="BI394" s="191">
        <f t="shared" si="168"/>
        <v>0</v>
      </c>
      <c r="BJ394" s="18" t="s">
        <v>79</v>
      </c>
      <c r="BK394" s="191">
        <f t="shared" si="169"/>
        <v>0</v>
      </c>
      <c r="BL394" s="18" t="s">
        <v>714</v>
      </c>
      <c r="BM394" s="190" t="s">
        <v>1685</v>
      </c>
    </row>
    <row r="395" spans="1:65" s="2" customFormat="1" ht="16.5" customHeight="1">
      <c r="A395" s="35"/>
      <c r="B395" s="36"/>
      <c r="C395" s="179" t="s">
        <v>1686</v>
      </c>
      <c r="D395" s="179" t="s">
        <v>140</v>
      </c>
      <c r="E395" s="180" t="s">
        <v>1687</v>
      </c>
      <c r="F395" s="181" t="s">
        <v>1688</v>
      </c>
      <c r="G395" s="182" t="s">
        <v>896</v>
      </c>
      <c r="H395" s="183">
        <v>1</v>
      </c>
      <c r="I395" s="184"/>
      <c r="J395" s="185">
        <f t="shared" si="160"/>
        <v>0</v>
      </c>
      <c r="K395" s="181" t="s">
        <v>19</v>
      </c>
      <c r="L395" s="40"/>
      <c r="M395" s="186" t="s">
        <v>19</v>
      </c>
      <c r="N395" s="187" t="s">
        <v>43</v>
      </c>
      <c r="O395" s="65"/>
      <c r="P395" s="188">
        <f t="shared" si="161"/>
        <v>0</v>
      </c>
      <c r="Q395" s="188">
        <v>0</v>
      </c>
      <c r="R395" s="188">
        <f t="shared" si="162"/>
        <v>0</v>
      </c>
      <c r="S395" s="188">
        <v>0</v>
      </c>
      <c r="T395" s="189">
        <f t="shared" si="163"/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0" t="s">
        <v>714</v>
      </c>
      <c r="AT395" s="190" t="s">
        <v>140</v>
      </c>
      <c r="AU395" s="190" t="s">
        <v>81</v>
      </c>
      <c r="AY395" s="18" t="s">
        <v>138</v>
      </c>
      <c r="BE395" s="191">
        <f t="shared" si="164"/>
        <v>0</v>
      </c>
      <c r="BF395" s="191">
        <f t="shared" si="165"/>
        <v>0</v>
      </c>
      <c r="BG395" s="191">
        <f t="shared" si="166"/>
        <v>0</v>
      </c>
      <c r="BH395" s="191">
        <f t="shared" si="167"/>
        <v>0</v>
      </c>
      <c r="BI395" s="191">
        <f t="shared" si="168"/>
        <v>0</v>
      </c>
      <c r="BJ395" s="18" t="s">
        <v>79</v>
      </c>
      <c r="BK395" s="191">
        <f t="shared" si="169"/>
        <v>0</v>
      </c>
      <c r="BL395" s="18" t="s">
        <v>714</v>
      </c>
      <c r="BM395" s="190" t="s">
        <v>1689</v>
      </c>
    </row>
    <row r="396" spans="1:65" s="2" customFormat="1" ht="16.5" customHeight="1">
      <c r="A396" s="35"/>
      <c r="B396" s="36"/>
      <c r="C396" s="179" t="s">
        <v>1573</v>
      </c>
      <c r="D396" s="179" t="s">
        <v>140</v>
      </c>
      <c r="E396" s="180" t="s">
        <v>1690</v>
      </c>
      <c r="F396" s="181" t="s">
        <v>1691</v>
      </c>
      <c r="G396" s="182" t="s">
        <v>896</v>
      </c>
      <c r="H396" s="183">
        <v>1</v>
      </c>
      <c r="I396" s="184"/>
      <c r="J396" s="185">
        <f t="shared" si="160"/>
        <v>0</v>
      </c>
      <c r="K396" s="181" t="s">
        <v>19</v>
      </c>
      <c r="L396" s="40"/>
      <c r="M396" s="186" t="s">
        <v>19</v>
      </c>
      <c r="N396" s="187" t="s">
        <v>43</v>
      </c>
      <c r="O396" s="65"/>
      <c r="P396" s="188">
        <f t="shared" si="161"/>
        <v>0</v>
      </c>
      <c r="Q396" s="188">
        <v>0</v>
      </c>
      <c r="R396" s="188">
        <f t="shared" si="162"/>
        <v>0</v>
      </c>
      <c r="S396" s="188">
        <v>0</v>
      </c>
      <c r="T396" s="189">
        <f t="shared" si="163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90" t="s">
        <v>714</v>
      </c>
      <c r="AT396" s="190" t="s">
        <v>140</v>
      </c>
      <c r="AU396" s="190" t="s">
        <v>81</v>
      </c>
      <c r="AY396" s="18" t="s">
        <v>138</v>
      </c>
      <c r="BE396" s="191">
        <f t="shared" si="164"/>
        <v>0</v>
      </c>
      <c r="BF396" s="191">
        <f t="shared" si="165"/>
        <v>0</v>
      </c>
      <c r="BG396" s="191">
        <f t="shared" si="166"/>
        <v>0</v>
      </c>
      <c r="BH396" s="191">
        <f t="shared" si="167"/>
        <v>0</v>
      </c>
      <c r="BI396" s="191">
        <f t="shared" si="168"/>
        <v>0</v>
      </c>
      <c r="BJ396" s="18" t="s">
        <v>79</v>
      </c>
      <c r="BK396" s="191">
        <f t="shared" si="169"/>
        <v>0</v>
      </c>
      <c r="BL396" s="18" t="s">
        <v>714</v>
      </c>
      <c r="BM396" s="190" t="s">
        <v>1692</v>
      </c>
    </row>
    <row r="397" spans="2:63" s="12" customFormat="1" ht="22.9" customHeight="1">
      <c r="B397" s="163"/>
      <c r="C397" s="164"/>
      <c r="D397" s="165" t="s">
        <v>71</v>
      </c>
      <c r="E397" s="177" t="s">
        <v>1693</v>
      </c>
      <c r="F397" s="177" t="s">
        <v>1694</v>
      </c>
      <c r="G397" s="164"/>
      <c r="H397" s="164"/>
      <c r="I397" s="167"/>
      <c r="J397" s="178">
        <f>BK397</f>
        <v>0</v>
      </c>
      <c r="K397" s="164"/>
      <c r="L397" s="169"/>
      <c r="M397" s="170"/>
      <c r="N397" s="171"/>
      <c r="O397" s="171"/>
      <c r="P397" s="172">
        <f>SUM(P398:P410)</f>
        <v>0</v>
      </c>
      <c r="Q397" s="171"/>
      <c r="R397" s="172">
        <f>SUM(R398:R410)</f>
        <v>0</v>
      </c>
      <c r="S397" s="171"/>
      <c r="T397" s="173">
        <f>SUM(T398:T410)</f>
        <v>0</v>
      </c>
      <c r="AR397" s="174" t="s">
        <v>157</v>
      </c>
      <c r="AT397" s="175" t="s">
        <v>71</v>
      </c>
      <c r="AU397" s="175" t="s">
        <v>79</v>
      </c>
      <c r="AY397" s="174" t="s">
        <v>138</v>
      </c>
      <c r="BK397" s="176">
        <f>SUM(BK398:BK410)</f>
        <v>0</v>
      </c>
    </row>
    <row r="398" spans="1:65" s="2" customFormat="1" ht="16.5" customHeight="1">
      <c r="A398" s="35"/>
      <c r="B398" s="36"/>
      <c r="C398" s="230" t="s">
        <v>1695</v>
      </c>
      <c r="D398" s="230" t="s">
        <v>264</v>
      </c>
      <c r="E398" s="231" t="s">
        <v>1696</v>
      </c>
      <c r="F398" s="232" t="s">
        <v>1649</v>
      </c>
      <c r="G398" s="233" t="s">
        <v>896</v>
      </c>
      <c r="H398" s="234">
        <v>1</v>
      </c>
      <c r="I398" s="235"/>
      <c r="J398" s="236">
        <f aca="true" t="shared" si="170" ref="J398:J410">ROUND(I398*H398,2)</f>
        <v>0</v>
      </c>
      <c r="K398" s="232" t="s">
        <v>19</v>
      </c>
      <c r="L398" s="237"/>
      <c r="M398" s="238" t="s">
        <v>19</v>
      </c>
      <c r="N398" s="239" t="s">
        <v>43</v>
      </c>
      <c r="O398" s="65"/>
      <c r="P398" s="188">
        <f aca="true" t="shared" si="171" ref="P398:P410">O398*H398</f>
        <v>0</v>
      </c>
      <c r="Q398" s="188">
        <v>0</v>
      </c>
      <c r="R398" s="188">
        <f aca="true" t="shared" si="172" ref="R398:R410">Q398*H398</f>
        <v>0</v>
      </c>
      <c r="S398" s="188">
        <v>0</v>
      </c>
      <c r="T398" s="189">
        <f aca="true" t="shared" si="173" ref="T398:T410"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0" t="s">
        <v>749</v>
      </c>
      <c r="AT398" s="190" t="s">
        <v>264</v>
      </c>
      <c r="AU398" s="190" t="s">
        <v>81</v>
      </c>
      <c r="AY398" s="18" t="s">
        <v>138</v>
      </c>
      <c r="BE398" s="191">
        <f aca="true" t="shared" si="174" ref="BE398:BE410">IF(N398="základní",J398,0)</f>
        <v>0</v>
      </c>
      <c r="BF398" s="191">
        <f aca="true" t="shared" si="175" ref="BF398:BF410">IF(N398="snížená",J398,0)</f>
        <v>0</v>
      </c>
      <c r="BG398" s="191">
        <f aca="true" t="shared" si="176" ref="BG398:BG410">IF(N398="zákl. přenesená",J398,0)</f>
        <v>0</v>
      </c>
      <c r="BH398" s="191">
        <f aca="true" t="shared" si="177" ref="BH398:BH410">IF(N398="sníž. přenesená",J398,0)</f>
        <v>0</v>
      </c>
      <c r="BI398" s="191">
        <f aca="true" t="shared" si="178" ref="BI398:BI410">IF(N398="nulová",J398,0)</f>
        <v>0</v>
      </c>
      <c r="BJ398" s="18" t="s">
        <v>79</v>
      </c>
      <c r="BK398" s="191">
        <f aca="true" t="shared" si="179" ref="BK398:BK410">ROUND(I398*H398,2)</f>
        <v>0</v>
      </c>
      <c r="BL398" s="18" t="s">
        <v>749</v>
      </c>
      <c r="BM398" s="190" t="s">
        <v>1697</v>
      </c>
    </row>
    <row r="399" spans="1:65" s="2" customFormat="1" ht="16.5" customHeight="1">
      <c r="A399" s="35"/>
      <c r="B399" s="36"/>
      <c r="C399" s="230" t="s">
        <v>1577</v>
      </c>
      <c r="D399" s="230" t="s">
        <v>264</v>
      </c>
      <c r="E399" s="231" t="s">
        <v>1698</v>
      </c>
      <c r="F399" s="232" t="s">
        <v>1653</v>
      </c>
      <c r="G399" s="233" t="s">
        <v>896</v>
      </c>
      <c r="H399" s="234">
        <v>28</v>
      </c>
      <c r="I399" s="235"/>
      <c r="J399" s="236">
        <f t="shared" si="170"/>
        <v>0</v>
      </c>
      <c r="K399" s="232" t="s">
        <v>19</v>
      </c>
      <c r="L399" s="237"/>
      <c r="M399" s="238" t="s">
        <v>19</v>
      </c>
      <c r="N399" s="239" t="s">
        <v>43</v>
      </c>
      <c r="O399" s="65"/>
      <c r="P399" s="188">
        <f t="shared" si="171"/>
        <v>0</v>
      </c>
      <c r="Q399" s="188">
        <v>0</v>
      </c>
      <c r="R399" s="188">
        <f t="shared" si="172"/>
        <v>0</v>
      </c>
      <c r="S399" s="188">
        <v>0</v>
      </c>
      <c r="T399" s="189">
        <f t="shared" si="173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0" t="s">
        <v>749</v>
      </c>
      <c r="AT399" s="190" t="s">
        <v>264</v>
      </c>
      <c r="AU399" s="190" t="s">
        <v>81</v>
      </c>
      <c r="AY399" s="18" t="s">
        <v>138</v>
      </c>
      <c r="BE399" s="191">
        <f t="shared" si="174"/>
        <v>0</v>
      </c>
      <c r="BF399" s="191">
        <f t="shared" si="175"/>
        <v>0</v>
      </c>
      <c r="BG399" s="191">
        <f t="shared" si="176"/>
        <v>0</v>
      </c>
      <c r="BH399" s="191">
        <f t="shared" si="177"/>
        <v>0</v>
      </c>
      <c r="BI399" s="191">
        <f t="shared" si="178"/>
        <v>0</v>
      </c>
      <c r="BJ399" s="18" t="s">
        <v>79</v>
      </c>
      <c r="BK399" s="191">
        <f t="shared" si="179"/>
        <v>0</v>
      </c>
      <c r="BL399" s="18" t="s">
        <v>749</v>
      </c>
      <c r="BM399" s="190" t="s">
        <v>1699</v>
      </c>
    </row>
    <row r="400" spans="1:65" s="2" customFormat="1" ht="16.5" customHeight="1">
      <c r="A400" s="35"/>
      <c r="B400" s="36"/>
      <c r="C400" s="230" t="s">
        <v>1700</v>
      </c>
      <c r="D400" s="230" t="s">
        <v>264</v>
      </c>
      <c r="E400" s="231" t="s">
        <v>1701</v>
      </c>
      <c r="F400" s="232" t="s">
        <v>1656</v>
      </c>
      <c r="G400" s="233" t="s">
        <v>896</v>
      </c>
      <c r="H400" s="234">
        <v>60</v>
      </c>
      <c r="I400" s="235"/>
      <c r="J400" s="236">
        <f t="shared" si="170"/>
        <v>0</v>
      </c>
      <c r="K400" s="232" t="s">
        <v>19</v>
      </c>
      <c r="L400" s="237"/>
      <c r="M400" s="238" t="s">
        <v>19</v>
      </c>
      <c r="N400" s="239" t="s">
        <v>43</v>
      </c>
      <c r="O400" s="65"/>
      <c r="P400" s="188">
        <f t="shared" si="171"/>
        <v>0</v>
      </c>
      <c r="Q400" s="188">
        <v>0</v>
      </c>
      <c r="R400" s="188">
        <f t="shared" si="172"/>
        <v>0</v>
      </c>
      <c r="S400" s="188">
        <v>0</v>
      </c>
      <c r="T400" s="189">
        <f t="shared" si="173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90" t="s">
        <v>749</v>
      </c>
      <c r="AT400" s="190" t="s">
        <v>264</v>
      </c>
      <c r="AU400" s="190" t="s">
        <v>81</v>
      </c>
      <c r="AY400" s="18" t="s">
        <v>138</v>
      </c>
      <c r="BE400" s="191">
        <f t="shared" si="174"/>
        <v>0</v>
      </c>
      <c r="BF400" s="191">
        <f t="shared" si="175"/>
        <v>0</v>
      </c>
      <c r="BG400" s="191">
        <f t="shared" si="176"/>
        <v>0</v>
      </c>
      <c r="BH400" s="191">
        <f t="shared" si="177"/>
        <v>0</v>
      </c>
      <c r="BI400" s="191">
        <f t="shared" si="178"/>
        <v>0</v>
      </c>
      <c r="BJ400" s="18" t="s">
        <v>79</v>
      </c>
      <c r="BK400" s="191">
        <f t="shared" si="179"/>
        <v>0</v>
      </c>
      <c r="BL400" s="18" t="s">
        <v>749</v>
      </c>
      <c r="BM400" s="190" t="s">
        <v>1702</v>
      </c>
    </row>
    <row r="401" spans="1:65" s="2" customFormat="1" ht="24.2" customHeight="1">
      <c r="A401" s="35"/>
      <c r="B401" s="36"/>
      <c r="C401" s="230" t="s">
        <v>1580</v>
      </c>
      <c r="D401" s="230" t="s">
        <v>264</v>
      </c>
      <c r="E401" s="231" t="s">
        <v>1703</v>
      </c>
      <c r="F401" s="232" t="s">
        <v>1660</v>
      </c>
      <c r="G401" s="233" t="s">
        <v>896</v>
      </c>
      <c r="H401" s="234">
        <v>28</v>
      </c>
      <c r="I401" s="235"/>
      <c r="J401" s="236">
        <f t="shared" si="170"/>
        <v>0</v>
      </c>
      <c r="K401" s="232" t="s">
        <v>19</v>
      </c>
      <c r="L401" s="237"/>
      <c r="M401" s="238" t="s">
        <v>19</v>
      </c>
      <c r="N401" s="239" t="s">
        <v>43</v>
      </c>
      <c r="O401" s="65"/>
      <c r="P401" s="188">
        <f t="shared" si="171"/>
        <v>0</v>
      </c>
      <c r="Q401" s="188">
        <v>0</v>
      </c>
      <c r="R401" s="188">
        <f t="shared" si="172"/>
        <v>0</v>
      </c>
      <c r="S401" s="188">
        <v>0</v>
      </c>
      <c r="T401" s="189">
        <f t="shared" si="173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0" t="s">
        <v>749</v>
      </c>
      <c r="AT401" s="190" t="s">
        <v>264</v>
      </c>
      <c r="AU401" s="190" t="s">
        <v>81</v>
      </c>
      <c r="AY401" s="18" t="s">
        <v>138</v>
      </c>
      <c r="BE401" s="191">
        <f t="shared" si="174"/>
        <v>0</v>
      </c>
      <c r="BF401" s="191">
        <f t="shared" si="175"/>
        <v>0</v>
      </c>
      <c r="BG401" s="191">
        <f t="shared" si="176"/>
        <v>0</v>
      </c>
      <c r="BH401" s="191">
        <f t="shared" si="177"/>
        <v>0</v>
      </c>
      <c r="BI401" s="191">
        <f t="shared" si="178"/>
        <v>0</v>
      </c>
      <c r="BJ401" s="18" t="s">
        <v>79</v>
      </c>
      <c r="BK401" s="191">
        <f t="shared" si="179"/>
        <v>0</v>
      </c>
      <c r="BL401" s="18" t="s">
        <v>749</v>
      </c>
      <c r="BM401" s="190" t="s">
        <v>1704</v>
      </c>
    </row>
    <row r="402" spans="1:65" s="2" customFormat="1" ht="16.5" customHeight="1">
      <c r="A402" s="35"/>
      <c r="B402" s="36"/>
      <c r="C402" s="230" t="s">
        <v>1705</v>
      </c>
      <c r="D402" s="230" t="s">
        <v>264</v>
      </c>
      <c r="E402" s="231" t="s">
        <v>1706</v>
      </c>
      <c r="F402" s="232" t="s">
        <v>1663</v>
      </c>
      <c r="G402" s="233" t="s">
        <v>896</v>
      </c>
      <c r="H402" s="234">
        <v>30</v>
      </c>
      <c r="I402" s="235"/>
      <c r="J402" s="236">
        <f t="shared" si="170"/>
        <v>0</v>
      </c>
      <c r="K402" s="232" t="s">
        <v>19</v>
      </c>
      <c r="L402" s="237"/>
      <c r="M402" s="238" t="s">
        <v>19</v>
      </c>
      <c r="N402" s="239" t="s">
        <v>43</v>
      </c>
      <c r="O402" s="65"/>
      <c r="P402" s="188">
        <f t="shared" si="171"/>
        <v>0</v>
      </c>
      <c r="Q402" s="188">
        <v>0</v>
      </c>
      <c r="R402" s="188">
        <f t="shared" si="172"/>
        <v>0</v>
      </c>
      <c r="S402" s="188">
        <v>0</v>
      </c>
      <c r="T402" s="189">
        <f t="shared" si="173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0" t="s">
        <v>749</v>
      </c>
      <c r="AT402" s="190" t="s">
        <v>264</v>
      </c>
      <c r="AU402" s="190" t="s">
        <v>81</v>
      </c>
      <c r="AY402" s="18" t="s">
        <v>138</v>
      </c>
      <c r="BE402" s="191">
        <f t="shared" si="174"/>
        <v>0</v>
      </c>
      <c r="BF402" s="191">
        <f t="shared" si="175"/>
        <v>0</v>
      </c>
      <c r="BG402" s="191">
        <f t="shared" si="176"/>
        <v>0</v>
      </c>
      <c r="BH402" s="191">
        <f t="shared" si="177"/>
        <v>0</v>
      </c>
      <c r="BI402" s="191">
        <f t="shared" si="178"/>
        <v>0</v>
      </c>
      <c r="BJ402" s="18" t="s">
        <v>79</v>
      </c>
      <c r="BK402" s="191">
        <f t="shared" si="179"/>
        <v>0</v>
      </c>
      <c r="BL402" s="18" t="s">
        <v>749</v>
      </c>
      <c r="BM402" s="190" t="s">
        <v>1707</v>
      </c>
    </row>
    <row r="403" spans="1:65" s="2" customFormat="1" ht="16.5" customHeight="1">
      <c r="A403" s="35"/>
      <c r="B403" s="36"/>
      <c r="C403" s="230" t="s">
        <v>1584</v>
      </c>
      <c r="D403" s="230" t="s">
        <v>264</v>
      </c>
      <c r="E403" s="231" t="s">
        <v>1708</v>
      </c>
      <c r="F403" s="232" t="s">
        <v>1667</v>
      </c>
      <c r="G403" s="233" t="s">
        <v>896</v>
      </c>
      <c r="H403" s="234">
        <v>16</v>
      </c>
      <c r="I403" s="235"/>
      <c r="J403" s="236">
        <f t="shared" si="170"/>
        <v>0</v>
      </c>
      <c r="K403" s="232" t="s">
        <v>19</v>
      </c>
      <c r="L403" s="237"/>
      <c r="M403" s="238" t="s">
        <v>19</v>
      </c>
      <c r="N403" s="239" t="s">
        <v>43</v>
      </c>
      <c r="O403" s="65"/>
      <c r="P403" s="188">
        <f t="shared" si="171"/>
        <v>0</v>
      </c>
      <c r="Q403" s="188">
        <v>0</v>
      </c>
      <c r="R403" s="188">
        <f t="shared" si="172"/>
        <v>0</v>
      </c>
      <c r="S403" s="188">
        <v>0</v>
      </c>
      <c r="T403" s="189">
        <f t="shared" si="173"/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0" t="s">
        <v>749</v>
      </c>
      <c r="AT403" s="190" t="s">
        <v>264</v>
      </c>
      <c r="AU403" s="190" t="s">
        <v>81</v>
      </c>
      <c r="AY403" s="18" t="s">
        <v>138</v>
      </c>
      <c r="BE403" s="191">
        <f t="shared" si="174"/>
        <v>0</v>
      </c>
      <c r="BF403" s="191">
        <f t="shared" si="175"/>
        <v>0</v>
      </c>
      <c r="BG403" s="191">
        <f t="shared" si="176"/>
        <v>0</v>
      </c>
      <c r="BH403" s="191">
        <f t="shared" si="177"/>
        <v>0</v>
      </c>
      <c r="BI403" s="191">
        <f t="shared" si="178"/>
        <v>0</v>
      </c>
      <c r="BJ403" s="18" t="s">
        <v>79</v>
      </c>
      <c r="BK403" s="191">
        <f t="shared" si="179"/>
        <v>0</v>
      </c>
      <c r="BL403" s="18" t="s">
        <v>749</v>
      </c>
      <c r="BM403" s="190" t="s">
        <v>1709</v>
      </c>
    </row>
    <row r="404" spans="1:65" s="2" customFormat="1" ht="16.5" customHeight="1">
      <c r="A404" s="35"/>
      <c r="B404" s="36"/>
      <c r="C404" s="230" t="s">
        <v>1710</v>
      </c>
      <c r="D404" s="230" t="s">
        <v>264</v>
      </c>
      <c r="E404" s="231" t="s">
        <v>1711</v>
      </c>
      <c r="F404" s="232" t="s">
        <v>1670</v>
      </c>
      <c r="G404" s="233" t="s">
        <v>896</v>
      </c>
      <c r="H404" s="234">
        <v>28</v>
      </c>
      <c r="I404" s="235"/>
      <c r="J404" s="236">
        <f t="shared" si="170"/>
        <v>0</v>
      </c>
      <c r="K404" s="232" t="s">
        <v>19</v>
      </c>
      <c r="L404" s="237"/>
      <c r="M404" s="238" t="s">
        <v>19</v>
      </c>
      <c r="N404" s="239" t="s">
        <v>43</v>
      </c>
      <c r="O404" s="65"/>
      <c r="P404" s="188">
        <f t="shared" si="171"/>
        <v>0</v>
      </c>
      <c r="Q404" s="188">
        <v>0</v>
      </c>
      <c r="R404" s="188">
        <f t="shared" si="172"/>
        <v>0</v>
      </c>
      <c r="S404" s="188">
        <v>0</v>
      </c>
      <c r="T404" s="189">
        <f t="shared" si="173"/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0" t="s">
        <v>749</v>
      </c>
      <c r="AT404" s="190" t="s">
        <v>264</v>
      </c>
      <c r="AU404" s="190" t="s">
        <v>81</v>
      </c>
      <c r="AY404" s="18" t="s">
        <v>138</v>
      </c>
      <c r="BE404" s="191">
        <f t="shared" si="174"/>
        <v>0</v>
      </c>
      <c r="BF404" s="191">
        <f t="shared" si="175"/>
        <v>0</v>
      </c>
      <c r="BG404" s="191">
        <f t="shared" si="176"/>
        <v>0</v>
      </c>
      <c r="BH404" s="191">
        <f t="shared" si="177"/>
        <v>0</v>
      </c>
      <c r="BI404" s="191">
        <f t="shared" si="178"/>
        <v>0</v>
      </c>
      <c r="BJ404" s="18" t="s">
        <v>79</v>
      </c>
      <c r="BK404" s="191">
        <f t="shared" si="179"/>
        <v>0</v>
      </c>
      <c r="BL404" s="18" t="s">
        <v>749</v>
      </c>
      <c r="BM404" s="190" t="s">
        <v>1712</v>
      </c>
    </row>
    <row r="405" spans="1:65" s="2" customFormat="1" ht="16.5" customHeight="1">
      <c r="A405" s="35"/>
      <c r="B405" s="36"/>
      <c r="C405" s="230" t="s">
        <v>1587</v>
      </c>
      <c r="D405" s="230" t="s">
        <v>264</v>
      </c>
      <c r="E405" s="231" t="s">
        <v>1713</v>
      </c>
      <c r="F405" s="232" t="s">
        <v>1674</v>
      </c>
      <c r="G405" s="233" t="s">
        <v>171</v>
      </c>
      <c r="H405" s="234">
        <v>56</v>
      </c>
      <c r="I405" s="235"/>
      <c r="J405" s="236">
        <f t="shared" si="170"/>
        <v>0</v>
      </c>
      <c r="K405" s="232" t="s">
        <v>19</v>
      </c>
      <c r="L405" s="237"/>
      <c r="M405" s="238" t="s">
        <v>19</v>
      </c>
      <c r="N405" s="239" t="s">
        <v>43</v>
      </c>
      <c r="O405" s="65"/>
      <c r="P405" s="188">
        <f t="shared" si="171"/>
        <v>0</v>
      </c>
      <c r="Q405" s="188">
        <v>0</v>
      </c>
      <c r="R405" s="188">
        <f t="shared" si="172"/>
        <v>0</v>
      </c>
      <c r="S405" s="188">
        <v>0</v>
      </c>
      <c r="T405" s="189">
        <f t="shared" si="173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0" t="s">
        <v>749</v>
      </c>
      <c r="AT405" s="190" t="s">
        <v>264</v>
      </c>
      <c r="AU405" s="190" t="s">
        <v>81</v>
      </c>
      <c r="AY405" s="18" t="s">
        <v>138</v>
      </c>
      <c r="BE405" s="191">
        <f t="shared" si="174"/>
        <v>0</v>
      </c>
      <c r="BF405" s="191">
        <f t="shared" si="175"/>
        <v>0</v>
      </c>
      <c r="BG405" s="191">
        <f t="shared" si="176"/>
        <v>0</v>
      </c>
      <c r="BH405" s="191">
        <f t="shared" si="177"/>
        <v>0</v>
      </c>
      <c r="BI405" s="191">
        <f t="shared" si="178"/>
        <v>0</v>
      </c>
      <c r="BJ405" s="18" t="s">
        <v>79</v>
      </c>
      <c r="BK405" s="191">
        <f t="shared" si="179"/>
        <v>0</v>
      </c>
      <c r="BL405" s="18" t="s">
        <v>749</v>
      </c>
      <c r="BM405" s="190" t="s">
        <v>1714</v>
      </c>
    </row>
    <row r="406" spans="1:65" s="2" customFormat="1" ht="16.5" customHeight="1">
      <c r="A406" s="35"/>
      <c r="B406" s="36"/>
      <c r="C406" s="230" t="s">
        <v>1715</v>
      </c>
      <c r="D406" s="230" t="s">
        <v>264</v>
      </c>
      <c r="E406" s="231" t="s">
        <v>1716</v>
      </c>
      <c r="F406" s="232" t="s">
        <v>1677</v>
      </c>
      <c r="G406" s="233" t="s">
        <v>179</v>
      </c>
      <c r="H406" s="234">
        <v>23.52</v>
      </c>
      <c r="I406" s="235"/>
      <c r="J406" s="236">
        <f t="shared" si="170"/>
        <v>0</v>
      </c>
      <c r="K406" s="232" t="s">
        <v>19</v>
      </c>
      <c r="L406" s="237"/>
      <c r="M406" s="238" t="s">
        <v>19</v>
      </c>
      <c r="N406" s="239" t="s">
        <v>43</v>
      </c>
      <c r="O406" s="65"/>
      <c r="P406" s="188">
        <f t="shared" si="171"/>
        <v>0</v>
      </c>
      <c r="Q406" s="188">
        <v>0</v>
      </c>
      <c r="R406" s="188">
        <f t="shared" si="172"/>
        <v>0</v>
      </c>
      <c r="S406" s="188">
        <v>0</v>
      </c>
      <c r="T406" s="189">
        <f t="shared" si="173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90" t="s">
        <v>749</v>
      </c>
      <c r="AT406" s="190" t="s">
        <v>264</v>
      </c>
      <c r="AU406" s="190" t="s">
        <v>81</v>
      </c>
      <c r="AY406" s="18" t="s">
        <v>138</v>
      </c>
      <c r="BE406" s="191">
        <f t="shared" si="174"/>
        <v>0</v>
      </c>
      <c r="BF406" s="191">
        <f t="shared" si="175"/>
        <v>0</v>
      </c>
      <c r="BG406" s="191">
        <f t="shared" si="176"/>
        <v>0</v>
      </c>
      <c r="BH406" s="191">
        <f t="shared" si="177"/>
        <v>0</v>
      </c>
      <c r="BI406" s="191">
        <f t="shared" si="178"/>
        <v>0</v>
      </c>
      <c r="BJ406" s="18" t="s">
        <v>79</v>
      </c>
      <c r="BK406" s="191">
        <f t="shared" si="179"/>
        <v>0</v>
      </c>
      <c r="BL406" s="18" t="s">
        <v>749</v>
      </c>
      <c r="BM406" s="190" t="s">
        <v>1717</v>
      </c>
    </row>
    <row r="407" spans="1:65" s="2" customFormat="1" ht="16.5" customHeight="1">
      <c r="A407" s="35"/>
      <c r="B407" s="36"/>
      <c r="C407" s="230" t="s">
        <v>1590</v>
      </c>
      <c r="D407" s="230" t="s">
        <v>264</v>
      </c>
      <c r="E407" s="231" t="s">
        <v>1718</v>
      </c>
      <c r="F407" s="232" t="s">
        <v>1681</v>
      </c>
      <c r="G407" s="233" t="s">
        <v>179</v>
      </c>
      <c r="H407" s="234">
        <v>23.52</v>
      </c>
      <c r="I407" s="235"/>
      <c r="J407" s="236">
        <f t="shared" si="170"/>
        <v>0</v>
      </c>
      <c r="K407" s="232" t="s">
        <v>19</v>
      </c>
      <c r="L407" s="237"/>
      <c r="M407" s="238" t="s">
        <v>19</v>
      </c>
      <c r="N407" s="239" t="s">
        <v>43</v>
      </c>
      <c r="O407" s="65"/>
      <c r="P407" s="188">
        <f t="shared" si="171"/>
        <v>0</v>
      </c>
      <c r="Q407" s="188">
        <v>0</v>
      </c>
      <c r="R407" s="188">
        <f t="shared" si="172"/>
        <v>0</v>
      </c>
      <c r="S407" s="188">
        <v>0</v>
      </c>
      <c r="T407" s="189">
        <f t="shared" si="173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0" t="s">
        <v>749</v>
      </c>
      <c r="AT407" s="190" t="s">
        <v>264</v>
      </c>
      <c r="AU407" s="190" t="s">
        <v>81</v>
      </c>
      <c r="AY407" s="18" t="s">
        <v>138</v>
      </c>
      <c r="BE407" s="191">
        <f t="shared" si="174"/>
        <v>0</v>
      </c>
      <c r="BF407" s="191">
        <f t="shared" si="175"/>
        <v>0</v>
      </c>
      <c r="BG407" s="191">
        <f t="shared" si="176"/>
        <v>0</v>
      </c>
      <c r="BH407" s="191">
        <f t="shared" si="177"/>
        <v>0</v>
      </c>
      <c r="BI407" s="191">
        <f t="shared" si="178"/>
        <v>0</v>
      </c>
      <c r="BJ407" s="18" t="s">
        <v>79</v>
      </c>
      <c r="BK407" s="191">
        <f t="shared" si="179"/>
        <v>0</v>
      </c>
      <c r="BL407" s="18" t="s">
        <v>749</v>
      </c>
      <c r="BM407" s="190" t="s">
        <v>1719</v>
      </c>
    </row>
    <row r="408" spans="1:65" s="2" customFormat="1" ht="16.5" customHeight="1">
      <c r="A408" s="35"/>
      <c r="B408" s="36"/>
      <c r="C408" s="230" t="s">
        <v>1720</v>
      </c>
      <c r="D408" s="230" t="s">
        <v>264</v>
      </c>
      <c r="E408" s="231" t="s">
        <v>1721</v>
      </c>
      <c r="F408" s="232" t="s">
        <v>1722</v>
      </c>
      <c r="G408" s="233" t="s">
        <v>179</v>
      </c>
      <c r="H408" s="234">
        <v>36.4</v>
      </c>
      <c r="I408" s="235"/>
      <c r="J408" s="236">
        <f t="shared" si="170"/>
        <v>0</v>
      </c>
      <c r="K408" s="232" t="s">
        <v>19</v>
      </c>
      <c r="L408" s="237"/>
      <c r="M408" s="238" t="s">
        <v>19</v>
      </c>
      <c r="N408" s="239" t="s">
        <v>43</v>
      </c>
      <c r="O408" s="65"/>
      <c r="P408" s="188">
        <f t="shared" si="171"/>
        <v>0</v>
      </c>
      <c r="Q408" s="188">
        <v>0</v>
      </c>
      <c r="R408" s="188">
        <f t="shared" si="172"/>
        <v>0</v>
      </c>
      <c r="S408" s="188">
        <v>0</v>
      </c>
      <c r="T408" s="189">
        <f t="shared" si="173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0" t="s">
        <v>749</v>
      </c>
      <c r="AT408" s="190" t="s">
        <v>264</v>
      </c>
      <c r="AU408" s="190" t="s">
        <v>81</v>
      </c>
      <c r="AY408" s="18" t="s">
        <v>138</v>
      </c>
      <c r="BE408" s="191">
        <f t="shared" si="174"/>
        <v>0</v>
      </c>
      <c r="BF408" s="191">
        <f t="shared" si="175"/>
        <v>0</v>
      </c>
      <c r="BG408" s="191">
        <f t="shared" si="176"/>
        <v>0</v>
      </c>
      <c r="BH408" s="191">
        <f t="shared" si="177"/>
        <v>0</v>
      </c>
      <c r="BI408" s="191">
        <f t="shared" si="178"/>
        <v>0</v>
      </c>
      <c r="BJ408" s="18" t="s">
        <v>79</v>
      </c>
      <c r="BK408" s="191">
        <f t="shared" si="179"/>
        <v>0</v>
      </c>
      <c r="BL408" s="18" t="s">
        <v>749</v>
      </c>
      <c r="BM408" s="190" t="s">
        <v>1723</v>
      </c>
    </row>
    <row r="409" spans="1:65" s="2" customFormat="1" ht="16.5" customHeight="1">
      <c r="A409" s="35"/>
      <c r="B409" s="36"/>
      <c r="C409" s="230" t="s">
        <v>1593</v>
      </c>
      <c r="D409" s="230" t="s">
        <v>264</v>
      </c>
      <c r="E409" s="231" t="s">
        <v>1724</v>
      </c>
      <c r="F409" s="232" t="s">
        <v>1688</v>
      </c>
      <c r="G409" s="233" t="s">
        <v>896</v>
      </c>
      <c r="H409" s="234">
        <v>1</v>
      </c>
      <c r="I409" s="235"/>
      <c r="J409" s="236">
        <f t="shared" si="170"/>
        <v>0</v>
      </c>
      <c r="K409" s="232" t="s">
        <v>19</v>
      </c>
      <c r="L409" s="237"/>
      <c r="M409" s="238" t="s">
        <v>19</v>
      </c>
      <c r="N409" s="239" t="s">
        <v>43</v>
      </c>
      <c r="O409" s="65"/>
      <c r="P409" s="188">
        <f t="shared" si="171"/>
        <v>0</v>
      </c>
      <c r="Q409" s="188">
        <v>0</v>
      </c>
      <c r="R409" s="188">
        <f t="shared" si="172"/>
        <v>0</v>
      </c>
      <c r="S409" s="188">
        <v>0</v>
      </c>
      <c r="T409" s="189">
        <f t="shared" si="17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0" t="s">
        <v>749</v>
      </c>
      <c r="AT409" s="190" t="s">
        <v>264</v>
      </c>
      <c r="AU409" s="190" t="s">
        <v>81</v>
      </c>
      <c r="AY409" s="18" t="s">
        <v>138</v>
      </c>
      <c r="BE409" s="191">
        <f t="shared" si="174"/>
        <v>0</v>
      </c>
      <c r="BF409" s="191">
        <f t="shared" si="175"/>
        <v>0</v>
      </c>
      <c r="BG409" s="191">
        <f t="shared" si="176"/>
        <v>0</v>
      </c>
      <c r="BH409" s="191">
        <f t="shared" si="177"/>
        <v>0</v>
      </c>
      <c r="BI409" s="191">
        <f t="shared" si="178"/>
        <v>0</v>
      </c>
      <c r="BJ409" s="18" t="s">
        <v>79</v>
      </c>
      <c r="BK409" s="191">
        <f t="shared" si="179"/>
        <v>0</v>
      </c>
      <c r="BL409" s="18" t="s">
        <v>749</v>
      </c>
      <c r="BM409" s="190" t="s">
        <v>1725</v>
      </c>
    </row>
    <row r="410" spans="1:65" s="2" customFormat="1" ht="16.5" customHeight="1">
      <c r="A410" s="35"/>
      <c r="B410" s="36"/>
      <c r="C410" s="230" t="s">
        <v>1726</v>
      </c>
      <c r="D410" s="230" t="s">
        <v>264</v>
      </c>
      <c r="E410" s="231" t="s">
        <v>1727</v>
      </c>
      <c r="F410" s="232" t="s">
        <v>1691</v>
      </c>
      <c r="G410" s="233" t="s">
        <v>896</v>
      </c>
      <c r="H410" s="234">
        <v>1</v>
      </c>
      <c r="I410" s="235"/>
      <c r="J410" s="236">
        <f t="shared" si="170"/>
        <v>0</v>
      </c>
      <c r="K410" s="232" t="s">
        <v>19</v>
      </c>
      <c r="L410" s="237"/>
      <c r="M410" s="248" t="s">
        <v>19</v>
      </c>
      <c r="N410" s="249" t="s">
        <v>43</v>
      </c>
      <c r="O410" s="243"/>
      <c r="P410" s="250">
        <f t="shared" si="171"/>
        <v>0</v>
      </c>
      <c r="Q410" s="250">
        <v>0</v>
      </c>
      <c r="R410" s="250">
        <f t="shared" si="172"/>
        <v>0</v>
      </c>
      <c r="S410" s="250">
        <v>0</v>
      </c>
      <c r="T410" s="251">
        <f t="shared" si="17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0" t="s">
        <v>749</v>
      </c>
      <c r="AT410" s="190" t="s">
        <v>264</v>
      </c>
      <c r="AU410" s="190" t="s">
        <v>81</v>
      </c>
      <c r="AY410" s="18" t="s">
        <v>138</v>
      </c>
      <c r="BE410" s="191">
        <f t="shared" si="174"/>
        <v>0</v>
      </c>
      <c r="BF410" s="191">
        <f t="shared" si="175"/>
        <v>0</v>
      </c>
      <c r="BG410" s="191">
        <f t="shared" si="176"/>
        <v>0</v>
      </c>
      <c r="BH410" s="191">
        <f t="shared" si="177"/>
        <v>0</v>
      </c>
      <c r="BI410" s="191">
        <f t="shared" si="178"/>
        <v>0</v>
      </c>
      <c r="BJ410" s="18" t="s">
        <v>79</v>
      </c>
      <c r="BK410" s="191">
        <f t="shared" si="179"/>
        <v>0</v>
      </c>
      <c r="BL410" s="18" t="s">
        <v>749</v>
      </c>
      <c r="BM410" s="190" t="s">
        <v>1728</v>
      </c>
    </row>
    <row r="411" spans="1:31" s="2" customFormat="1" ht="6.95" customHeight="1">
      <c r="A411" s="35"/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0"/>
      <c r="M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</row>
  </sheetData>
  <sheetProtection algorithmName="SHA-512" hashValue="FeV2xahlLOQsRHWhdZy2JQoHQk6Y77JPrc7/nakDQr6iV+0C60ABNOf/zeKU3rD/GvDezROyfg9ggGV7pQcsJQ==" saltValue="QF+s+yOqQltogjjDZNhRq8Fh271uXd0kgtSvTW3mBJAs7XjIbHo1upxbERb1Bf1deqoLpn5xjcOC/l44OsqPiA==" spinCount="100000" sheet="1" objects="1" scenarios="1" formatColumns="0" formatRows="0" autoFilter="0"/>
  <autoFilter ref="C107:K410"/>
  <mergeCells count="12">
    <mergeCell ref="E100:H100"/>
    <mergeCell ref="L2:V2"/>
    <mergeCell ref="E50:H50"/>
    <mergeCell ref="E52:H52"/>
    <mergeCell ref="E54:H54"/>
    <mergeCell ref="E96:H96"/>
    <mergeCell ref="E98:H9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104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1729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ROUND(J92,2)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ROUND((SUM(BE92:BE131)),2)</f>
        <v>0</v>
      </c>
      <c r="G35" s="35"/>
      <c r="H35" s="35"/>
      <c r="I35" s="125">
        <v>0.21</v>
      </c>
      <c r="J35" s="124">
        <f>ROUND(((SUM(BE92:BE131))*I35),2)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ROUND((SUM(BF92:BF131)),2)</f>
        <v>0</v>
      </c>
      <c r="G36" s="35"/>
      <c r="H36" s="35"/>
      <c r="I36" s="125">
        <v>0.15</v>
      </c>
      <c r="J36" s="124">
        <f>ROUND(((SUM(BF92:BF131))*I36),2)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ROUND((SUM(BG92:BG131)),2)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ROUND((SUM(BH92:BH131)),2)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ROUND((SUM(BI92:BI131)),2)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SO 402.1 - Přílož ochranné trubky pro optiku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J92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706</v>
      </c>
      <c r="E64" s="144"/>
      <c r="F64" s="144"/>
      <c r="G64" s="144"/>
      <c r="H64" s="144"/>
      <c r="I64" s="144"/>
      <c r="J64" s="145">
        <f>J93</f>
        <v>0</v>
      </c>
      <c r="K64" s="142"/>
      <c r="L64" s="146"/>
    </row>
    <row r="65" spans="2:12" s="10" customFormat="1" ht="19.9" customHeight="1">
      <c r="B65" s="147"/>
      <c r="C65" s="98"/>
      <c r="D65" s="148" t="s">
        <v>1730</v>
      </c>
      <c r="E65" s="149"/>
      <c r="F65" s="149"/>
      <c r="G65" s="149"/>
      <c r="H65" s="149"/>
      <c r="I65" s="149"/>
      <c r="J65" s="150">
        <f>J94</f>
        <v>0</v>
      </c>
      <c r="K65" s="98"/>
      <c r="L65" s="151"/>
    </row>
    <row r="66" spans="2:12" s="10" customFormat="1" ht="19.9" customHeight="1">
      <c r="B66" s="147"/>
      <c r="C66" s="98"/>
      <c r="D66" s="148" t="s">
        <v>1731</v>
      </c>
      <c r="E66" s="149"/>
      <c r="F66" s="149"/>
      <c r="G66" s="149"/>
      <c r="H66" s="149"/>
      <c r="I66" s="149"/>
      <c r="J66" s="150">
        <f>J100</f>
        <v>0</v>
      </c>
      <c r="K66" s="98"/>
      <c r="L66" s="151"/>
    </row>
    <row r="67" spans="2:12" s="10" customFormat="1" ht="19.9" customHeight="1">
      <c r="B67" s="147"/>
      <c r="C67" s="98"/>
      <c r="D67" s="148" t="s">
        <v>1732</v>
      </c>
      <c r="E67" s="149"/>
      <c r="F67" s="149"/>
      <c r="G67" s="149"/>
      <c r="H67" s="149"/>
      <c r="I67" s="149"/>
      <c r="J67" s="150">
        <f>J106</f>
        <v>0</v>
      </c>
      <c r="K67" s="98"/>
      <c r="L67" s="151"/>
    </row>
    <row r="68" spans="2:12" s="10" customFormat="1" ht="19.9" customHeight="1">
      <c r="B68" s="147"/>
      <c r="C68" s="98"/>
      <c r="D68" s="148" t="s">
        <v>1733</v>
      </c>
      <c r="E68" s="149"/>
      <c r="F68" s="149"/>
      <c r="G68" s="149"/>
      <c r="H68" s="149"/>
      <c r="I68" s="149"/>
      <c r="J68" s="150">
        <f>J114</f>
        <v>0</v>
      </c>
      <c r="K68" s="98"/>
      <c r="L68" s="151"/>
    </row>
    <row r="69" spans="2:12" s="10" customFormat="1" ht="19.9" customHeight="1">
      <c r="B69" s="147"/>
      <c r="C69" s="98"/>
      <c r="D69" s="148" t="s">
        <v>883</v>
      </c>
      <c r="E69" s="149"/>
      <c r="F69" s="149"/>
      <c r="G69" s="149"/>
      <c r="H69" s="149"/>
      <c r="I69" s="149"/>
      <c r="J69" s="150">
        <f>J121</f>
        <v>0</v>
      </c>
      <c r="K69" s="98"/>
      <c r="L69" s="151"/>
    </row>
    <row r="70" spans="2:12" s="10" customFormat="1" ht="19.9" customHeight="1">
      <c r="B70" s="147"/>
      <c r="C70" s="98"/>
      <c r="D70" s="148" t="s">
        <v>884</v>
      </c>
      <c r="E70" s="149"/>
      <c r="F70" s="149"/>
      <c r="G70" s="149"/>
      <c r="H70" s="149"/>
      <c r="I70" s="149"/>
      <c r="J70" s="150">
        <f>J128</f>
        <v>0</v>
      </c>
      <c r="K70" s="98"/>
      <c r="L70" s="151"/>
    </row>
    <row r="71" spans="1:31" s="2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1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1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123</v>
      </c>
      <c r="D77" s="37"/>
      <c r="E77" s="37"/>
      <c r="F77" s="37"/>
      <c r="G77" s="37"/>
      <c r="H77" s="37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1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87" t="str">
        <f>E7</f>
        <v>Rekonstrukce Teplické ulice v Bílině</v>
      </c>
      <c r="F80" s="388"/>
      <c r="G80" s="388"/>
      <c r="H80" s="388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30" t="s">
        <v>109</v>
      </c>
      <c r="D81" s="23"/>
      <c r="E81" s="23"/>
      <c r="F81" s="23"/>
      <c r="G81" s="23"/>
      <c r="H81" s="23"/>
      <c r="I81" s="23"/>
      <c r="J81" s="23"/>
      <c r="K81" s="23"/>
      <c r="L81" s="21"/>
    </row>
    <row r="82" spans="1:31" s="2" customFormat="1" ht="16.5" customHeight="1">
      <c r="A82" s="35"/>
      <c r="B82" s="36"/>
      <c r="C82" s="37"/>
      <c r="D82" s="37"/>
      <c r="E82" s="387" t="s">
        <v>110</v>
      </c>
      <c r="F82" s="389"/>
      <c r="G82" s="389"/>
      <c r="H82" s="389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111</v>
      </c>
      <c r="D83" s="37"/>
      <c r="E83" s="37"/>
      <c r="F83" s="37"/>
      <c r="G83" s="37"/>
      <c r="H83" s="37"/>
      <c r="I83" s="37"/>
      <c r="J83" s="37"/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36" t="str">
        <f>E11</f>
        <v>SO 402.1 - Přílož ochranné trubky pro optiku</v>
      </c>
      <c r="F84" s="389"/>
      <c r="G84" s="389"/>
      <c r="H84" s="389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F14</f>
        <v>Bílina</v>
      </c>
      <c r="G86" s="37"/>
      <c r="H86" s="37"/>
      <c r="I86" s="30" t="s">
        <v>23</v>
      </c>
      <c r="J86" s="60" t="str">
        <f>IF(J14="","",J14)</f>
        <v>15. 9. 2021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25.7" customHeight="1">
      <c r="A88" s="35"/>
      <c r="B88" s="36"/>
      <c r="C88" s="30" t="s">
        <v>25</v>
      </c>
      <c r="D88" s="37"/>
      <c r="E88" s="37"/>
      <c r="F88" s="28" t="str">
        <f>E17</f>
        <v>Město Bílina, Břežanská 50/4, 418 31</v>
      </c>
      <c r="G88" s="37"/>
      <c r="H88" s="37"/>
      <c r="I88" s="30" t="s">
        <v>31</v>
      </c>
      <c r="J88" s="33" t="str">
        <f>E23</f>
        <v>AZ Consult spol. s r.o.</v>
      </c>
      <c r="K88" s="37"/>
      <c r="L88" s="114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IF(E20="","",E20)</f>
        <v>Vyplň údaj</v>
      </c>
      <c r="G89" s="37"/>
      <c r="H89" s="37"/>
      <c r="I89" s="30" t="s">
        <v>34</v>
      </c>
      <c r="J89" s="33" t="str">
        <f>E26</f>
        <v>Lucie Wojčiková</v>
      </c>
      <c r="K89" s="37"/>
      <c r="L89" s="114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14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52"/>
      <c r="B91" s="153"/>
      <c r="C91" s="154" t="s">
        <v>124</v>
      </c>
      <c r="D91" s="155" t="s">
        <v>57</v>
      </c>
      <c r="E91" s="155" t="s">
        <v>53</v>
      </c>
      <c r="F91" s="155" t="s">
        <v>54</v>
      </c>
      <c r="G91" s="155" t="s">
        <v>125</v>
      </c>
      <c r="H91" s="155" t="s">
        <v>126</v>
      </c>
      <c r="I91" s="155" t="s">
        <v>127</v>
      </c>
      <c r="J91" s="155" t="s">
        <v>115</v>
      </c>
      <c r="K91" s="156" t="s">
        <v>128</v>
      </c>
      <c r="L91" s="157"/>
      <c r="M91" s="69" t="s">
        <v>19</v>
      </c>
      <c r="N91" s="70" t="s">
        <v>42</v>
      </c>
      <c r="O91" s="70" t="s">
        <v>129</v>
      </c>
      <c r="P91" s="70" t="s">
        <v>130</v>
      </c>
      <c r="Q91" s="70" t="s">
        <v>131</v>
      </c>
      <c r="R91" s="70" t="s">
        <v>132</v>
      </c>
      <c r="S91" s="70" t="s">
        <v>133</v>
      </c>
      <c r="T91" s="71" t="s">
        <v>134</v>
      </c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</row>
    <row r="92" spans="1:63" s="2" customFormat="1" ht="22.9" customHeight="1">
      <c r="A92" s="35"/>
      <c r="B92" s="36"/>
      <c r="C92" s="76" t="s">
        <v>135</v>
      </c>
      <c r="D92" s="37"/>
      <c r="E92" s="37"/>
      <c r="F92" s="37"/>
      <c r="G92" s="37"/>
      <c r="H92" s="37"/>
      <c r="I92" s="37"/>
      <c r="J92" s="158">
        <f>BK92</f>
        <v>0</v>
      </c>
      <c r="K92" s="37"/>
      <c r="L92" s="40"/>
      <c r="M92" s="72"/>
      <c r="N92" s="159"/>
      <c r="O92" s="73"/>
      <c r="P92" s="160">
        <f>P93</f>
        <v>0</v>
      </c>
      <c r="Q92" s="73"/>
      <c r="R92" s="160">
        <f>R93</f>
        <v>0</v>
      </c>
      <c r="S92" s="73"/>
      <c r="T92" s="161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71</v>
      </c>
      <c r="AU92" s="18" t="s">
        <v>116</v>
      </c>
      <c r="BK92" s="162">
        <f>BK93</f>
        <v>0</v>
      </c>
    </row>
    <row r="93" spans="2:63" s="12" customFormat="1" ht="25.9" customHeight="1">
      <c r="B93" s="163"/>
      <c r="C93" s="164"/>
      <c r="D93" s="165" t="s">
        <v>71</v>
      </c>
      <c r="E93" s="166" t="s">
        <v>264</v>
      </c>
      <c r="F93" s="166" t="s">
        <v>709</v>
      </c>
      <c r="G93" s="164"/>
      <c r="H93" s="164"/>
      <c r="I93" s="167"/>
      <c r="J93" s="168">
        <f>BK93</f>
        <v>0</v>
      </c>
      <c r="K93" s="164"/>
      <c r="L93" s="169"/>
      <c r="M93" s="170"/>
      <c r="N93" s="171"/>
      <c r="O93" s="171"/>
      <c r="P93" s="172">
        <f>P94+P100+P106+P114+P121+P128</f>
        <v>0</v>
      </c>
      <c r="Q93" s="171"/>
      <c r="R93" s="172">
        <f>R94+R100+R106+R114+R121+R128</f>
        <v>0</v>
      </c>
      <c r="S93" s="171"/>
      <c r="T93" s="173">
        <f>T94+T100+T106+T114+T121+T128</f>
        <v>0</v>
      </c>
      <c r="AR93" s="174" t="s">
        <v>157</v>
      </c>
      <c r="AT93" s="175" t="s">
        <v>71</v>
      </c>
      <c r="AU93" s="175" t="s">
        <v>72</v>
      </c>
      <c r="AY93" s="174" t="s">
        <v>138</v>
      </c>
      <c r="BK93" s="176">
        <f>BK94+BK100+BK106+BK114+BK121+BK128</f>
        <v>0</v>
      </c>
    </row>
    <row r="94" spans="2:63" s="12" customFormat="1" ht="22.9" customHeight="1">
      <c r="B94" s="163"/>
      <c r="C94" s="164"/>
      <c r="D94" s="165" t="s">
        <v>71</v>
      </c>
      <c r="E94" s="177" t="s">
        <v>999</v>
      </c>
      <c r="F94" s="177" t="s">
        <v>1734</v>
      </c>
      <c r="G94" s="164"/>
      <c r="H94" s="164"/>
      <c r="I94" s="167"/>
      <c r="J94" s="178">
        <f>BK94</f>
        <v>0</v>
      </c>
      <c r="K94" s="164"/>
      <c r="L94" s="169"/>
      <c r="M94" s="170"/>
      <c r="N94" s="171"/>
      <c r="O94" s="171"/>
      <c r="P94" s="172">
        <f>SUM(P95:P99)</f>
        <v>0</v>
      </c>
      <c r="Q94" s="171"/>
      <c r="R94" s="172">
        <f>SUM(R95:R99)</f>
        <v>0</v>
      </c>
      <c r="S94" s="171"/>
      <c r="T94" s="173">
        <f>SUM(T95:T99)</f>
        <v>0</v>
      </c>
      <c r="AR94" s="174" t="s">
        <v>157</v>
      </c>
      <c r="AT94" s="175" t="s">
        <v>71</v>
      </c>
      <c r="AU94" s="175" t="s">
        <v>79</v>
      </c>
      <c r="AY94" s="174" t="s">
        <v>138</v>
      </c>
      <c r="BK94" s="176">
        <f>SUM(BK95:BK99)</f>
        <v>0</v>
      </c>
    </row>
    <row r="95" spans="1:65" s="2" customFormat="1" ht="16.5" customHeight="1">
      <c r="A95" s="35"/>
      <c r="B95" s="36"/>
      <c r="C95" s="179" t="s">
        <v>79</v>
      </c>
      <c r="D95" s="179" t="s">
        <v>140</v>
      </c>
      <c r="E95" s="180" t="s">
        <v>1010</v>
      </c>
      <c r="F95" s="181" t="s">
        <v>1735</v>
      </c>
      <c r="G95" s="182" t="s">
        <v>896</v>
      </c>
      <c r="H95" s="183">
        <v>1</v>
      </c>
      <c r="I95" s="184"/>
      <c r="J95" s="185">
        <f>ROUND(I95*H95,2)</f>
        <v>0</v>
      </c>
      <c r="K95" s="181" t="s">
        <v>19</v>
      </c>
      <c r="L95" s="40"/>
      <c r="M95" s="186" t="s">
        <v>19</v>
      </c>
      <c r="N95" s="187" t="s">
        <v>43</v>
      </c>
      <c r="O95" s="65"/>
      <c r="P95" s="188">
        <f>O95*H95</f>
        <v>0</v>
      </c>
      <c r="Q95" s="188">
        <v>0</v>
      </c>
      <c r="R95" s="188">
        <f>Q95*H95</f>
        <v>0</v>
      </c>
      <c r="S95" s="188">
        <v>0</v>
      </c>
      <c r="T95" s="18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90" t="s">
        <v>714</v>
      </c>
      <c r="AT95" s="190" t="s">
        <v>140</v>
      </c>
      <c r="AU95" s="190" t="s">
        <v>81</v>
      </c>
      <c r="AY95" s="18" t="s">
        <v>138</v>
      </c>
      <c r="BE95" s="191">
        <f>IF(N95="základní",J95,0)</f>
        <v>0</v>
      </c>
      <c r="BF95" s="191">
        <f>IF(N95="snížená",J95,0)</f>
        <v>0</v>
      </c>
      <c r="BG95" s="191">
        <f>IF(N95="zákl. přenesená",J95,0)</f>
        <v>0</v>
      </c>
      <c r="BH95" s="191">
        <f>IF(N95="sníž. přenesená",J95,0)</f>
        <v>0</v>
      </c>
      <c r="BI95" s="191">
        <f>IF(N95="nulová",J95,0)</f>
        <v>0</v>
      </c>
      <c r="BJ95" s="18" t="s">
        <v>79</v>
      </c>
      <c r="BK95" s="191">
        <f>ROUND(I95*H95,2)</f>
        <v>0</v>
      </c>
      <c r="BL95" s="18" t="s">
        <v>714</v>
      </c>
      <c r="BM95" s="190" t="s">
        <v>81</v>
      </c>
    </row>
    <row r="96" spans="1:65" s="2" customFormat="1" ht="16.5" customHeight="1">
      <c r="A96" s="35"/>
      <c r="B96" s="36"/>
      <c r="C96" s="179" t="s">
        <v>81</v>
      </c>
      <c r="D96" s="179" t="s">
        <v>140</v>
      </c>
      <c r="E96" s="180" t="s">
        <v>1211</v>
      </c>
      <c r="F96" s="181" t="s">
        <v>1736</v>
      </c>
      <c r="G96" s="182" t="s">
        <v>179</v>
      </c>
      <c r="H96" s="183">
        <v>0.52</v>
      </c>
      <c r="I96" s="184"/>
      <c r="J96" s="185">
        <f>ROUND(I96*H96,2)</f>
        <v>0</v>
      </c>
      <c r="K96" s="181" t="s">
        <v>19</v>
      </c>
      <c r="L96" s="40"/>
      <c r="M96" s="186" t="s">
        <v>19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714</v>
      </c>
      <c r="AT96" s="190" t="s">
        <v>140</v>
      </c>
      <c r="AU96" s="190" t="s">
        <v>81</v>
      </c>
      <c r="AY96" s="18" t="s">
        <v>138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79</v>
      </c>
      <c r="BK96" s="191">
        <f>ROUND(I96*H96,2)</f>
        <v>0</v>
      </c>
      <c r="BL96" s="18" t="s">
        <v>714</v>
      </c>
      <c r="BM96" s="190" t="s">
        <v>145</v>
      </c>
    </row>
    <row r="97" spans="1:65" s="2" customFormat="1" ht="16.5" customHeight="1">
      <c r="A97" s="35"/>
      <c r="B97" s="36"/>
      <c r="C97" s="179" t="s">
        <v>157</v>
      </c>
      <c r="D97" s="179" t="s">
        <v>140</v>
      </c>
      <c r="E97" s="180" t="s">
        <v>1737</v>
      </c>
      <c r="F97" s="181" t="s">
        <v>1738</v>
      </c>
      <c r="G97" s="182" t="s">
        <v>896</v>
      </c>
      <c r="H97" s="183">
        <v>1</v>
      </c>
      <c r="I97" s="184"/>
      <c r="J97" s="185">
        <f>ROUND(I97*H97,2)</f>
        <v>0</v>
      </c>
      <c r="K97" s="181" t="s">
        <v>19</v>
      </c>
      <c r="L97" s="40"/>
      <c r="M97" s="186" t="s">
        <v>19</v>
      </c>
      <c r="N97" s="187" t="s">
        <v>43</v>
      </c>
      <c r="O97" s="65"/>
      <c r="P97" s="188">
        <f>O97*H97</f>
        <v>0</v>
      </c>
      <c r="Q97" s="188">
        <v>0</v>
      </c>
      <c r="R97" s="188">
        <f>Q97*H97</f>
        <v>0</v>
      </c>
      <c r="S97" s="188">
        <v>0</v>
      </c>
      <c r="T97" s="18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90" t="s">
        <v>714</v>
      </c>
      <c r="AT97" s="190" t="s">
        <v>140</v>
      </c>
      <c r="AU97" s="190" t="s">
        <v>81</v>
      </c>
      <c r="AY97" s="18" t="s">
        <v>138</v>
      </c>
      <c r="BE97" s="191">
        <f>IF(N97="základní",J97,0)</f>
        <v>0</v>
      </c>
      <c r="BF97" s="191">
        <f>IF(N97="snížená",J97,0)</f>
        <v>0</v>
      </c>
      <c r="BG97" s="191">
        <f>IF(N97="zákl. přenesená",J97,0)</f>
        <v>0</v>
      </c>
      <c r="BH97" s="191">
        <f>IF(N97="sníž. přenesená",J97,0)</f>
        <v>0</v>
      </c>
      <c r="BI97" s="191">
        <f>IF(N97="nulová",J97,0)</f>
        <v>0</v>
      </c>
      <c r="BJ97" s="18" t="s">
        <v>79</v>
      </c>
      <c r="BK97" s="191">
        <f>ROUND(I97*H97,2)</f>
        <v>0</v>
      </c>
      <c r="BL97" s="18" t="s">
        <v>714</v>
      </c>
      <c r="BM97" s="190" t="s">
        <v>176</v>
      </c>
    </row>
    <row r="98" spans="1:65" s="2" customFormat="1" ht="16.5" customHeight="1">
      <c r="A98" s="35"/>
      <c r="B98" s="36"/>
      <c r="C98" s="179" t="s">
        <v>145</v>
      </c>
      <c r="D98" s="179" t="s">
        <v>140</v>
      </c>
      <c r="E98" s="180" t="s">
        <v>1739</v>
      </c>
      <c r="F98" s="181" t="s">
        <v>1740</v>
      </c>
      <c r="G98" s="182" t="s">
        <v>179</v>
      </c>
      <c r="H98" s="183">
        <v>0.1</v>
      </c>
      <c r="I98" s="184"/>
      <c r="J98" s="185">
        <f>ROUND(I98*H98,2)</f>
        <v>0</v>
      </c>
      <c r="K98" s="181" t="s">
        <v>19</v>
      </c>
      <c r="L98" s="40"/>
      <c r="M98" s="186" t="s">
        <v>19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714</v>
      </c>
      <c r="AT98" s="190" t="s">
        <v>140</v>
      </c>
      <c r="AU98" s="190" t="s">
        <v>81</v>
      </c>
      <c r="AY98" s="18" t="s">
        <v>138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79</v>
      </c>
      <c r="BK98" s="191">
        <f>ROUND(I98*H98,2)</f>
        <v>0</v>
      </c>
      <c r="BL98" s="18" t="s">
        <v>714</v>
      </c>
      <c r="BM98" s="190" t="s">
        <v>190</v>
      </c>
    </row>
    <row r="99" spans="1:65" s="2" customFormat="1" ht="16.5" customHeight="1">
      <c r="A99" s="35"/>
      <c r="B99" s="36"/>
      <c r="C99" s="179" t="s">
        <v>168</v>
      </c>
      <c r="D99" s="179" t="s">
        <v>140</v>
      </c>
      <c r="E99" s="180" t="s">
        <v>1098</v>
      </c>
      <c r="F99" s="181" t="s">
        <v>1195</v>
      </c>
      <c r="G99" s="182" t="s">
        <v>179</v>
      </c>
      <c r="H99" s="183">
        <v>0.5</v>
      </c>
      <c r="I99" s="184"/>
      <c r="J99" s="185">
        <f>ROUND(I99*H99,2)</f>
        <v>0</v>
      </c>
      <c r="K99" s="181" t="s">
        <v>19</v>
      </c>
      <c r="L99" s="40"/>
      <c r="M99" s="186" t="s">
        <v>19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714</v>
      </c>
      <c r="AT99" s="190" t="s">
        <v>140</v>
      </c>
      <c r="AU99" s="190" t="s">
        <v>81</v>
      </c>
      <c r="AY99" s="18" t="s">
        <v>138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79</v>
      </c>
      <c r="BK99" s="191">
        <f>ROUND(I99*H99,2)</f>
        <v>0</v>
      </c>
      <c r="BL99" s="18" t="s">
        <v>714</v>
      </c>
      <c r="BM99" s="190" t="s">
        <v>203</v>
      </c>
    </row>
    <row r="100" spans="2:63" s="12" customFormat="1" ht="22.9" customHeight="1">
      <c r="B100" s="163"/>
      <c r="C100" s="164"/>
      <c r="D100" s="165" t="s">
        <v>71</v>
      </c>
      <c r="E100" s="177" t="s">
        <v>1013</v>
      </c>
      <c r="F100" s="177" t="s">
        <v>1741</v>
      </c>
      <c r="G100" s="164"/>
      <c r="H100" s="164"/>
      <c r="I100" s="167"/>
      <c r="J100" s="178">
        <f>BK100</f>
        <v>0</v>
      </c>
      <c r="K100" s="164"/>
      <c r="L100" s="169"/>
      <c r="M100" s="170"/>
      <c r="N100" s="171"/>
      <c r="O100" s="171"/>
      <c r="P100" s="172">
        <f>SUM(P101:P105)</f>
        <v>0</v>
      </c>
      <c r="Q100" s="171"/>
      <c r="R100" s="172">
        <f>SUM(R101:R105)</f>
        <v>0</v>
      </c>
      <c r="S100" s="171"/>
      <c r="T100" s="173">
        <f>SUM(T101:T105)</f>
        <v>0</v>
      </c>
      <c r="AR100" s="174" t="s">
        <v>157</v>
      </c>
      <c r="AT100" s="175" t="s">
        <v>71</v>
      </c>
      <c r="AU100" s="175" t="s">
        <v>79</v>
      </c>
      <c r="AY100" s="174" t="s">
        <v>138</v>
      </c>
      <c r="BK100" s="176">
        <f>SUM(BK101:BK105)</f>
        <v>0</v>
      </c>
    </row>
    <row r="101" spans="1:65" s="2" customFormat="1" ht="16.5" customHeight="1">
      <c r="A101" s="35"/>
      <c r="B101" s="36"/>
      <c r="C101" s="230" t="s">
        <v>176</v>
      </c>
      <c r="D101" s="230" t="s">
        <v>264</v>
      </c>
      <c r="E101" s="231" t="s">
        <v>1018</v>
      </c>
      <c r="F101" s="232" t="s">
        <v>1735</v>
      </c>
      <c r="G101" s="233" t="s">
        <v>896</v>
      </c>
      <c r="H101" s="234">
        <v>1</v>
      </c>
      <c r="I101" s="235"/>
      <c r="J101" s="236">
        <f>ROUND(I101*H101,2)</f>
        <v>0</v>
      </c>
      <c r="K101" s="232" t="s">
        <v>19</v>
      </c>
      <c r="L101" s="237"/>
      <c r="M101" s="238" t="s">
        <v>19</v>
      </c>
      <c r="N101" s="239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749</v>
      </c>
      <c r="AT101" s="190" t="s">
        <v>264</v>
      </c>
      <c r="AU101" s="190" t="s">
        <v>81</v>
      </c>
      <c r="AY101" s="18" t="s">
        <v>138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79</v>
      </c>
      <c r="BK101" s="191">
        <f>ROUND(I101*H101,2)</f>
        <v>0</v>
      </c>
      <c r="BL101" s="18" t="s">
        <v>749</v>
      </c>
      <c r="BM101" s="190" t="s">
        <v>1742</v>
      </c>
    </row>
    <row r="102" spans="1:65" s="2" customFormat="1" ht="16.5" customHeight="1">
      <c r="A102" s="35"/>
      <c r="B102" s="36"/>
      <c r="C102" s="230" t="s">
        <v>183</v>
      </c>
      <c r="D102" s="230" t="s">
        <v>264</v>
      </c>
      <c r="E102" s="231" t="s">
        <v>1743</v>
      </c>
      <c r="F102" s="232" t="s">
        <v>1736</v>
      </c>
      <c r="G102" s="233" t="s">
        <v>179</v>
      </c>
      <c r="H102" s="234">
        <v>0.52</v>
      </c>
      <c r="I102" s="235"/>
      <c r="J102" s="236">
        <f>ROUND(I102*H102,2)</f>
        <v>0</v>
      </c>
      <c r="K102" s="232" t="s">
        <v>19</v>
      </c>
      <c r="L102" s="237"/>
      <c r="M102" s="238" t="s">
        <v>19</v>
      </c>
      <c r="N102" s="239" t="s">
        <v>43</v>
      </c>
      <c r="O102" s="65"/>
      <c r="P102" s="188">
        <f>O102*H102</f>
        <v>0</v>
      </c>
      <c r="Q102" s="188">
        <v>0</v>
      </c>
      <c r="R102" s="188">
        <f>Q102*H102</f>
        <v>0</v>
      </c>
      <c r="S102" s="188">
        <v>0</v>
      </c>
      <c r="T102" s="18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0" t="s">
        <v>749</v>
      </c>
      <c r="AT102" s="190" t="s">
        <v>264</v>
      </c>
      <c r="AU102" s="190" t="s">
        <v>81</v>
      </c>
      <c r="AY102" s="18" t="s">
        <v>138</v>
      </c>
      <c r="BE102" s="191">
        <f>IF(N102="základní",J102,0)</f>
        <v>0</v>
      </c>
      <c r="BF102" s="191">
        <f>IF(N102="snížená",J102,0)</f>
        <v>0</v>
      </c>
      <c r="BG102" s="191">
        <f>IF(N102="zákl. přenesená",J102,0)</f>
        <v>0</v>
      </c>
      <c r="BH102" s="191">
        <f>IF(N102="sníž. přenesená",J102,0)</f>
        <v>0</v>
      </c>
      <c r="BI102" s="191">
        <f>IF(N102="nulová",J102,0)</f>
        <v>0</v>
      </c>
      <c r="BJ102" s="18" t="s">
        <v>79</v>
      </c>
      <c r="BK102" s="191">
        <f>ROUND(I102*H102,2)</f>
        <v>0</v>
      </c>
      <c r="BL102" s="18" t="s">
        <v>749</v>
      </c>
      <c r="BM102" s="190" t="s">
        <v>1744</v>
      </c>
    </row>
    <row r="103" spans="1:65" s="2" customFormat="1" ht="16.5" customHeight="1">
      <c r="A103" s="35"/>
      <c r="B103" s="36"/>
      <c r="C103" s="230" t="s">
        <v>190</v>
      </c>
      <c r="D103" s="230" t="s">
        <v>264</v>
      </c>
      <c r="E103" s="231" t="s">
        <v>1745</v>
      </c>
      <c r="F103" s="232" t="s">
        <v>1738</v>
      </c>
      <c r="G103" s="233" t="s">
        <v>896</v>
      </c>
      <c r="H103" s="234">
        <v>1</v>
      </c>
      <c r="I103" s="235"/>
      <c r="J103" s="236">
        <f>ROUND(I103*H103,2)</f>
        <v>0</v>
      </c>
      <c r="K103" s="232" t="s">
        <v>19</v>
      </c>
      <c r="L103" s="237"/>
      <c r="M103" s="238" t="s">
        <v>19</v>
      </c>
      <c r="N103" s="239" t="s">
        <v>43</v>
      </c>
      <c r="O103" s="65"/>
      <c r="P103" s="188">
        <f>O103*H103</f>
        <v>0</v>
      </c>
      <c r="Q103" s="188">
        <v>0</v>
      </c>
      <c r="R103" s="188">
        <f>Q103*H103</f>
        <v>0</v>
      </c>
      <c r="S103" s="188">
        <v>0</v>
      </c>
      <c r="T103" s="18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90" t="s">
        <v>749</v>
      </c>
      <c r="AT103" s="190" t="s">
        <v>264</v>
      </c>
      <c r="AU103" s="190" t="s">
        <v>81</v>
      </c>
      <c r="AY103" s="18" t="s">
        <v>138</v>
      </c>
      <c r="BE103" s="191">
        <f>IF(N103="základní",J103,0)</f>
        <v>0</v>
      </c>
      <c r="BF103" s="191">
        <f>IF(N103="snížená",J103,0)</f>
        <v>0</v>
      </c>
      <c r="BG103" s="191">
        <f>IF(N103="zákl. přenesená",J103,0)</f>
        <v>0</v>
      </c>
      <c r="BH103" s="191">
        <f>IF(N103="sníž. přenesená",J103,0)</f>
        <v>0</v>
      </c>
      <c r="BI103" s="191">
        <f>IF(N103="nulová",J103,0)</f>
        <v>0</v>
      </c>
      <c r="BJ103" s="18" t="s">
        <v>79</v>
      </c>
      <c r="BK103" s="191">
        <f>ROUND(I103*H103,2)</f>
        <v>0</v>
      </c>
      <c r="BL103" s="18" t="s">
        <v>749</v>
      </c>
      <c r="BM103" s="190" t="s">
        <v>1746</v>
      </c>
    </row>
    <row r="104" spans="1:65" s="2" customFormat="1" ht="16.5" customHeight="1">
      <c r="A104" s="35"/>
      <c r="B104" s="36"/>
      <c r="C104" s="230" t="s">
        <v>197</v>
      </c>
      <c r="D104" s="230" t="s">
        <v>264</v>
      </c>
      <c r="E104" s="231" t="s">
        <v>1747</v>
      </c>
      <c r="F104" s="232" t="s">
        <v>1740</v>
      </c>
      <c r="G104" s="233" t="s">
        <v>179</v>
      </c>
      <c r="H104" s="234">
        <v>0.1</v>
      </c>
      <c r="I104" s="235"/>
      <c r="J104" s="236">
        <f>ROUND(I104*H104,2)</f>
        <v>0</v>
      </c>
      <c r="K104" s="232" t="s">
        <v>19</v>
      </c>
      <c r="L104" s="237"/>
      <c r="M104" s="238" t="s">
        <v>19</v>
      </c>
      <c r="N104" s="239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749</v>
      </c>
      <c r="AT104" s="190" t="s">
        <v>264</v>
      </c>
      <c r="AU104" s="190" t="s">
        <v>81</v>
      </c>
      <c r="AY104" s="18" t="s">
        <v>138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79</v>
      </c>
      <c r="BK104" s="191">
        <f>ROUND(I104*H104,2)</f>
        <v>0</v>
      </c>
      <c r="BL104" s="18" t="s">
        <v>749</v>
      </c>
      <c r="BM104" s="190" t="s">
        <v>1748</v>
      </c>
    </row>
    <row r="105" spans="1:65" s="2" customFormat="1" ht="16.5" customHeight="1">
      <c r="A105" s="35"/>
      <c r="B105" s="36"/>
      <c r="C105" s="230" t="s">
        <v>203</v>
      </c>
      <c r="D105" s="230" t="s">
        <v>264</v>
      </c>
      <c r="E105" s="231" t="s">
        <v>1123</v>
      </c>
      <c r="F105" s="232" t="s">
        <v>1195</v>
      </c>
      <c r="G105" s="233" t="s">
        <v>179</v>
      </c>
      <c r="H105" s="234">
        <v>0.5</v>
      </c>
      <c r="I105" s="235"/>
      <c r="J105" s="236">
        <f>ROUND(I105*H105,2)</f>
        <v>0</v>
      </c>
      <c r="K105" s="232" t="s">
        <v>19</v>
      </c>
      <c r="L105" s="237"/>
      <c r="M105" s="238" t="s">
        <v>19</v>
      </c>
      <c r="N105" s="239" t="s">
        <v>43</v>
      </c>
      <c r="O105" s="65"/>
      <c r="P105" s="188">
        <f>O105*H105</f>
        <v>0</v>
      </c>
      <c r="Q105" s="188">
        <v>0</v>
      </c>
      <c r="R105" s="188">
        <f>Q105*H105</f>
        <v>0</v>
      </c>
      <c r="S105" s="188">
        <v>0</v>
      </c>
      <c r="T105" s="18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0" t="s">
        <v>749</v>
      </c>
      <c r="AT105" s="190" t="s">
        <v>264</v>
      </c>
      <c r="AU105" s="190" t="s">
        <v>81</v>
      </c>
      <c r="AY105" s="18" t="s">
        <v>138</v>
      </c>
      <c r="BE105" s="191">
        <f>IF(N105="základní",J105,0)</f>
        <v>0</v>
      </c>
      <c r="BF105" s="191">
        <f>IF(N105="snížená",J105,0)</f>
        <v>0</v>
      </c>
      <c r="BG105" s="191">
        <f>IF(N105="zákl. přenesená",J105,0)</f>
        <v>0</v>
      </c>
      <c r="BH105" s="191">
        <f>IF(N105="sníž. přenesená",J105,0)</f>
        <v>0</v>
      </c>
      <c r="BI105" s="191">
        <f>IF(N105="nulová",J105,0)</f>
        <v>0</v>
      </c>
      <c r="BJ105" s="18" t="s">
        <v>79</v>
      </c>
      <c r="BK105" s="191">
        <f>ROUND(I105*H105,2)</f>
        <v>0</v>
      </c>
      <c r="BL105" s="18" t="s">
        <v>749</v>
      </c>
      <c r="BM105" s="190" t="s">
        <v>1749</v>
      </c>
    </row>
    <row r="106" spans="2:63" s="12" customFormat="1" ht="22.9" customHeight="1">
      <c r="B106" s="163"/>
      <c r="C106" s="164"/>
      <c r="D106" s="165" t="s">
        <v>71</v>
      </c>
      <c r="E106" s="177" t="s">
        <v>1750</v>
      </c>
      <c r="F106" s="177" t="s">
        <v>1751</v>
      </c>
      <c r="G106" s="164"/>
      <c r="H106" s="164"/>
      <c r="I106" s="167"/>
      <c r="J106" s="178">
        <f>BK106</f>
        <v>0</v>
      </c>
      <c r="K106" s="164"/>
      <c r="L106" s="169"/>
      <c r="M106" s="170"/>
      <c r="N106" s="171"/>
      <c r="O106" s="171"/>
      <c r="P106" s="172">
        <f>SUM(P107:P113)</f>
        <v>0</v>
      </c>
      <c r="Q106" s="171"/>
      <c r="R106" s="172">
        <f>SUM(R107:R113)</f>
        <v>0</v>
      </c>
      <c r="S106" s="171"/>
      <c r="T106" s="173">
        <f>SUM(T107:T113)</f>
        <v>0</v>
      </c>
      <c r="AR106" s="174" t="s">
        <v>157</v>
      </c>
      <c r="AT106" s="175" t="s">
        <v>71</v>
      </c>
      <c r="AU106" s="175" t="s">
        <v>79</v>
      </c>
      <c r="AY106" s="174" t="s">
        <v>138</v>
      </c>
      <c r="BK106" s="176">
        <f>SUM(BK107:BK113)</f>
        <v>0</v>
      </c>
    </row>
    <row r="107" spans="1:65" s="2" customFormat="1" ht="21.75" customHeight="1">
      <c r="A107" s="35"/>
      <c r="B107" s="36"/>
      <c r="C107" s="179" t="s">
        <v>209</v>
      </c>
      <c r="D107" s="179" t="s">
        <v>140</v>
      </c>
      <c r="E107" s="180" t="s">
        <v>1752</v>
      </c>
      <c r="F107" s="181" t="s">
        <v>1753</v>
      </c>
      <c r="G107" s="182" t="s">
        <v>171</v>
      </c>
      <c r="H107" s="183">
        <v>816</v>
      </c>
      <c r="I107" s="184"/>
      <c r="J107" s="185">
        <f aca="true" t="shared" si="0" ref="J107:J113">ROUND(I107*H107,2)</f>
        <v>0</v>
      </c>
      <c r="K107" s="181" t="s">
        <v>19</v>
      </c>
      <c r="L107" s="40"/>
      <c r="M107" s="186" t="s">
        <v>19</v>
      </c>
      <c r="N107" s="187" t="s">
        <v>43</v>
      </c>
      <c r="O107" s="65"/>
      <c r="P107" s="188">
        <f aca="true" t="shared" si="1" ref="P107:P113">O107*H107</f>
        <v>0</v>
      </c>
      <c r="Q107" s="188">
        <v>0</v>
      </c>
      <c r="R107" s="188">
        <f aca="true" t="shared" si="2" ref="R107:R113">Q107*H107</f>
        <v>0</v>
      </c>
      <c r="S107" s="188">
        <v>0</v>
      </c>
      <c r="T107" s="189">
        <f aca="true" t="shared" si="3" ref="T107:T113"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0" t="s">
        <v>714</v>
      </c>
      <c r="AT107" s="190" t="s">
        <v>140</v>
      </c>
      <c r="AU107" s="190" t="s">
        <v>81</v>
      </c>
      <c r="AY107" s="18" t="s">
        <v>138</v>
      </c>
      <c r="BE107" s="191">
        <f aca="true" t="shared" si="4" ref="BE107:BE113">IF(N107="základní",J107,0)</f>
        <v>0</v>
      </c>
      <c r="BF107" s="191">
        <f aca="true" t="shared" si="5" ref="BF107:BF113">IF(N107="snížená",J107,0)</f>
        <v>0</v>
      </c>
      <c r="BG107" s="191">
        <f aca="true" t="shared" si="6" ref="BG107:BG113">IF(N107="zákl. přenesená",J107,0)</f>
        <v>0</v>
      </c>
      <c r="BH107" s="191">
        <f aca="true" t="shared" si="7" ref="BH107:BH113">IF(N107="sníž. přenesená",J107,0)</f>
        <v>0</v>
      </c>
      <c r="BI107" s="191">
        <f aca="true" t="shared" si="8" ref="BI107:BI113">IF(N107="nulová",J107,0)</f>
        <v>0</v>
      </c>
      <c r="BJ107" s="18" t="s">
        <v>79</v>
      </c>
      <c r="BK107" s="191">
        <f aca="true" t="shared" si="9" ref="BK107:BK113">ROUND(I107*H107,2)</f>
        <v>0</v>
      </c>
      <c r="BL107" s="18" t="s">
        <v>714</v>
      </c>
      <c r="BM107" s="190" t="s">
        <v>216</v>
      </c>
    </row>
    <row r="108" spans="1:65" s="2" customFormat="1" ht="16.5" customHeight="1">
      <c r="A108" s="35"/>
      <c r="B108" s="36"/>
      <c r="C108" s="179" t="s">
        <v>216</v>
      </c>
      <c r="D108" s="179" t="s">
        <v>140</v>
      </c>
      <c r="E108" s="180" t="s">
        <v>1754</v>
      </c>
      <c r="F108" s="181" t="s">
        <v>1755</v>
      </c>
      <c r="G108" s="182" t="s">
        <v>171</v>
      </c>
      <c r="H108" s="183">
        <v>30</v>
      </c>
      <c r="I108" s="184"/>
      <c r="J108" s="185">
        <f t="shared" si="0"/>
        <v>0</v>
      </c>
      <c r="K108" s="181" t="s">
        <v>19</v>
      </c>
      <c r="L108" s="40"/>
      <c r="M108" s="186" t="s">
        <v>19</v>
      </c>
      <c r="N108" s="187" t="s">
        <v>43</v>
      </c>
      <c r="O108" s="65"/>
      <c r="P108" s="188">
        <f t="shared" si="1"/>
        <v>0</v>
      </c>
      <c r="Q108" s="188">
        <v>0</v>
      </c>
      <c r="R108" s="188">
        <f t="shared" si="2"/>
        <v>0</v>
      </c>
      <c r="S108" s="188">
        <v>0</v>
      </c>
      <c r="T108" s="189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714</v>
      </c>
      <c r="AT108" s="190" t="s">
        <v>140</v>
      </c>
      <c r="AU108" s="190" t="s">
        <v>81</v>
      </c>
      <c r="AY108" s="18" t="s">
        <v>138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18" t="s">
        <v>79</v>
      </c>
      <c r="BK108" s="191">
        <f t="shared" si="9"/>
        <v>0</v>
      </c>
      <c r="BL108" s="18" t="s">
        <v>714</v>
      </c>
      <c r="BM108" s="190" t="s">
        <v>229</v>
      </c>
    </row>
    <row r="109" spans="1:65" s="2" customFormat="1" ht="16.5" customHeight="1">
      <c r="A109" s="35"/>
      <c r="B109" s="36"/>
      <c r="C109" s="179" t="s">
        <v>223</v>
      </c>
      <c r="D109" s="179" t="s">
        <v>140</v>
      </c>
      <c r="E109" s="180" t="s">
        <v>1756</v>
      </c>
      <c r="F109" s="181" t="s">
        <v>1757</v>
      </c>
      <c r="G109" s="182" t="s">
        <v>896</v>
      </c>
      <c r="H109" s="183">
        <v>10</v>
      </c>
      <c r="I109" s="184"/>
      <c r="J109" s="185">
        <f t="shared" si="0"/>
        <v>0</v>
      </c>
      <c r="K109" s="181" t="s">
        <v>19</v>
      </c>
      <c r="L109" s="40"/>
      <c r="M109" s="186" t="s">
        <v>19</v>
      </c>
      <c r="N109" s="187" t="s">
        <v>43</v>
      </c>
      <c r="O109" s="65"/>
      <c r="P109" s="188">
        <f t="shared" si="1"/>
        <v>0</v>
      </c>
      <c r="Q109" s="188">
        <v>0</v>
      </c>
      <c r="R109" s="188">
        <f t="shared" si="2"/>
        <v>0</v>
      </c>
      <c r="S109" s="188">
        <v>0</v>
      </c>
      <c r="T109" s="189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90" t="s">
        <v>714</v>
      </c>
      <c r="AT109" s="190" t="s">
        <v>140</v>
      </c>
      <c r="AU109" s="190" t="s">
        <v>81</v>
      </c>
      <c r="AY109" s="18" t="s">
        <v>138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18" t="s">
        <v>79</v>
      </c>
      <c r="BK109" s="191">
        <f t="shared" si="9"/>
        <v>0</v>
      </c>
      <c r="BL109" s="18" t="s">
        <v>714</v>
      </c>
      <c r="BM109" s="190" t="s">
        <v>242</v>
      </c>
    </row>
    <row r="110" spans="1:65" s="2" customFormat="1" ht="37.9" customHeight="1">
      <c r="A110" s="35"/>
      <c r="B110" s="36"/>
      <c r="C110" s="179" t="s">
        <v>229</v>
      </c>
      <c r="D110" s="179" t="s">
        <v>140</v>
      </c>
      <c r="E110" s="180" t="s">
        <v>1758</v>
      </c>
      <c r="F110" s="181" t="s">
        <v>1759</v>
      </c>
      <c r="G110" s="182" t="s">
        <v>896</v>
      </c>
      <c r="H110" s="183">
        <v>1</v>
      </c>
      <c r="I110" s="184"/>
      <c r="J110" s="185">
        <f t="shared" si="0"/>
        <v>0</v>
      </c>
      <c r="K110" s="181" t="s">
        <v>19</v>
      </c>
      <c r="L110" s="40"/>
      <c r="M110" s="186" t="s">
        <v>19</v>
      </c>
      <c r="N110" s="187" t="s">
        <v>43</v>
      </c>
      <c r="O110" s="65"/>
      <c r="P110" s="188">
        <f t="shared" si="1"/>
        <v>0</v>
      </c>
      <c r="Q110" s="188">
        <v>0</v>
      </c>
      <c r="R110" s="188">
        <f t="shared" si="2"/>
        <v>0</v>
      </c>
      <c r="S110" s="188">
        <v>0</v>
      </c>
      <c r="T110" s="189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90" t="s">
        <v>714</v>
      </c>
      <c r="AT110" s="190" t="s">
        <v>140</v>
      </c>
      <c r="AU110" s="190" t="s">
        <v>81</v>
      </c>
      <c r="AY110" s="18" t="s">
        <v>138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18" t="s">
        <v>79</v>
      </c>
      <c r="BK110" s="191">
        <f t="shared" si="9"/>
        <v>0</v>
      </c>
      <c r="BL110" s="18" t="s">
        <v>714</v>
      </c>
      <c r="BM110" s="190" t="s">
        <v>263</v>
      </c>
    </row>
    <row r="111" spans="1:65" s="2" customFormat="1" ht="16.5" customHeight="1">
      <c r="A111" s="35"/>
      <c r="B111" s="36"/>
      <c r="C111" s="179" t="s">
        <v>8</v>
      </c>
      <c r="D111" s="179" t="s">
        <v>140</v>
      </c>
      <c r="E111" s="180" t="s">
        <v>1760</v>
      </c>
      <c r="F111" s="181" t="s">
        <v>1761</v>
      </c>
      <c r="G111" s="182" t="s">
        <v>171</v>
      </c>
      <c r="H111" s="183">
        <v>816</v>
      </c>
      <c r="I111" s="184"/>
      <c r="J111" s="185">
        <f t="shared" si="0"/>
        <v>0</v>
      </c>
      <c r="K111" s="181" t="s">
        <v>19</v>
      </c>
      <c r="L111" s="40"/>
      <c r="M111" s="186" t="s">
        <v>19</v>
      </c>
      <c r="N111" s="187" t="s">
        <v>43</v>
      </c>
      <c r="O111" s="65"/>
      <c r="P111" s="188">
        <f t="shared" si="1"/>
        <v>0</v>
      </c>
      <c r="Q111" s="188">
        <v>0</v>
      </c>
      <c r="R111" s="188">
        <f t="shared" si="2"/>
        <v>0</v>
      </c>
      <c r="S111" s="188">
        <v>0</v>
      </c>
      <c r="T111" s="189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0" t="s">
        <v>714</v>
      </c>
      <c r="AT111" s="190" t="s">
        <v>140</v>
      </c>
      <c r="AU111" s="190" t="s">
        <v>81</v>
      </c>
      <c r="AY111" s="18" t="s">
        <v>138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18" t="s">
        <v>79</v>
      </c>
      <c r="BK111" s="191">
        <f t="shared" si="9"/>
        <v>0</v>
      </c>
      <c r="BL111" s="18" t="s">
        <v>714</v>
      </c>
      <c r="BM111" s="190" t="s">
        <v>272</v>
      </c>
    </row>
    <row r="112" spans="1:65" s="2" customFormat="1" ht="16.5" customHeight="1">
      <c r="A112" s="35"/>
      <c r="B112" s="36"/>
      <c r="C112" s="179" t="s">
        <v>242</v>
      </c>
      <c r="D112" s="179" t="s">
        <v>140</v>
      </c>
      <c r="E112" s="180" t="s">
        <v>1762</v>
      </c>
      <c r="F112" s="181" t="s">
        <v>1763</v>
      </c>
      <c r="G112" s="182" t="s">
        <v>896</v>
      </c>
      <c r="H112" s="183">
        <v>6</v>
      </c>
      <c r="I112" s="184"/>
      <c r="J112" s="185">
        <f t="shared" si="0"/>
        <v>0</v>
      </c>
      <c r="K112" s="181" t="s">
        <v>19</v>
      </c>
      <c r="L112" s="40"/>
      <c r="M112" s="186" t="s">
        <v>19</v>
      </c>
      <c r="N112" s="187" t="s">
        <v>43</v>
      </c>
      <c r="O112" s="65"/>
      <c r="P112" s="188">
        <f t="shared" si="1"/>
        <v>0</v>
      </c>
      <c r="Q112" s="188">
        <v>0</v>
      </c>
      <c r="R112" s="188">
        <f t="shared" si="2"/>
        <v>0</v>
      </c>
      <c r="S112" s="188">
        <v>0</v>
      </c>
      <c r="T112" s="189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714</v>
      </c>
      <c r="AT112" s="190" t="s">
        <v>140</v>
      </c>
      <c r="AU112" s="190" t="s">
        <v>81</v>
      </c>
      <c r="AY112" s="18" t="s">
        <v>138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18" t="s">
        <v>79</v>
      </c>
      <c r="BK112" s="191">
        <f t="shared" si="9"/>
        <v>0</v>
      </c>
      <c r="BL112" s="18" t="s">
        <v>714</v>
      </c>
      <c r="BM112" s="190" t="s">
        <v>279</v>
      </c>
    </row>
    <row r="113" spans="1:65" s="2" customFormat="1" ht="16.5" customHeight="1">
      <c r="A113" s="35"/>
      <c r="B113" s="36"/>
      <c r="C113" s="179" t="s">
        <v>248</v>
      </c>
      <c r="D113" s="179" t="s">
        <v>140</v>
      </c>
      <c r="E113" s="180" t="s">
        <v>1764</v>
      </c>
      <c r="F113" s="181" t="s">
        <v>1765</v>
      </c>
      <c r="G113" s="182" t="s">
        <v>896</v>
      </c>
      <c r="H113" s="183">
        <v>3</v>
      </c>
      <c r="I113" s="184"/>
      <c r="J113" s="185">
        <f t="shared" si="0"/>
        <v>0</v>
      </c>
      <c r="K113" s="181" t="s">
        <v>19</v>
      </c>
      <c r="L113" s="40"/>
      <c r="M113" s="186" t="s">
        <v>19</v>
      </c>
      <c r="N113" s="187" t="s">
        <v>43</v>
      </c>
      <c r="O113" s="65"/>
      <c r="P113" s="188">
        <f t="shared" si="1"/>
        <v>0</v>
      </c>
      <c r="Q113" s="188">
        <v>0</v>
      </c>
      <c r="R113" s="188">
        <f t="shared" si="2"/>
        <v>0</v>
      </c>
      <c r="S113" s="188">
        <v>0</v>
      </c>
      <c r="T113" s="189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90" t="s">
        <v>714</v>
      </c>
      <c r="AT113" s="190" t="s">
        <v>140</v>
      </c>
      <c r="AU113" s="190" t="s">
        <v>81</v>
      </c>
      <c r="AY113" s="18" t="s">
        <v>138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18" t="s">
        <v>79</v>
      </c>
      <c r="BK113" s="191">
        <f t="shared" si="9"/>
        <v>0</v>
      </c>
      <c r="BL113" s="18" t="s">
        <v>714</v>
      </c>
      <c r="BM113" s="190" t="s">
        <v>287</v>
      </c>
    </row>
    <row r="114" spans="2:63" s="12" customFormat="1" ht="22.9" customHeight="1">
      <c r="B114" s="163"/>
      <c r="C114" s="164"/>
      <c r="D114" s="165" t="s">
        <v>71</v>
      </c>
      <c r="E114" s="177" t="s">
        <v>1766</v>
      </c>
      <c r="F114" s="177" t="s">
        <v>1767</v>
      </c>
      <c r="G114" s="164"/>
      <c r="H114" s="164"/>
      <c r="I114" s="167"/>
      <c r="J114" s="178">
        <f>BK114</f>
        <v>0</v>
      </c>
      <c r="K114" s="164"/>
      <c r="L114" s="169"/>
      <c r="M114" s="170"/>
      <c r="N114" s="171"/>
      <c r="O114" s="171"/>
      <c r="P114" s="172">
        <f>SUM(P115:P120)</f>
        <v>0</v>
      </c>
      <c r="Q114" s="171"/>
      <c r="R114" s="172">
        <f>SUM(R115:R120)</f>
        <v>0</v>
      </c>
      <c r="S114" s="171"/>
      <c r="T114" s="173">
        <f>SUM(T115:T120)</f>
        <v>0</v>
      </c>
      <c r="AR114" s="174" t="s">
        <v>157</v>
      </c>
      <c r="AT114" s="175" t="s">
        <v>71</v>
      </c>
      <c r="AU114" s="175" t="s">
        <v>79</v>
      </c>
      <c r="AY114" s="174" t="s">
        <v>138</v>
      </c>
      <c r="BK114" s="176">
        <f>SUM(BK115:BK120)</f>
        <v>0</v>
      </c>
    </row>
    <row r="115" spans="1:65" s="2" customFormat="1" ht="21.75" customHeight="1">
      <c r="A115" s="35"/>
      <c r="B115" s="36"/>
      <c r="C115" s="230" t="s">
        <v>263</v>
      </c>
      <c r="D115" s="230" t="s">
        <v>264</v>
      </c>
      <c r="E115" s="231" t="s">
        <v>1768</v>
      </c>
      <c r="F115" s="232" t="s">
        <v>1753</v>
      </c>
      <c r="G115" s="233" t="s">
        <v>171</v>
      </c>
      <c r="H115" s="234">
        <v>816</v>
      </c>
      <c r="I115" s="235"/>
      <c r="J115" s="236">
        <f aca="true" t="shared" si="10" ref="J115:J120">ROUND(I115*H115,2)</f>
        <v>0</v>
      </c>
      <c r="K115" s="232" t="s">
        <v>19</v>
      </c>
      <c r="L115" s="237"/>
      <c r="M115" s="238" t="s">
        <v>19</v>
      </c>
      <c r="N115" s="239" t="s">
        <v>43</v>
      </c>
      <c r="O115" s="65"/>
      <c r="P115" s="188">
        <f aca="true" t="shared" si="11" ref="P115:P120">O115*H115</f>
        <v>0</v>
      </c>
      <c r="Q115" s="188">
        <v>0</v>
      </c>
      <c r="R115" s="188">
        <f aca="true" t="shared" si="12" ref="R115:R120">Q115*H115</f>
        <v>0</v>
      </c>
      <c r="S115" s="188">
        <v>0</v>
      </c>
      <c r="T115" s="189">
        <f aca="true" t="shared" si="13" ref="T115:T120"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90" t="s">
        <v>749</v>
      </c>
      <c r="AT115" s="190" t="s">
        <v>264</v>
      </c>
      <c r="AU115" s="190" t="s">
        <v>81</v>
      </c>
      <c r="AY115" s="18" t="s">
        <v>138</v>
      </c>
      <c r="BE115" s="191">
        <f aca="true" t="shared" si="14" ref="BE115:BE120">IF(N115="základní",J115,0)</f>
        <v>0</v>
      </c>
      <c r="BF115" s="191">
        <f aca="true" t="shared" si="15" ref="BF115:BF120">IF(N115="snížená",J115,0)</f>
        <v>0</v>
      </c>
      <c r="BG115" s="191">
        <f aca="true" t="shared" si="16" ref="BG115:BG120">IF(N115="zákl. přenesená",J115,0)</f>
        <v>0</v>
      </c>
      <c r="BH115" s="191">
        <f aca="true" t="shared" si="17" ref="BH115:BH120">IF(N115="sníž. přenesená",J115,0)</f>
        <v>0</v>
      </c>
      <c r="BI115" s="191">
        <f aca="true" t="shared" si="18" ref="BI115:BI120">IF(N115="nulová",J115,0)</f>
        <v>0</v>
      </c>
      <c r="BJ115" s="18" t="s">
        <v>79</v>
      </c>
      <c r="BK115" s="191">
        <f aca="true" t="shared" si="19" ref="BK115:BK120">ROUND(I115*H115,2)</f>
        <v>0</v>
      </c>
      <c r="BL115" s="18" t="s">
        <v>749</v>
      </c>
      <c r="BM115" s="190" t="s">
        <v>1769</v>
      </c>
    </row>
    <row r="116" spans="1:65" s="2" customFormat="1" ht="16.5" customHeight="1">
      <c r="A116" s="35"/>
      <c r="B116" s="36"/>
      <c r="C116" s="230" t="s">
        <v>268</v>
      </c>
      <c r="D116" s="230" t="s">
        <v>264</v>
      </c>
      <c r="E116" s="231" t="s">
        <v>1770</v>
      </c>
      <c r="F116" s="232" t="s">
        <v>1755</v>
      </c>
      <c r="G116" s="233" t="s">
        <v>171</v>
      </c>
      <c r="H116" s="234">
        <v>30</v>
      </c>
      <c r="I116" s="235"/>
      <c r="J116" s="236">
        <f t="shared" si="10"/>
        <v>0</v>
      </c>
      <c r="K116" s="232" t="s">
        <v>19</v>
      </c>
      <c r="L116" s="237"/>
      <c r="M116" s="238" t="s">
        <v>19</v>
      </c>
      <c r="N116" s="239" t="s">
        <v>43</v>
      </c>
      <c r="O116" s="65"/>
      <c r="P116" s="188">
        <f t="shared" si="11"/>
        <v>0</v>
      </c>
      <c r="Q116" s="188">
        <v>0</v>
      </c>
      <c r="R116" s="188">
        <f t="shared" si="12"/>
        <v>0</v>
      </c>
      <c r="S116" s="188">
        <v>0</v>
      </c>
      <c r="T116" s="189">
        <f t="shared" si="1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0" t="s">
        <v>749</v>
      </c>
      <c r="AT116" s="190" t="s">
        <v>264</v>
      </c>
      <c r="AU116" s="190" t="s">
        <v>81</v>
      </c>
      <c r="AY116" s="18" t="s">
        <v>138</v>
      </c>
      <c r="BE116" s="191">
        <f t="shared" si="14"/>
        <v>0</v>
      </c>
      <c r="BF116" s="191">
        <f t="shared" si="15"/>
        <v>0</v>
      </c>
      <c r="BG116" s="191">
        <f t="shared" si="16"/>
        <v>0</v>
      </c>
      <c r="BH116" s="191">
        <f t="shared" si="17"/>
        <v>0</v>
      </c>
      <c r="BI116" s="191">
        <f t="shared" si="18"/>
        <v>0</v>
      </c>
      <c r="BJ116" s="18" t="s">
        <v>79</v>
      </c>
      <c r="BK116" s="191">
        <f t="shared" si="19"/>
        <v>0</v>
      </c>
      <c r="BL116" s="18" t="s">
        <v>749</v>
      </c>
      <c r="BM116" s="190" t="s">
        <v>1771</v>
      </c>
    </row>
    <row r="117" spans="1:65" s="2" customFormat="1" ht="16.5" customHeight="1">
      <c r="A117" s="35"/>
      <c r="B117" s="36"/>
      <c r="C117" s="230" t="s">
        <v>272</v>
      </c>
      <c r="D117" s="230" t="s">
        <v>264</v>
      </c>
      <c r="E117" s="231" t="s">
        <v>1772</v>
      </c>
      <c r="F117" s="232" t="s">
        <v>1757</v>
      </c>
      <c r="G117" s="233" t="s">
        <v>896</v>
      </c>
      <c r="H117" s="234">
        <v>10</v>
      </c>
      <c r="I117" s="235"/>
      <c r="J117" s="236">
        <f t="shared" si="10"/>
        <v>0</v>
      </c>
      <c r="K117" s="232" t="s">
        <v>19</v>
      </c>
      <c r="L117" s="237"/>
      <c r="M117" s="238" t="s">
        <v>19</v>
      </c>
      <c r="N117" s="239" t="s">
        <v>43</v>
      </c>
      <c r="O117" s="65"/>
      <c r="P117" s="188">
        <f t="shared" si="11"/>
        <v>0</v>
      </c>
      <c r="Q117" s="188">
        <v>0</v>
      </c>
      <c r="R117" s="188">
        <f t="shared" si="12"/>
        <v>0</v>
      </c>
      <c r="S117" s="188">
        <v>0</v>
      </c>
      <c r="T117" s="189">
        <f t="shared" si="1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90" t="s">
        <v>749</v>
      </c>
      <c r="AT117" s="190" t="s">
        <v>264</v>
      </c>
      <c r="AU117" s="190" t="s">
        <v>81</v>
      </c>
      <c r="AY117" s="18" t="s">
        <v>138</v>
      </c>
      <c r="BE117" s="191">
        <f t="shared" si="14"/>
        <v>0</v>
      </c>
      <c r="BF117" s="191">
        <f t="shared" si="15"/>
        <v>0</v>
      </c>
      <c r="BG117" s="191">
        <f t="shared" si="16"/>
        <v>0</v>
      </c>
      <c r="BH117" s="191">
        <f t="shared" si="17"/>
        <v>0</v>
      </c>
      <c r="BI117" s="191">
        <f t="shared" si="18"/>
        <v>0</v>
      </c>
      <c r="BJ117" s="18" t="s">
        <v>79</v>
      </c>
      <c r="BK117" s="191">
        <f t="shared" si="19"/>
        <v>0</v>
      </c>
      <c r="BL117" s="18" t="s">
        <v>749</v>
      </c>
      <c r="BM117" s="190" t="s">
        <v>1773</v>
      </c>
    </row>
    <row r="118" spans="1:65" s="2" customFormat="1" ht="37.9" customHeight="1">
      <c r="A118" s="35"/>
      <c r="B118" s="36"/>
      <c r="C118" s="230" t="s">
        <v>7</v>
      </c>
      <c r="D118" s="230" t="s">
        <v>264</v>
      </c>
      <c r="E118" s="231" t="s">
        <v>1774</v>
      </c>
      <c r="F118" s="232" t="s">
        <v>1775</v>
      </c>
      <c r="G118" s="233" t="s">
        <v>896</v>
      </c>
      <c r="H118" s="234">
        <v>1</v>
      </c>
      <c r="I118" s="235"/>
      <c r="J118" s="236">
        <f t="shared" si="10"/>
        <v>0</v>
      </c>
      <c r="K118" s="232" t="s">
        <v>19</v>
      </c>
      <c r="L118" s="237"/>
      <c r="M118" s="238" t="s">
        <v>19</v>
      </c>
      <c r="N118" s="239" t="s">
        <v>43</v>
      </c>
      <c r="O118" s="65"/>
      <c r="P118" s="188">
        <f t="shared" si="11"/>
        <v>0</v>
      </c>
      <c r="Q118" s="188">
        <v>0</v>
      </c>
      <c r="R118" s="188">
        <f t="shared" si="12"/>
        <v>0</v>
      </c>
      <c r="S118" s="188">
        <v>0</v>
      </c>
      <c r="T118" s="189">
        <f t="shared" si="1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90" t="s">
        <v>749</v>
      </c>
      <c r="AT118" s="190" t="s">
        <v>264</v>
      </c>
      <c r="AU118" s="190" t="s">
        <v>81</v>
      </c>
      <c r="AY118" s="18" t="s">
        <v>138</v>
      </c>
      <c r="BE118" s="191">
        <f t="shared" si="14"/>
        <v>0</v>
      </c>
      <c r="BF118" s="191">
        <f t="shared" si="15"/>
        <v>0</v>
      </c>
      <c r="BG118" s="191">
        <f t="shared" si="16"/>
        <v>0</v>
      </c>
      <c r="BH118" s="191">
        <f t="shared" si="17"/>
        <v>0</v>
      </c>
      <c r="BI118" s="191">
        <f t="shared" si="18"/>
        <v>0</v>
      </c>
      <c r="BJ118" s="18" t="s">
        <v>79</v>
      </c>
      <c r="BK118" s="191">
        <f t="shared" si="19"/>
        <v>0</v>
      </c>
      <c r="BL118" s="18" t="s">
        <v>749</v>
      </c>
      <c r="BM118" s="190" t="s">
        <v>1776</v>
      </c>
    </row>
    <row r="119" spans="1:65" s="2" customFormat="1" ht="16.5" customHeight="1">
      <c r="A119" s="35"/>
      <c r="B119" s="36"/>
      <c r="C119" s="230" t="s">
        <v>279</v>
      </c>
      <c r="D119" s="230" t="s">
        <v>264</v>
      </c>
      <c r="E119" s="231" t="s">
        <v>1777</v>
      </c>
      <c r="F119" s="232" t="s">
        <v>1763</v>
      </c>
      <c r="G119" s="233" t="s">
        <v>896</v>
      </c>
      <c r="H119" s="234">
        <v>6</v>
      </c>
      <c r="I119" s="235"/>
      <c r="J119" s="236">
        <f t="shared" si="10"/>
        <v>0</v>
      </c>
      <c r="K119" s="232" t="s">
        <v>19</v>
      </c>
      <c r="L119" s="237"/>
      <c r="M119" s="238" t="s">
        <v>19</v>
      </c>
      <c r="N119" s="239" t="s">
        <v>43</v>
      </c>
      <c r="O119" s="65"/>
      <c r="P119" s="188">
        <f t="shared" si="11"/>
        <v>0</v>
      </c>
      <c r="Q119" s="188">
        <v>0</v>
      </c>
      <c r="R119" s="188">
        <f t="shared" si="12"/>
        <v>0</v>
      </c>
      <c r="S119" s="188">
        <v>0</v>
      </c>
      <c r="T119" s="189">
        <f t="shared" si="1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0" t="s">
        <v>749</v>
      </c>
      <c r="AT119" s="190" t="s">
        <v>264</v>
      </c>
      <c r="AU119" s="190" t="s">
        <v>81</v>
      </c>
      <c r="AY119" s="18" t="s">
        <v>138</v>
      </c>
      <c r="BE119" s="191">
        <f t="shared" si="14"/>
        <v>0</v>
      </c>
      <c r="BF119" s="191">
        <f t="shared" si="15"/>
        <v>0</v>
      </c>
      <c r="BG119" s="191">
        <f t="shared" si="16"/>
        <v>0</v>
      </c>
      <c r="BH119" s="191">
        <f t="shared" si="17"/>
        <v>0</v>
      </c>
      <c r="BI119" s="191">
        <f t="shared" si="18"/>
        <v>0</v>
      </c>
      <c r="BJ119" s="18" t="s">
        <v>79</v>
      </c>
      <c r="BK119" s="191">
        <f t="shared" si="19"/>
        <v>0</v>
      </c>
      <c r="BL119" s="18" t="s">
        <v>749</v>
      </c>
      <c r="BM119" s="190" t="s">
        <v>1778</v>
      </c>
    </row>
    <row r="120" spans="1:65" s="2" customFormat="1" ht="16.5" customHeight="1">
      <c r="A120" s="35"/>
      <c r="B120" s="36"/>
      <c r="C120" s="230" t="s">
        <v>283</v>
      </c>
      <c r="D120" s="230" t="s">
        <v>264</v>
      </c>
      <c r="E120" s="231" t="s">
        <v>1779</v>
      </c>
      <c r="F120" s="232" t="s">
        <v>1765</v>
      </c>
      <c r="G120" s="233" t="s">
        <v>896</v>
      </c>
      <c r="H120" s="234">
        <v>3</v>
      </c>
      <c r="I120" s="235"/>
      <c r="J120" s="236">
        <f t="shared" si="10"/>
        <v>0</v>
      </c>
      <c r="K120" s="232" t="s">
        <v>19</v>
      </c>
      <c r="L120" s="237"/>
      <c r="M120" s="238" t="s">
        <v>19</v>
      </c>
      <c r="N120" s="239" t="s">
        <v>43</v>
      </c>
      <c r="O120" s="65"/>
      <c r="P120" s="188">
        <f t="shared" si="11"/>
        <v>0</v>
      </c>
      <c r="Q120" s="188">
        <v>0</v>
      </c>
      <c r="R120" s="188">
        <f t="shared" si="12"/>
        <v>0</v>
      </c>
      <c r="S120" s="188">
        <v>0</v>
      </c>
      <c r="T120" s="189">
        <f t="shared" si="1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0" t="s">
        <v>749</v>
      </c>
      <c r="AT120" s="190" t="s">
        <v>264</v>
      </c>
      <c r="AU120" s="190" t="s">
        <v>81</v>
      </c>
      <c r="AY120" s="18" t="s">
        <v>138</v>
      </c>
      <c r="BE120" s="191">
        <f t="shared" si="14"/>
        <v>0</v>
      </c>
      <c r="BF120" s="191">
        <f t="shared" si="15"/>
        <v>0</v>
      </c>
      <c r="BG120" s="191">
        <f t="shared" si="16"/>
        <v>0</v>
      </c>
      <c r="BH120" s="191">
        <f t="shared" si="17"/>
        <v>0</v>
      </c>
      <c r="BI120" s="191">
        <f t="shared" si="18"/>
        <v>0</v>
      </c>
      <c r="BJ120" s="18" t="s">
        <v>79</v>
      </c>
      <c r="BK120" s="191">
        <f t="shared" si="19"/>
        <v>0</v>
      </c>
      <c r="BL120" s="18" t="s">
        <v>749</v>
      </c>
      <c r="BM120" s="190" t="s">
        <v>1780</v>
      </c>
    </row>
    <row r="121" spans="2:63" s="12" customFormat="1" ht="22.9" customHeight="1">
      <c r="B121" s="163"/>
      <c r="C121" s="164"/>
      <c r="D121" s="165" t="s">
        <v>71</v>
      </c>
      <c r="E121" s="177" t="s">
        <v>1558</v>
      </c>
      <c r="F121" s="177" t="s">
        <v>1559</v>
      </c>
      <c r="G121" s="164"/>
      <c r="H121" s="164"/>
      <c r="I121" s="167"/>
      <c r="J121" s="178">
        <f>BK121</f>
        <v>0</v>
      </c>
      <c r="K121" s="164"/>
      <c r="L121" s="169"/>
      <c r="M121" s="170"/>
      <c r="N121" s="171"/>
      <c r="O121" s="171"/>
      <c r="P121" s="172">
        <f>SUM(P122:P127)</f>
        <v>0</v>
      </c>
      <c r="Q121" s="171"/>
      <c r="R121" s="172">
        <f>SUM(R122:R127)</f>
        <v>0</v>
      </c>
      <c r="S121" s="171"/>
      <c r="T121" s="173">
        <f>SUM(T122:T127)</f>
        <v>0</v>
      </c>
      <c r="AR121" s="174" t="s">
        <v>157</v>
      </c>
      <c r="AT121" s="175" t="s">
        <v>71</v>
      </c>
      <c r="AU121" s="175" t="s">
        <v>79</v>
      </c>
      <c r="AY121" s="174" t="s">
        <v>138</v>
      </c>
      <c r="BK121" s="176">
        <f>SUM(BK122:BK127)</f>
        <v>0</v>
      </c>
    </row>
    <row r="122" spans="1:65" s="2" customFormat="1" ht="16.5" customHeight="1">
      <c r="A122" s="35"/>
      <c r="B122" s="36"/>
      <c r="C122" s="179" t="s">
        <v>287</v>
      </c>
      <c r="D122" s="179" t="s">
        <v>140</v>
      </c>
      <c r="E122" s="180" t="s">
        <v>1781</v>
      </c>
      <c r="F122" s="181" t="s">
        <v>1782</v>
      </c>
      <c r="G122" s="182" t="s">
        <v>1783</v>
      </c>
      <c r="H122" s="183">
        <v>1</v>
      </c>
      <c r="I122" s="184"/>
      <c r="J122" s="185">
        <f aca="true" t="shared" si="20" ref="J122:J127">ROUND(I122*H122,2)</f>
        <v>0</v>
      </c>
      <c r="K122" s="181" t="s">
        <v>19</v>
      </c>
      <c r="L122" s="40"/>
      <c r="M122" s="186" t="s">
        <v>19</v>
      </c>
      <c r="N122" s="187" t="s">
        <v>43</v>
      </c>
      <c r="O122" s="65"/>
      <c r="P122" s="188">
        <f aca="true" t="shared" si="21" ref="P122:P127">O122*H122</f>
        <v>0</v>
      </c>
      <c r="Q122" s="188">
        <v>0</v>
      </c>
      <c r="R122" s="188">
        <f aca="true" t="shared" si="22" ref="R122:R127">Q122*H122</f>
        <v>0</v>
      </c>
      <c r="S122" s="188">
        <v>0</v>
      </c>
      <c r="T122" s="189">
        <f aca="true" t="shared" si="23" ref="T122:T127"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0" t="s">
        <v>714</v>
      </c>
      <c r="AT122" s="190" t="s">
        <v>140</v>
      </c>
      <c r="AU122" s="190" t="s">
        <v>81</v>
      </c>
      <c r="AY122" s="18" t="s">
        <v>138</v>
      </c>
      <c r="BE122" s="191">
        <f aca="true" t="shared" si="24" ref="BE122:BE127">IF(N122="základní",J122,0)</f>
        <v>0</v>
      </c>
      <c r="BF122" s="191">
        <f aca="true" t="shared" si="25" ref="BF122:BF127">IF(N122="snížená",J122,0)</f>
        <v>0</v>
      </c>
      <c r="BG122" s="191">
        <f aca="true" t="shared" si="26" ref="BG122:BG127">IF(N122="zákl. přenesená",J122,0)</f>
        <v>0</v>
      </c>
      <c r="BH122" s="191">
        <f aca="true" t="shared" si="27" ref="BH122:BH127">IF(N122="sníž. přenesená",J122,0)</f>
        <v>0</v>
      </c>
      <c r="BI122" s="191">
        <f aca="true" t="shared" si="28" ref="BI122:BI127">IF(N122="nulová",J122,0)</f>
        <v>0</v>
      </c>
      <c r="BJ122" s="18" t="s">
        <v>79</v>
      </c>
      <c r="BK122" s="191">
        <f aca="true" t="shared" si="29" ref="BK122:BK127">ROUND(I122*H122,2)</f>
        <v>0</v>
      </c>
      <c r="BL122" s="18" t="s">
        <v>714</v>
      </c>
      <c r="BM122" s="190" t="s">
        <v>296</v>
      </c>
    </row>
    <row r="123" spans="1:65" s="2" customFormat="1" ht="16.5" customHeight="1">
      <c r="A123" s="35"/>
      <c r="B123" s="36"/>
      <c r="C123" s="179" t="s">
        <v>292</v>
      </c>
      <c r="D123" s="179" t="s">
        <v>140</v>
      </c>
      <c r="E123" s="180" t="s">
        <v>1784</v>
      </c>
      <c r="F123" s="181" t="s">
        <v>1576</v>
      </c>
      <c r="G123" s="182" t="s">
        <v>1783</v>
      </c>
      <c r="H123" s="183">
        <v>1</v>
      </c>
      <c r="I123" s="184"/>
      <c r="J123" s="185">
        <f t="shared" si="20"/>
        <v>0</v>
      </c>
      <c r="K123" s="181" t="s">
        <v>19</v>
      </c>
      <c r="L123" s="40"/>
      <c r="M123" s="186" t="s">
        <v>19</v>
      </c>
      <c r="N123" s="187" t="s">
        <v>43</v>
      </c>
      <c r="O123" s="65"/>
      <c r="P123" s="188">
        <f t="shared" si="21"/>
        <v>0</v>
      </c>
      <c r="Q123" s="188">
        <v>0</v>
      </c>
      <c r="R123" s="188">
        <f t="shared" si="22"/>
        <v>0</v>
      </c>
      <c r="S123" s="188">
        <v>0</v>
      </c>
      <c r="T123" s="189">
        <f t="shared" si="2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0" t="s">
        <v>714</v>
      </c>
      <c r="AT123" s="190" t="s">
        <v>140</v>
      </c>
      <c r="AU123" s="190" t="s">
        <v>81</v>
      </c>
      <c r="AY123" s="18" t="s">
        <v>138</v>
      </c>
      <c r="BE123" s="191">
        <f t="shared" si="24"/>
        <v>0</v>
      </c>
      <c r="BF123" s="191">
        <f t="shared" si="25"/>
        <v>0</v>
      </c>
      <c r="BG123" s="191">
        <f t="shared" si="26"/>
        <v>0</v>
      </c>
      <c r="BH123" s="191">
        <f t="shared" si="27"/>
        <v>0</v>
      </c>
      <c r="BI123" s="191">
        <f t="shared" si="28"/>
        <v>0</v>
      </c>
      <c r="BJ123" s="18" t="s">
        <v>79</v>
      </c>
      <c r="BK123" s="191">
        <f t="shared" si="29"/>
        <v>0</v>
      </c>
      <c r="BL123" s="18" t="s">
        <v>714</v>
      </c>
      <c r="BM123" s="190" t="s">
        <v>306</v>
      </c>
    </row>
    <row r="124" spans="1:65" s="2" customFormat="1" ht="16.5" customHeight="1">
      <c r="A124" s="35"/>
      <c r="B124" s="36"/>
      <c r="C124" s="179" t="s">
        <v>296</v>
      </c>
      <c r="D124" s="179" t="s">
        <v>140</v>
      </c>
      <c r="E124" s="180" t="s">
        <v>1785</v>
      </c>
      <c r="F124" s="181" t="s">
        <v>1786</v>
      </c>
      <c r="G124" s="182" t="s">
        <v>899</v>
      </c>
      <c r="H124" s="183">
        <v>0.82</v>
      </c>
      <c r="I124" s="184"/>
      <c r="J124" s="185">
        <f t="shared" si="20"/>
        <v>0</v>
      </c>
      <c r="K124" s="181" t="s">
        <v>19</v>
      </c>
      <c r="L124" s="40"/>
      <c r="M124" s="186" t="s">
        <v>19</v>
      </c>
      <c r="N124" s="187" t="s">
        <v>43</v>
      </c>
      <c r="O124" s="65"/>
      <c r="P124" s="188">
        <f t="shared" si="21"/>
        <v>0</v>
      </c>
      <c r="Q124" s="188">
        <v>0</v>
      </c>
      <c r="R124" s="188">
        <f t="shared" si="22"/>
        <v>0</v>
      </c>
      <c r="S124" s="188">
        <v>0</v>
      </c>
      <c r="T124" s="189">
        <f t="shared" si="2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0" t="s">
        <v>714</v>
      </c>
      <c r="AT124" s="190" t="s">
        <v>140</v>
      </c>
      <c r="AU124" s="190" t="s">
        <v>81</v>
      </c>
      <c r="AY124" s="18" t="s">
        <v>138</v>
      </c>
      <c r="BE124" s="191">
        <f t="shared" si="24"/>
        <v>0</v>
      </c>
      <c r="BF124" s="191">
        <f t="shared" si="25"/>
        <v>0</v>
      </c>
      <c r="BG124" s="191">
        <f t="shared" si="26"/>
        <v>0</v>
      </c>
      <c r="BH124" s="191">
        <f t="shared" si="27"/>
        <v>0</v>
      </c>
      <c r="BI124" s="191">
        <f t="shared" si="28"/>
        <v>0</v>
      </c>
      <c r="BJ124" s="18" t="s">
        <v>79</v>
      </c>
      <c r="BK124" s="191">
        <f t="shared" si="29"/>
        <v>0</v>
      </c>
      <c r="BL124" s="18" t="s">
        <v>714</v>
      </c>
      <c r="BM124" s="190" t="s">
        <v>320</v>
      </c>
    </row>
    <row r="125" spans="1:65" s="2" customFormat="1" ht="16.5" customHeight="1">
      <c r="A125" s="35"/>
      <c r="B125" s="36"/>
      <c r="C125" s="179" t="s">
        <v>302</v>
      </c>
      <c r="D125" s="179" t="s">
        <v>140</v>
      </c>
      <c r="E125" s="180" t="s">
        <v>1787</v>
      </c>
      <c r="F125" s="181" t="s">
        <v>1583</v>
      </c>
      <c r="G125" s="182" t="s">
        <v>891</v>
      </c>
      <c r="H125" s="183">
        <v>6</v>
      </c>
      <c r="I125" s="184"/>
      <c r="J125" s="185">
        <f t="shared" si="20"/>
        <v>0</v>
      </c>
      <c r="K125" s="181" t="s">
        <v>19</v>
      </c>
      <c r="L125" s="40"/>
      <c r="M125" s="186" t="s">
        <v>19</v>
      </c>
      <c r="N125" s="187" t="s">
        <v>43</v>
      </c>
      <c r="O125" s="65"/>
      <c r="P125" s="188">
        <f t="shared" si="21"/>
        <v>0</v>
      </c>
      <c r="Q125" s="188">
        <v>0</v>
      </c>
      <c r="R125" s="188">
        <f t="shared" si="22"/>
        <v>0</v>
      </c>
      <c r="S125" s="188">
        <v>0</v>
      </c>
      <c r="T125" s="189">
        <f t="shared" si="2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0" t="s">
        <v>714</v>
      </c>
      <c r="AT125" s="190" t="s">
        <v>140</v>
      </c>
      <c r="AU125" s="190" t="s">
        <v>81</v>
      </c>
      <c r="AY125" s="18" t="s">
        <v>138</v>
      </c>
      <c r="BE125" s="191">
        <f t="shared" si="24"/>
        <v>0</v>
      </c>
      <c r="BF125" s="191">
        <f t="shared" si="25"/>
        <v>0</v>
      </c>
      <c r="BG125" s="191">
        <f t="shared" si="26"/>
        <v>0</v>
      </c>
      <c r="BH125" s="191">
        <f t="shared" si="27"/>
        <v>0</v>
      </c>
      <c r="BI125" s="191">
        <f t="shared" si="28"/>
        <v>0</v>
      </c>
      <c r="BJ125" s="18" t="s">
        <v>79</v>
      </c>
      <c r="BK125" s="191">
        <f t="shared" si="29"/>
        <v>0</v>
      </c>
      <c r="BL125" s="18" t="s">
        <v>714</v>
      </c>
      <c r="BM125" s="190" t="s">
        <v>332</v>
      </c>
    </row>
    <row r="126" spans="1:65" s="2" customFormat="1" ht="16.5" customHeight="1">
      <c r="A126" s="35"/>
      <c r="B126" s="36"/>
      <c r="C126" s="179" t="s">
        <v>306</v>
      </c>
      <c r="D126" s="179" t="s">
        <v>140</v>
      </c>
      <c r="E126" s="180" t="s">
        <v>1788</v>
      </c>
      <c r="F126" s="181" t="s">
        <v>1586</v>
      </c>
      <c r="G126" s="182" t="s">
        <v>891</v>
      </c>
      <c r="H126" s="183">
        <v>6</v>
      </c>
      <c r="I126" s="184"/>
      <c r="J126" s="185">
        <f t="shared" si="20"/>
        <v>0</v>
      </c>
      <c r="K126" s="181" t="s">
        <v>19</v>
      </c>
      <c r="L126" s="40"/>
      <c r="M126" s="186" t="s">
        <v>19</v>
      </c>
      <c r="N126" s="187" t="s">
        <v>43</v>
      </c>
      <c r="O126" s="65"/>
      <c r="P126" s="188">
        <f t="shared" si="21"/>
        <v>0</v>
      </c>
      <c r="Q126" s="188">
        <v>0</v>
      </c>
      <c r="R126" s="188">
        <f t="shared" si="22"/>
        <v>0</v>
      </c>
      <c r="S126" s="188">
        <v>0</v>
      </c>
      <c r="T126" s="189">
        <f t="shared" si="2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0" t="s">
        <v>714</v>
      </c>
      <c r="AT126" s="190" t="s">
        <v>140</v>
      </c>
      <c r="AU126" s="190" t="s">
        <v>81</v>
      </c>
      <c r="AY126" s="18" t="s">
        <v>138</v>
      </c>
      <c r="BE126" s="191">
        <f t="shared" si="24"/>
        <v>0</v>
      </c>
      <c r="BF126" s="191">
        <f t="shared" si="25"/>
        <v>0</v>
      </c>
      <c r="BG126" s="191">
        <f t="shared" si="26"/>
        <v>0</v>
      </c>
      <c r="BH126" s="191">
        <f t="shared" si="27"/>
        <v>0</v>
      </c>
      <c r="BI126" s="191">
        <f t="shared" si="28"/>
        <v>0</v>
      </c>
      <c r="BJ126" s="18" t="s">
        <v>79</v>
      </c>
      <c r="BK126" s="191">
        <f t="shared" si="29"/>
        <v>0</v>
      </c>
      <c r="BL126" s="18" t="s">
        <v>714</v>
      </c>
      <c r="BM126" s="190" t="s">
        <v>348</v>
      </c>
    </row>
    <row r="127" spans="1:65" s="2" customFormat="1" ht="16.5" customHeight="1">
      <c r="A127" s="35"/>
      <c r="B127" s="36"/>
      <c r="C127" s="179" t="s">
        <v>313</v>
      </c>
      <c r="D127" s="179" t="s">
        <v>140</v>
      </c>
      <c r="E127" s="180" t="s">
        <v>1789</v>
      </c>
      <c r="F127" s="181" t="s">
        <v>1790</v>
      </c>
      <c r="G127" s="182" t="s">
        <v>891</v>
      </c>
      <c r="H127" s="183">
        <v>6</v>
      </c>
      <c r="I127" s="184"/>
      <c r="J127" s="185">
        <f t="shared" si="20"/>
        <v>0</v>
      </c>
      <c r="K127" s="181" t="s">
        <v>19</v>
      </c>
      <c r="L127" s="40"/>
      <c r="M127" s="186" t="s">
        <v>19</v>
      </c>
      <c r="N127" s="187" t="s">
        <v>43</v>
      </c>
      <c r="O127" s="65"/>
      <c r="P127" s="188">
        <f t="shared" si="21"/>
        <v>0</v>
      </c>
      <c r="Q127" s="188">
        <v>0</v>
      </c>
      <c r="R127" s="188">
        <f t="shared" si="22"/>
        <v>0</v>
      </c>
      <c r="S127" s="188">
        <v>0</v>
      </c>
      <c r="T127" s="189">
        <f t="shared" si="2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0" t="s">
        <v>714</v>
      </c>
      <c r="AT127" s="190" t="s">
        <v>140</v>
      </c>
      <c r="AU127" s="190" t="s">
        <v>81</v>
      </c>
      <c r="AY127" s="18" t="s">
        <v>138</v>
      </c>
      <c r="BE127" s="191">
        <f t="shared" si="24"/>
        <v>0</v>
      </c>
      <c r="BF127" s="191">
        <f t="shared" si="25"/>
        <v>0</v>
      </c>
      <c r="BG127" s="191">
        <f t="shared" si="26"/>
        <v>0</v>
      </c>
      <c r="BH127" s="191">
        <f t="shared" si="27"/>
        <v>0</v>
      </c>
      <c r="BI127" s="191">
        <f t="shared" si="28"/>
        <v>0</v>
      </c>
      <c r="BJ127" s="18" t="s">
        <v>79</v>
      </c>
      <c r="BK127" s="191">
        <f t="shared" si="29"/>
        <v>0</v>
      </c>
      <c r="BL127" s="18" t="s">
        <v>714</v>
      </c>
      <c r="BM127" s="190" t="s">
        <v>359</v>
      </c>
    </row>
    <row r="128" spans="2:63" s="12" customFormat="1" ht="22.9" customHeight="1">
      <c r="B128" s="163"/>
      <c r="C128" s="164"/>
      <c r="D128" s="165" t="s">
        <v>71</v>
      </c>
      <c r="E128" s="177" t="s">
        <v>1594</v>
      </c>
      <c r="F128" s="177" t="s">
        <v>1595</v>
      </c>
      <c r="G128" s="164"/>
      <c r="H128" s="164"/>
      <c r="I128" s="167"/>
      <c r="J128" s="178">
        <f>BK128</f>
        <v>0</v>
      </c>
      <c r="K128" s="164"/>
      <c r="L128" s="169"/>
      <c r="M128" s="170"/>
      <c r="N128" s="171"/>
      <c r="O128" s="171"/>
      <c r="P128" s="172">
        <f>SUM(P129:P131)</f>
        <v>0</v>
      </c>
      <c r="Q128" s="171"/>
      <c r="R128" s="172">
        <f>SUM(R129:R131)</f>
        <v>0</v>
      </c>
      <c r="S128" s="171"/>
      <c r="T128" s="173">
        <f>SUM(T129:T131)</f>
        <v>0</v>
      </c>
      <c r="AR128" s="174" t="s">
        <v>157</v>
      </c>
      <c r="AT128" s="175" t="s">
        <v>71</v>
      </c>
      <c r="AU128" s="175" t="s">
        <v>79</v>
      </c>
      <c r="AY128" s="174" t="s">
        <v>138</v>
      </c>
      <c r="BK128" s="176">
        <f>SUM(BK129:BK131)</f>
        <v>0</v>
      </c>
    </row>
    <row r="129" spans="1:65" s="2" customFormat="1" ht="16.5" customHeight="1">
      <c r="A129" s="35"/>
      <c r="B129" s="36"/>
      <c r="C129" s="230" t="s">
        <v>320</v>
      </c>
      <c r="D129" s="230" t="s">
        <v>264</v>
      </c>
      <c r="E129" s="231" t="s">
        <v>1791</v>
      </c>
      <c r="F129" s="232" t="s">
        <v>1782</v>
      </c>
      <c r="G129" s="233" t="s">
        <v>1783</v>
      </c>
      <c r="H129" s="234">
        <v>1</v>
      </c>
      <c r="I129" s="235"/>
      <c r="J129" s="236">
        <f>ROUND(I129*H129,2)</f>
        <v>0</v>
      </c>
      <c r="K129" s="232" t="s">
        <v>19</v>
      </c>
      <c r="L129" s="237"/>
      <c r="M129" s="238" t="s">
        <v>19</v>
      </c>
      <c r="N129" s="239" t="s">
        <v>43</v>
      </c>
      <c r="O129" s="65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0" t="s">
        <v>749</v>
      </c>
      <c r="AT129" s="190" t="s">
        <v>264</v>
      </c>
      <c r="AU129" s="190" t="s">
        <v>81</v>
      </c>
      <c r="AY129" s="18" t="s">
        <v>138</v>
      </c>
      <c r="BE129" s="191">
        <f>IF(N129="základní",J129,0)</f>
        <v>0</v>
      </c>
      <c r="BF129" s="191">
        <f>IF(N129="snížená",J129,0)</f>
        <v>0</v>
      </c>
      <c r="BG129" s="191">
        <f>IF(N129="zákl. přenesená",J129,0)</f>
        <v>0</v>
      </c>
      <c r="BH129" s="191">
        <f>IF(N129="sníž. přenesená",J129,0)</f>
        <v>0</v>
      </c>
      <c r="BI129" s="191">
        <f>IF(N129="nulová",J129,0)</f>
        <v>0</v>
      </c>
      <c r="BJ129" s="18" t="s">
        <v>79</v>
      </c>
      <c r="BK129" s="191">
        <f>ROUND(I129*H129,2)</f>
        <v>0</v>
      </c>
      <c r="BL129" s="18" t="s">
        <v>749</v>
      </c>
      <c r="BM129" s="190" t="s">
        <v>1792</v>
      </c>
    </row>
    <row r="130" spans="1:65" s="2" customFormat="1" ht="16.5" customHeight="1">
      <c r="A130" s="35"/>
      <c r="B130" s="36"/>
      <c r="C130" s="230" t="s">
        <v>326</v>
      </c>
      <c r="D130" s="230" t="s">
        <v>264</v>
      </c>
      <c r="E130" s="231" t="s">
        <v>1793</v>
      </c>
      <c r="F130" s="232" t="s">
        <v>1576</v>
      </c>
      <c r="G130" s="233" t="s">
        <v>1783</v>
      </c>
      <c r="H130" s="234">
        <v>1</v>
      </c>
      <c r="I130" s="235"/>
      <c r="J130" s="236">
        <f>ROUND(I130*H130,2)</f>
        <v>0</v>
      </c>
      <c r="K130" s="232" t="s">
        <v>19</v>
      </c>
      <c r="L130" s="237"/>
      <c r="M130" s="238" t="s">
        <v>19</v>
      </c>
      <c r="N130" s="239" t="s">
        <v>43</v>
      </c>
      <c r="O130" s="65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0" t="s">
        <v>749</v>
      </c>
      <c r="AT130" s="190" t="s">
        <v>264</v>
      </c>
      <c r="AU130" s="190" t="s">
        <v>81</v>
      </c>
      <c r="AY130" s="18" t="s">
        <v>138</v>
      </c>
      <c r="BE130" s="191">
        <f>IF(N130="základní",J130,0)</f>
        <v>0</v>
      </c>
      <c r="BF130" s="191">
        <f>IF(N130="snížená",J130,0)</f>
        <v>0</v>
      </c>
      <c r="BG130" s="191">
        <f>IF(N130="zákl. přenesená",J130,0)</f>
        <v>0</v>
      </c>
      <c r="BH130" s="191">
        <f>IF(N130="sníž. přenesená",J130,0)</f>
        <v>0</v>
      </c>
      <c r="BI130" s="191">
        <f>IF(N130="nulová",J130,0)</f>
        <v>0</v>
      </c>
      <c r="BJ130" s="18" t="s">
        <v>79</v>
      </c>
      <c r="BK130" s="191">
        <f>ROUND(I130*H130,2)</f>
        <v>0</v>
      </c>
      <c r="BL130" s="18" t="s">
        <v>749</v>
      </c>
      <c r="BM130" s="190" t="s">
        <v>1794</v>
      </c>
    </row>
    <row r="131" spans="1:65" s="2" customFormat="1" ht="16.5" customHeight="1">
      <c r="A131" s="35"/>
      <c r="B131" s="36"/>
      <c r="C131" s="230" t="s">
        <v>332</v>
      </c>
      <c r="D131" s="230" t="s">
        <v>264</v>
      </c>
      <c r="E131" s="231" t="s">
        <v>1795</v>
      </c>
      <c r="F131" s="232" t="s">
        <v>1786</v>
      </c>
      <c r="G131" s="233" t="s">
        <v>899</v>
      </c>
      <c r="H131" s="234">
        <v>0.82</v>
      </c>
      <c r="I131" s="235"/>
      <c r="J131" s="236">
        <f>ROUND(I131*H131,2)</f>
        <v>0</v>
      </c>
      <c r="K131" s="232" t="s">
        <v>19</v>
      </c>
      <c r="L131" s="237"/>
      <c r="M131" s="248" t="s">
        <v>19</v>
      </c>
      <c r="N131" s="249" t="s">
        <v>43</v>
      </c>
      <c r="O131" s="243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0" t="s">
        <v>749</v>
      </c>
      <c r="AT131" s="190" t="s">
        <v>264</v>
      </c>
      <c r="AU131" s="190" t="s">
        <v>81</v>
      </c>
      <c r="AY131" s="18" t="s">
        <v>138</v>
      </c>
      <c r="BE131" s="191">
        <f>IF(N131="základní",J131,0)</f>
        <v>0</v>
      </c>
      <c r="BF131" s="191">
        <f>IF(N131="snížená",J131,0)</f>
        <v>0</v>
      </c>
      <c r="BG131" s="191">
        <f>IF(N131="zákl. přenesená",J131,0)</f>
        <v>0</v>
      </c>
      <c r="BH131" s="191">
        <f>IF(N131="sníž. přenesená",J131,0)</f>
        <v>0</v>
      </c>
      <c r="BI131" s="191">
        <f>IF(N131="nulová",J131,0)</f>
        <v>0</v>
      </c>
      <c r="BJ131" s="18" t="s">
        <v>79</v>
      </c>
      <c r="BK131" s="191">
        <f>ROUND(I131*H131,2)</f>
        <v>0</v>
      </c>
      <c r="BL131" s="18" t="s">
        <v>749</v>
      </c>
      <c r="BM131" s="190" t="s">
        <v>1796</v>
      </c>
    </row>
    <row r="132" spans="1:31" s="2" customFormat="1" ht="6.95" customHeight="1">
      <c r="A132" s="35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algorithmName="SHA-512" hashValue="Eh8FdgLjBILQ4LWYFLlyY3vQwL9GigAH5cZmzIgQSY2bsb1HIbkPSKI4S09V5u221NY+sF12/eOmL33oSX2/MQ==" saltValue="k8Weme2ZvLASUliCX/MVaUheqmiulYkpU6x6/2W1BBRYb7vSz42qa98FtvH9EC7IuuSVCTnW4GnKhEZTAa+RaQ==" spinCount="100000" sheet="1" objects="1" scenarios="1" formatColumns="0" formatRows="0" autoFilter="0"/>
  <autoFilter ref="C91:K131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8" t="s">
        <v>107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108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80" t="str">
        <f>'Rekapitulace stavby'!K6</f>
        <v>Rekonstrukce Teplické ulice v Bílině</v>
      </c>
      <c r="F7" s="381"/>
      <c r="G7" s="381"/>
      <c r="H7" s="381"/>
      <c r="L7" s="21"/>
    </row>
    <row r="8" spans="2:12" s="1" customFormat="1" ht="12" customHeight="1">
      <c r="B8" s="21"/>
      <c r="D8" s="113" t="s">
        <v>109</v>
      </c>
      <c r="L8" s="21"/>
    </row>
    <row r="9" spans="1:31" s="2" customFormat="1" ht="16.5" customHeight="1">
      <c r="A9" s="35"/>
      <c r="B9" s="40"/>
      <c r="C9" s="35"/>
      <c r="D9" s="35"/>
      <c r="E9" s="380" t="s">
        <v>110</v>
      </c>
      <c r="F9" s="382"/>
      <c r="G9" s="382"/>
      <c r="H9" s="382"/>
      <c r="I9" s="35"/>
      <c r="J9" s="35"/>
      <c r="K9" s="35"/>
      <c r="L9" s="11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13" t="s">
        <v>111</v>
      </c>
      <c r="E10" s="35"/>
      <c r="F10" s="35"/>
      <c r="G10" s="35"/>
      <c r="H10" s="35"/>
      <c r="I10" s="35"/>
      <c r="J10" s="35"/>
      <c r="K10" s="35"/>
      <c r="L10" s="11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83" t="s">
        <v>1797</v>
      </c>
      <c r="F11" s="382"/>
      <c r="G11" s="382"/>
      <c r="H11" s="382"/>
      <c r="I11" s="35"/>
      <c r="J11" s="35"/>
      <c r="K11" s="35"/>
      <c r="L11" s="11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11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13" t="s">
        <v>18</v>
      </c>
      <c r="E13" s="35"/>
      <c r="F13" s="104" t="s">
        <v>19</v>
      </c>
      <c r="G13" s="35"/>
      <c r="H13" s="35"/>
      <c r="I13" s="113" t="s">
        <v>20</v>
      </c>
      <c r="J13" s="104" t="s">
        <v>19</v>
      </c>
      <c r="K13" s="35"/>
      <c r="L13" s="11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21</v>
      </c>
      <c r="E14" s="35"/>
      <c r="F14" s="104" t="s">
        <v>22</v>
      </c>
      <c r="G14" s="35"/>
      <c r="H14" s="35"/>
      <c r="I14" s="113" t="s">
        <v>23</v>
      </c>
      <c r="J14" s="115" t="str">
        <f>'Rekapitulace stavby'!AN8</f>
        <v>15. 9. 2021</v>
      </c>
      <c r="K14" s="35"/>
      <c r="L14" s="11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11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13" t="s">
        <v>25</v>
      </c>
      <c r="E16" s="35"/>
      <c r="F16" s="35"/>
      <c r="G16" s="35"/>
      <c r="H16" s="35"/>
      <c r="I16" s="113" t="s">
        <v>26</v>
      </c>
      <c r="J16" s="104" t="s">
        <v>19</v>
      </c>
      <c r="K16" s="35"/>
      <c r="L16" s="11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04" t="s">
        <v>27</v>
      </c>
      <c r="F17" s="35"/>
      <c r="G17" s="35"/>
      <c r="H17" s="35"/>
      <c r="I17" s="113" t="s">
        <v>28</v>
      </c>
      <c r="J17" s="104" t="s">
        <v>19</v>
      </c>
      <c r="K17" s="35"/>
      <c r="L17" s="11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11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13" t="s">
        <v>29</v>
      </c>
      <c r="E19" s="35"/>
      <c r="F19" s="35"/>
      <c r="G19" s="35"/>
      <c r="H19" s="35"/>
      <c r="I19" s="113" t="s">
        <v>26</v>
      </c>
      <c r="J19" s="31" t="str">
        <f>'Rekapitulace stavby'!AN13</f>
        <v>Vyplň údaj</v>
      </c>
      <c r="K19" s="35"/>
      <c r="L19" s="11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84" t="str">
        <f>'Rekapitulace stavby'!E14</f>
        <v>Vyplň údaj</v>
      </c>
      <c r="F20" s="385"/>
      <c r="G20" s="385"/>
      <c r="H20" s="385"/>
      <c r="I20" s="113" t="s">
        <v>28</v>
      </c>
      <c r="J20" s="31" t="str">
        <f>'Rekapitulace stavby'!AN14</f>
        <v>Vyplň údaj</v>
      </c>
      <c r="K20" s="35"/>
      <c r="L20" s="11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11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13" t="s">
        <v>31</v>
      </c>
      <c r="E22" s="35"/>
      <c r="F22" s="35"/>
      <c r="G22" s="35"/>
      <c r="H22" s="35"/>
      <c r="I22" s="113" t="s">
        <v>26</v>
      </c>
      <c r="J22" s="104" t="s">
        <v>19</v>
      </c>
      <c r="K22" s="35"/>
      <c r="L22" s="11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04" t="s">
        <v>32</v>
      </c>
      <c r="F23" s="35"/>
      <c r="G23" s="35"/>
      <c r="H23" s="35"/>
      <c r="I23" s="113" t="s">
        <v>28</v>
      </c>
      <c r="J23" s="104" t="s">
        <v>19</v>
      </c>
      <c r="K23" s="35"/>
      <c r="L23" s="11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11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13" t="s">
        <v>34</v>
      </c>
      <c r="E25" s="35"/>
      <c r="F25" s="35"/>
      <c r="G25" s="35"/>
      <c r="H25" s="35"/>
      <c r="I25" s="113" t="s">
        <v>26</v>
      </c>
      <c r="J25" s="104" t="s">
        <v>19</v>
      </c>
      <c r="K25" s="35"/>
      <c r="L25" s="11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04" t="s">
        <v>35</v>
      </c>
      <c r="F26" s="35"/>
      <c r="G26" s="35"/>
      <c r="H26" s="35"/>
      <c r="I26" s="113" t="s">
        <v>28</v>
      </c>
      <c r="J26" s="104" t="s">
        <v>19</v>
      </c>
      <c r="K26" s="35"/>
      <c r="L26" s="11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11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13" t="s">
        <v>36</v>
      </c>
      <c r="E28" s="35"/>
      <c r="F28" s="35"/>
      <c r="G28" s="35"/>
      <c r="H28" s="35"/>
      <c r="I28" s="35"/>
      <c r="J28" s="35"/>
      <c r="K28" s="35"/>
      <c r="L28" s="11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47.25" customHeight="1">
      <c r="A29" s="116"/>
      <c r="B29" s="117"/>
      <c r="C29" s="116"/>
      <c r="D29" s="116"/>
      <c r="E29" s="386" t="s">
        <v>37</v>
      </c>
      <c r="F29" s="386"/>
      <c r="G29" s="386"/>
      <c r="H29" s="386"/>
      <c r="I29" s="116"/>
      <c r="J29" s="116"/>
      <c r="K29" s="116"/>
      <c r="L29" s="118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11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11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0" t="s">
        <v>38</v>
      </c>
      <c r="E32" s="35"/>
      <c r="F32" s="35"/>
      <c r="G32" s="35"/>
      <c r="H32" s="35"/>
      <c r="I32" s="35"/>
      <c r="J32" s="121">
        <f>ROUND(J89,2)</f>
        <v>0</v>
      </c>
      <c r="K32" s="35"/>
      <c r="L32" s="11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9"/>
      <c r="E33" s="119"/>
      <c r="F33" s="119"/>
      <c r="G33" s="119"/>
      <c r="H33" s="119"/>
      <c r="I33" s="119"/>
      <c r="J33" s="119"/>
      <c r="K33" s="119"/>
      <c r="L33" s="11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2" t="s">
        <v>40</v>
      </c>
      <c r="G34" s="35"/>
      <c r="H34" s="35"/>
      <c r="I34" s="122" t="s">
        <v>39</v>
      </c>
      <c r="J34" s="122" t="s">
        <v>41</v>
      </c>
      <c r="K34" s="35"/>
      <c r="L34" s="11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3" t="s">
        <v>42</v>
      </c>
      <c r="E35" s="113" t="s">
        <v>43</v>
      </c>
      <c r="F35" s="124">
        <f>ROUND((SUM(BE89:BE116)),2)</f>
        <v>0</v>
      </c>
      <c r="G35" s="35"/>
      <c r="H35" s="35"/>
      <c r="I35" s="125">
        <v>0.21</v>
      </c>
      <c r="J35" s="124">
        <f>ROUND(((SUM(BE89:BE116))*I35),2)</f>
        <v>0</v>
      </c>
      <c r="K35" s="35"/>
      <c r="L35" s="11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13" t="s">
        <v>44</v>
      </c>
      <c r="F36" s="124">
        <f>ROUND((SUM(BF89:BF116)),2)</f>
        <v>0</v>
      </c>
      <c r="G36" s="35"/>
      <c r="H36" s="35"/>
      <c r="I36" s="125">
        <v>0.15</v>
      </c>
      <c r="J36" s="124">
        <f>ROUND(((SUM(BF89:BF116))*I36),2)</f>
        <v>0</v>
      </c>
      <c r="K36" s="35"/>
      <c r="L36" s="11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ROUND((SUM(BG89:BG116)),2)</f>
        <v>0</v>
      </c>
      <c r="G37" s="35"/>
      <c r="H37" s="35"/>
      <c r="I37" s="125">
        <v>0.21</v>
      </c>
      <c r="J37" s="124">
        <f>0</f>
        <v>0</v>
      </c>
      <c r="K37" s="35"/>
      <c r="L37" s="11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13" t="s">
        <v>46</v>
      </c>
      <c r="F38" s="124">
        <f>ROUND((SUM(BH89:BH116)),2)</f>
        <v>0</v>
      </c>
      <c r="G38" s="35"/>
      <c r="H38" s="35"/>
      <c r="I38" s="125">
        <v>0.15</v>
      </c>
      <c r="J38" s="124">
        <f>0</f>
        <v>0</v>
      </c>
      <c r="K38" s="35"/>
      <c r="L38" s="11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13" t="s">
        <v>47</v>
      </c>
      <c r="F39" s="124">
        <f>ROUND((SUM(BI89:BI116)),2)</f>
        <v>0</v>
      </c>
      <c r="G39" s="35"/>
      <c r="H39" s="35"/>
      <c r="I39" s="125">
        <v>0</v>
      </c>
      <c r="J39" s="124">
        <f>0</f>
        <v>0</v>
      </c>
      <c r="K39" s="35"/>
      <c r="L39" s="11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11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6"/>
      <c r="D41" s="127" t="s">
        <v>48</v>
      </c>
      <c r="E41" s="128"/>
      <c r="F41" s="128"/>
      <c r="G41" s="129" t="s">
        <v>49</v>
      </c>
      <c r="H41" s="130" t="s">
        <v>50</v>
      </c>
      <c r="I41" s="128"/>
      <c r="J41" s="131">
        <f>SUM(J32:J39)</f>
        <v>0</v>
      </c>
      <c r="K41" s="132"/>
      <c r="L41" s="11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1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1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113</v>
      </c>
      <c r="D47" s="37"/>
      <c r="E47" s="37"/>
      <c r="F47" s="37"/>
      <c r="G47" s="37"/>
      <c r="H47" s="37"/>
      <c r="I47" s="37"/>
      <c r="J47" s="37"/>
      <c r="K47" s="37"/>
      <c r="L47" s="11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11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16</v>
      </c>
      <c r="D49" s="37"/>
      <c r="E49" s="37"/>
      <c r="F49" s="37"/>
      <c r="G49" s="37"/>
      <c r="H49" s="37"/>
      <c r="I49" s="37"/>
      <c r="J49" s="37"/>
      <c r="K49" s="37"/>
      <c r="L49" s="11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87" t="str">
        <f>E7</f>
        <v>Rekonstrukce Teplické ulice v Bílině</v>
      </c>
      <c r="F50" s="388"/>
      <c r="G50" s="388"/>
      <c r="H50" s="388"/>
      <c r="I50" s="37"/>
      <c r="J50" s="37"/>
      <c r="K50" s="37"/>
      <c r="L50" s="11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30" t="s">
        <v>109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5"/>
      <c r="B52" s="36"/>
      <c r="C52" s="37"/>
      <c r="D52" s="37"/>
      <c r="E52" s="387" t="s">
        <v>110</v>
      </c>
      <c r="F52" s="389"/>
      <c r="G52" s="389"/>
      <c r="H52" s="389"/>
      <c r="I52" s="37"/>
      <c r="J52" s="37"/>
      <c r="K52" s="37"/>
      <c r="L52" s="11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30" t="s">
        <v>111</v>
      </c>
      <c r="D53" s="37"/>
      <c r="E53" s="37"/>
      <c r="F53" s="37"/>
      <c r="G53" s="37"/>
      <c r="H53" s="37"/>
      <c r="I53" s="37"/>
      <c r="J53" s="37"/>
      <c r="K53" s="37"/>
      <c r="L53" s="11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7"/>
      <c r="D54" s="37"/>
      <c r="E54" s="336" t="str">
        <f>E11</f>
        <v>VON - Vedlejší a ostatní náklady</v>
      </c>
      <c r="F54" s="389"/>
      <c r="G54" s="389"/>
      <c r="H54" s="389"/>
      <c r="I54" s="37"/>
      <c r="J54" s="37"/>
      <c r="K54" s="37"/>
      <c r="L54" s="11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11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30" t="s">
        <v>21</v>
      </c>
      <c r="D56" s="37"/>
      <c r="E56" s="37"/>
      <c r="F56" s="28" t="str">
        <f>F14</f>
        <v>Bílina</v>
      </c>
      <c r="G56" s="37"/>
      <c r="H56" s="37"/>
      <c r="I56" s="30" t="s">
        <v>23</v>
      </c>
      <c r="J56" s="60" t="str">
        <f>IF(J14="","",J14)</f>
        <v>15. 9. 2021</v>
      </c>
      <c r="K56" s="37"/>
      <c r="L56" s="11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6.95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11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25.7" customHeight="1">
      <c r="A58" s="35"/>
      <c r="B58" s="36"/>
      <c r="C58" s="30" t="s">
        <v>25</v>
      </c>
      <c r="D58" s="37"/>
      <c r="E58" s="37"/>
      <c r="F58" s="28" t="str">
        <f>E17</f>
        <v>Město Bílina, Břežanská 50/4, 418 31</v>
      </c>
      <c r="G58" s="37"/>
      <c r="H58" s="37"/>
      <c r="I58" s="30" t="s">
        <v>31</v>
      </c>
      <c r="J58" s="33" t="str">
        <f>E23</f>
        <v>AZ Consult spol. s r.o.</v>
      </c>
      <c r="K58" s="37"/>
      <c r="L58" s="11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15.2" customHeight="1">
      <c r="A59" s="35"/>
      <c r="B59" s="36"/>
      <c r="C59" s="30" t="s">
        <v>29</v>
      </c>
      <c r="D59" s="37"/>
      <c r="E59" s="37"/>
      <c r="F59" s="28" t="str">
        <f>IF(E20="","",E20)</f>
        <v>Vyplň údaj</v>
      </c>
      <c r="G59" s="37"/>
      <c r="H59" s="37"/>
      <c r="I59" s="30" t="s">
        <v>34</v>
      </c>
      <c r="J59" s="33" t="str">
        <f>E26</f>
        <v>Lucie Wojčiková</v>
      </c>
      <c r="K59" s="37"/>
      <c r="L59" s="11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1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37" t="s">
        <v>114</v>
      </c>
      <c r="D61" s="138"/>
      <c r="E61" s="138"/>
      <c r="F61" s="138"/>
      <c r="G61" s="138"/>
      <c r="H61" s="138"/>
      <c r="I61" s="138"/>
      <c r="J61" s="139" t="s">
        <v>115</v>
      </c>
      <c r="K61" s="138"/>
      <c r="L61" s="11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35" customHeight="1">
      <c r="A62" s="35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11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9" customHeight="1">
      <c r="A63" s="35"/>
      <c r="B63" s="36"/>
      <c r="C63" s="140" t="s">
        <v>70</v>
      </c>
      <c r="D63" s="37"/>
      <c r="E63" s="37"/>
      <c r="F63" s="37"/>
      <c r="G63" s="37"/>
      <c r="H63" s="37"/>
      <c r="I63" s="37"/>
      <c r="J63" s="78">
        <f>J89</f>
        <v>0</v>
      </c>
      <c r="K63" s="37"/>
      <c r="L63" s="11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8" t="s">
        <v>116</v>
      </c>
    </row>
    <row r="64" spans="2:12" s="9" customFormat="1" ht="24.95" customHeight="1">
      <c r="B64" s="141"/>
      <c r="C64" s="142"/>
      <c r="D64" s="143" t="s">
        <v>1798</v>
      </c>
      <c r="E64" s="144"/>
      <c r="F64" s="144"/>
      <c r="G64" s="144"/>
      <c r="H64" s="144"/>
      <c r="I64" s="144"/>
      <c r="J64" s="145">
        <f>J90</f>
        <v>0</v>
      </c>
      <c r="K64" s="142"/>
      <c r="L64" s="146"/>
    </row>
    <row r="65" spans="2:12" s="10" customFormat="1" ht="19.9" customHeight="1">
      <c r="B65" s="147"/>
      <c r="C65" s="98"/>
      <c r="D65" s="148" t="s">
        <v>1799</v>
      </c>
      <c r="E65" s="149"/>
      <c r="F65" s="149"/>
      <c r="G65" s="149"/>
      <c r="H65" s="149"/>
      <c r="I65" s="149"/>
      <c r="J65" s="150">
        <f>J91</f>
        <v>0</v>
      </c>
      <c r="K65" s="98"/>
      <c r="L65" s="151"/>
    </row>
    <row r="66" spans="2:12" s="10" customFormat="1" ht="19.9" customHeight="1">
      <c r="B66" s="147"/>
      <c r="C66" s="98"/>
      <c r="D66" s="148" t="s">
        <v>1800</v>
      </c>
      <c r="E66" s="149"/>
      <c r="F66" s="149"/>
      <c r="G66" s="149"/>
      <c r="H66" s="149"/>
      <c r="I66" s="149"/>
      <c r="J66" s="150">
        <f>J103</f>
        <v>0</v>
      </c>
      <c r="K66" s="98"/>
      <c r="L66" s="151"/>
    </row>
    <row r="67" spans="2:12" s="10" customFormat="1" ht="19.9" customHeight="1">
      <c r="B67" s="147"/>
      <c r="C67" s="98"/>
      <c r="D67" s="148" t="s">
        <v>1801</v>
      </c>
      <c r="E67" s="149"/>
      <c r="F67" s="149"/>
      <c r="G67" s="149"/>
      <c r="H67" s="149"/>
      <c r="I67" s="149"/>
      <c r="J67" s="150">
        <f>J111</f>
        <v>0</v>
      </c>
      <c r="K67" s="98"/>
      <c r="L67" s="151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14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14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123</v>
      </c>
      <c r="D74" s="37"/>
      <c r="E74" s="37"/>
      <c r="F74" s="37"/>
      <c r="G74" s="37"/>
      <c r="H74" s="37"/>
      <c r="I74" s="37"/>
      <c r="J74" s="37"/>
      <c r="K74" s="37"/>
      <c r="L74" s="11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14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37"/>
      <c r="J76" s="37"/>
      <c r="K76" s="37"/>
      <c r="L76" s="11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87" t="str">
        <f>E7</f>
        <v>Rekonstrukce Teplické ulice v Bílině</v>
      </c>
      <c r="F77" s="388"/>
      <c r="G77" s="388"/>
      <c r="H77" s="388"/>
      <c r="I77" s="37"/>
      <c r="J77" s="37"/>
      <c r="K77" s="37"/>
      <c r="L77" s="11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2:12" s="1" customFormat="1" ht="12" customHeight="1">
      <c r="B78" s="22"/>
      <c r="C78" s="30" t="s">
        <v>109</v>
      </c>
      <c r="D78" s="23"/>
      <c r="E78" s="23"/>
      <c r="F78" s="23"/>
      <c r="G78" s="23"/>
      <c r="H78" s="23"/>
      <c r="I78" s="23"/>
      <c r="J78" s="23"/>
      <c r="K78" s="23"/>
      <c r="L78" s="21"/>
    </row>
    <row r="79" spans="1:31" s="2" customFormat="1" ht="16.5" customHeight="1">
      <c r="A79" s="35"/>
      <c r="B79" s="36"/>
      <c r="C79" s="37"/>
      <c r="D79" s="37"/>
      <c r="E79" s="387" t="s">
        <v>110</v>
      </c>
      <c r="F79" s="389"/>
      <c r="G79" s="389"/>
      <c r="H79" s="389"/>
      <c r="I79" s="37"/>
      <c r="J79" s="37"/>
      <c r="K79" s="37"/>
      <c r="L79" s="11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111</v>
      </c>
      <c r="D80" s="37"/>
      <c r="E80" s="37"/>
      <c r="F80" s="37"/>
      <c r="G80" s="37"/>
      <c r="H80" s="37"/>
      <c r="I80" s="37"/>
      <c r="J80" s="37"/>
      <c r="K80" s="37"/>
      <c r="L80" s="11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336" t="str">
        <f>E11</f>
        <v>VON - Vedlejší a ostatní náklady</v>
      </c>
      <c r="F81" s="389"/>
      <c r="G81" s="389"/>
      <c r="H81" s="389"/>
      <c r="I81" s="37"/>
      <c r="J81" s="37"/>
      <c r="K81" s="37"/>
      <c r="L81" s="11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1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21</v>
      </c>
      <c r="D83" s="37"/>
      <c r="E83" s="37"/>
      <c r="F83" s="28" t="str">
        <f>F14</f>
        <v>Bílina</v>
      </c>
      <c r="G83" s="37"/>
      <c r="H83" s="37"/>
      <c r="I83" s="30" t="s">
        <v>23</v>
      </c>
      <c r="J83" s="60" t="str">
        <f>IF(J14="","",J14)</f>
        <v>15. 9. 2021</v>
      </c>
      <c r="K83" s="37"/>
      <c r="L83" s="11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1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7" customHeight="1">
      <c r="A85" s="35"/>
      <c r="B85" s="36"/>
      <c r="C85" s="30" t="s">
        <v>25</v>
      </c>
      <c r="D85" s="37"/>
      <c r="E85" s="37"/>
      <c r="F85" s="28" t="str">
        <f>E17</f>
        <v>Město Bílina, Břežanská 50/4, 418 31</v>
      </c>
      <c r="G85" s="37"/>
      <c r="H85" s="37"/>
      <c r="I85" s="30" t="s">
        <v>31</v>
      </c>
      <c r="J85" s="33" t="str">
        <f>E23</f>
        <v>AZ Consult spol. s r.o.</v>
      </c>
      <c r="K85" s="37"/>
      <c r="L85" s="114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30" t="s">
        <v>29</v>
      </c>
      <c r="D86" s="37"/>
      <c r="E86" s="37"/>
      <c r="F86" s="28" t="str">
        <f>IF(E20="","",E20)</f>
        <v>Vyplň údaj</v>
      </c>
      <c r="G86" s="37"/>
      <c r="H86" s="37"/>
      <c r="I86" s="30" t="s">
        <v>34</v>
      </c>
      <c r="J86" s="33" t="str">
        <f>E26</f>
        <v>Lucie Wojčiková</v>
      </c>
      <c r="K86" s="37"/>
      <c r="L86" s="114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14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52"/>
      <c r="B88" s="153"/>
      <c r="C88" s="154" t="s">
        <v>124</v>
      </c>
      <c r="D88" s="155" t="s">
        <v>57</v>
      </c>
      <c r="E88" s="155" t="s">
        <v>53</v>
      </c>
      <c r="F88" s="155" t="s">
        <v>54</v>
      </c>
      <c r="G88" s="155" t="s">
        <v>125</v>
      </c>
      <c r="H88" s="155" t="s">
        <v>126</v>
      </c>
      <c r="I88" s="155" t="s">
        <v>127</v>
      </c>
      <c r="J88" s="155" t="s">
        <v>115</v>
      </c>
      <c r="K88" s="156" t="s">
        <v>128</v>
      </c>
      <c r="L88" s="157"/>
      <c r="M88" s="69" t="s">
        <v>19</v>
      </c>
      <c r="N88" s="70" t="s">
        <v>42</v>
      </c>
      <c r="O88" s="70" t="s">
        <v>129</v>
      </c>
      <c r="P88" s="70" t="s">
        <v>130</v>
      </c>
      <c r="Q88" s="70" t="s">
        <v>131</v>
      </c>
      <c r="R88" s="70" t="s">
        <v>132</v>
      </c>
      <c r="S88" s="70" t="s">
        <v>133</v>
      </c>
      <c r="T88" s="71" t="s">
        <v>134</v>
      </c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</row>
    <row r="89" spans="1:63" s="2" customFormat="1" ht="22.9" customHeight="1">
      <c r="A89" s="35"/>
      <c r="B89" s="36"/>
      <c r="C89" s="76" t="s">
        <v>135</v>
      </c>
      <c r="D89" s="37"/>
      <c r="E89" s="37"/>
      <c r="F89" s="37"/>
      <c r="G89" s="37"/>
      <c r="H89" s="37"/>
      <c r="I89" s="37"/>
      <c r="J89" s="158">
        <f>BK89</f>
        <v>0</v>
      </c>
      <c r="K89" s="37"/>
      <c r="L89" s="40"/>
      <c r="M89" s="72"/>
      <c r="N89" s="159"/>
      <c r="O89" s="73"/>
      <c r="P89" s="160">
        <f>P90</f>
        <v>0</v>
      </c>
      <c r="Q89" s="73"/>
      <c r="R89" s="160">
        <f>R90</f>
        <v>0</v>
      </c>
      <c r="S89" s="73"/>
      <c r="T89" s="161">
        <f>T90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71</v>
      </c>
      <c r="AU89" s="18" t="s">
        <v>116</v>
      </c>
      <c r="BK89" s="162">
        <f>BK90</f>
        <v>0</v>
      </c>
    </row>
    <row r="90" spans="2:63" s="12" customFormat="1" ht="25.9" customHeight="1">
      <c r="B90" s="163"/>
      <c r="C90" s="164"/>
      <c r="D90" s="165" t="s">
        <v>71</v>
      </c>
      <c r="E90" s="166" t="s">
        <v>1802</v>
      </c>
      <c r="F90" s="166" t="s">
        <v>1803</v>
      </c>
      <c r="G90" s="164"/>
      <c r="H90" s="164"/>
      <c r="I90" s="167"/>
      <c r="J90" s="168">
        <f>BK90</f>
        <v>0</v>
      </c>
      <c r="K90" s="164"/>
      <c r="L90" s="169"/>
      <c r="M90" s="170"/>
      <c r="N90" s="171"/>
      <c r="O90" s="171"/>
      <c r="P90" s="172">
        <f>P91+P103+P111</f>
        <v>0</v>
      </c>
      <c r="Q90" s="171"/>
      <c r="R90" s="172">
        <f>R91+R103+R111</f>
        <v>0</v>
      </c>
      <c r="S90" s="171"/>
      <c r="T90" s="173">
        <f>T91+T103+T111</f>
        <v>0</v>
      </c>
      <c r="AR90" s="174" t="s">
        <v>168</v>
      </c>
      <c r="AT90" s="175" t="s">
        <v>71</v>
      </c>
      <c r="AU90" s="175" t="s">
        <v>72</v>
      </c>
      <c r="AY90" s="174" t="s">
        <v>138</v>
      </c>
      <c r="BK90" s="176">
        <f>BK91+BK103+BK111</f>
        <v>0</v>
      </c>
    </row>
    <row r="91" spans="2:63" s="12" customFormat="1" ht="22.9" customHeight="1">
      <c r="B91" s="163"/>
      <c r="C91" s="164"/>
      <c r="D91" s="165" t="s">
        <v>71</v>
      </c>
      <c r="E91" s="177" t="s">
        <v>1804</v>
      </c>
      <c r="F91" s="177" t="s">
        <v>1805</v>
      </c>
      <c r="G91" s="164"/>
      <c r="H91" s="164"/>
      <c r="I91" s="167"/>
      <c r="J91" s="178">
        <f>BK91</f>
        <v>0</v>
      </c>
      <c r="K91" s="164"/>
      <c r="L91" s="169"/>
      <c r="M91" s="170"/>
      <c r="N91" s="171"/>
      <c r="O91" s="171"/>
      <c r="P91" s="172">
        <f>SUM(P92:P102)</f>
        <v>0</v>
      </c>
      <c r="Q91" s="171"/>
      <c r="R91" s="172">
        <f>SUM(R92:R102)</f>
        <v>0</v>
      </c>
      <c r="S91" s="171"/>
      <c r="T91" s="173">
        <f>SUM(T92:T102)</f>
        <v>0</v>
      </c>
      <c r="AR91" s="174" t="s">
        <v>168</v>
      </c>
      <c r="AT91" s="175" t="s">
        <v>71</v>
      </c>
      <c r="AU91" s="175" t="s">
        <v>79</v>
      </c>
      <c r="AY91" s="174" t="s">
        <v>138</v>
      </c>
      <c r="BK91" s="176">
        <f>SUM(BK92:BK102)</f>
        <v>0</v>
      </c>
    </row>
    <row r="92" spans="1:65" s="2" customFormat="1" ht="16.5" customHeight="1">
      <c r="A92" s="35"/>
      <c r="B92" s="36"/>
      <c r="C92" s="179" t="s">
        <v>79</v>
      </c>
      <c r="D92" s="179" t="s">
        <v>140</v>
      </c>
      <c r="E92" s="180" t="s">
        <v>1806</v>
      </c>
      <c r="F92" s="181" t="s">
        <v>1807</v>
      </c>
      <c r="G92" s="182" t="s">
        <v>1808</v>
      </c>
      <c r="H92" s="183">
        <v>1</v>
      </c>
      <c r="I92" s="184"/>
      <c r="J92" s="185">
        <f>ROUND(I92*H92,2)</f>
        <v>0</v>
      </c>
      <c r="K92" s="181" t="s">
        <v>19</v>
      </c>
      <c r="L92" s="40"/>
      <c r="M92" s="186" t="s">
        <v>19</v>
      </c>
      <c r="N92" s="187" t="s">
        <v>43</v>
      </c>
      <c r="O92" s="65"/>
      <c r="P92" s="188">
        <f>O92*H92</f>
        <v>0</v>
      </c>
      <c r="Q92" s="188">
        <v>0</v>
      </c>
      <c r="R92" s="188">
        <f>Q92*H92</f>
        <v>0</v>
      </c>
      <c r="S92" s="188">
        <v>0</v>
      </c>
      <c r="T92" s="18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90" t="s">
        <v>1809</v>
      </c>
      <c r="AT92" s="190" t="s">
        <v>140</v>
      </c>
      <c r="AU92" s="190" t="s">
        <v>81</v>
      </c>
      <c r="AY92" s="18" t="s">
        <v>138</v>
      </c>
      <c r="BE92" s="191">
        <f>IF(N92="základní",J92,0)</f>
        <v>0</v>
      </c>
      <c r="BF92" s="191">
        <f>IF(N92="snížená",J92,0)</f>
        <v>0</v>
      </c>
      <c r="BG92" s="191">
        <f>IF(N92="zákl. přenesená",J92,0)</f>
        <v>0</v>
      </c>
      <c r="BH92" s="191">
        <f>IF(N92="sníž. přenesená",J92,0)</f>
        <v>0</v>
      </c>
      <c r="BI92" s="191">
        <f>IF(N92="nulová",J92,0)</f>
        <v>0</v>
      </c>
      <c r="BJ92" s="18" t="s">
        <v>79</v>
      </c>
      <c r="BK92" s="191">
        <f>ROUND(I92*H92,2)</f>
        <v>0</v>
      </c>
      <c r="BL92" s="18" t="s">
        <v>1809</v>
      </c>
      <c r="BM92" s="190" t="s">
        <v>1810</v>
      </c>
    </row>
    <row r="93" spans="1:65" s="2" customFormat="1" ht="16.5" customHeight="1">
      <c r="A93" s="35"/>
      <c r="B93" s="36"/>
      <c r="C93" s="179" t="s">
        <v>81</v>
      </c>
      <c r="D93" s="179" t="s">
        <v>140</v>
      </c>
      <c r="E93" s="180" t="s">
        <v>1811</v>
      </c>
      <c r="F93" s="181" t="s">
        <v>1812</v>
      </c>
      <c r="G93" s="182" t="s">
        <v>1808</v>
      </c>
      <c r="H93" s="183">
        <v>1</v>
      </c>
      <c r="I93" s="184"/>
      <c r="J93" s="185">
        <f>ROUND(I93*H93,2)</f>
        <v>0</v>
      </c>
      <c r="K93" s="181" t="s">
        <v>144</v>
      </c>
      <c r="L93" s="40"/>
      <c r="M93" s="186" t="s">
        <v>19</v>
      </c>
      <c r="N93" s="187" t="s">
        <v>43</v>
      </c>
      <c r="O93" s="65"/>
      <c r="P93" s="188">
        <f>O93*H93</f>
        <v>0</v>
      </c>
      <c r="Q93" s="188">
        <v>0</v>
      </c>
      <c r="R93" s="188">
        <f>Q93*H93</f>
        <v>0</v>
      </c>
      <c r="S93" s="188">
        <v>0</v>
      </c>
      <c r="T93" s="18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0" t="s">
        <v>1809</v>
      </c>
      <c r="AT93" s="190" t="s">
        <v>140</v>
      </c>
      <c r="AU93" s="190" t="s">
        <v>81</v>
      </c>
      <c r="AY93" s="18" t="s">
        <v>138</v>
      </c>
      <c r="BE93" s="191">
        <f>IF(N93="základní",J93,0)</f>
        <v>0</v>
      </c>
      <c r="BF93" s="191">
        <f>IF(N93="snížená",J93,0)</f>
        <v>0</v>
      </c>
      <c r="BG93" s="191">
        <f>IF(N93="zákl. přenesená",J93,0)</f>
        <v>0</v>
      </c>
      <c r="BH93" s="191">
        <f>IF(N93="sníž. přenesená",J93,0)</f>
        <v>0</v>
      </c>
      <c r="BI93" s="191">
        <f>IF(N93="nulová",J93,0)</f>
        <v>0</v>
      </c>
      <c r="BJ93" s="18" t="s">
        <v>79</v>
      </c>
      <c r="BK93" s="191">
        <f>ROUND(I93*H93,2)</f>
        <v>0</v>
      </c>
      <c r="BL93" s="18" t="s">
        <v>1809</v>
      </c>
      <c r="BM93" s="190" t="s">
        <v>1813</v>
      </c>
    </row>
    <row r="94" spans="1:47" s="2" customFormat="1" ht="11.25">
      <c r="A94" s="35"/>
      <c r="B94" s="36"/>
      <c r="C94" s="37"/>
      <c r="D94" s="192" t="s">
        <v>147</v>
      </c>
      <c r="E94" s="37"/>
      <c r="F94" s="193" t="s">
        <v>1814</v>
      </c>
      <c r="G94" s="37"/>
      <c r="H94" s="37"/>
      <c r="I94" s="194"/>
      <c r="J94" s="37"/>
      <c r="K94" s="37"/>
      <c r="L94" s="40"/>
      <c r="M94" s="195"/>
      <c r="N94" s="19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147</v>
      </c>
      <c r="AU94" s="18" t="s">
        <v>81</v>
      </c>
    </row>
    <row r="95" spans="2:51" s="14" customFormat="1" ht="11.25">
      <c r="B95" s="208"/>
      <c r="C95" s="209"/>
      <c r="D95" s="199" t="s">
        <v>149</v>
      </c>
      <c r="E95" s="210" t="s">
        <v>19</v>
      </c>
      <c r="F95" s="211" t="s">
        <v>1815</v>
      </c>
      <c r="G95" s="209"/>
      <c r="H95" s="212">
        <v>1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149</v>
      </c>
      <c r="AU95" s="218" t="s">
        <v>81</v>
      </c>
      <c r="AV95" s="14" t="s">
        <v>81</v>
      </c>
      <c r="AW95" s="14" t="s">
        <v>33</v>
      </c>
      <c r="AX95" s="14" t="s">
        <v>79</v>
      </c>
      <c r="AY95" s="218" t="s">
        <v>138</v>
      </c>
    </row>
    <row r="96" spans="1:65" s="2" customFormat="1" ht="16.5" customHeight="1">
      <c r="A96" s="35"/>
      <c r="B96" s="36"/>
      <c r="C96" s="179" t="s">
        <v>157</v>
      </c>
      <c r="D96" s="179" t="s">
        <v>140</v>
      </c>
      <c r="E96" s="180" t="s">
        <v>1816</v>
      </c>
      <c r="F96" s="181" t="s">
        <v>1817</v>
      </c>
      <c r="G96" s="182" t="s">
        <v>1808</v>
      </c>
      <c r="H96" s="183">
        <v>1</v>
      </c>
      <c r="I96" s="184"/>
      <c r="J96" s="185">
        <f>ROUND(I96*H96,2)</f>
        <v>0</v>
      </c>
      <c r="K96" s="181" t="s">
        <v>19</v>
      </c>
      <c r="L96" s="40"/>
      <c r="M96" s="186" t="s">
        <v>19</v>
      </c>
      <c r="N96" s="187" t="s">
        <v>43</v>
      </c>
      <c r="O96" s="65"/>
      <c r="P96" s="188">
        <f>O96*H96</f>
        <v>0</v>
      </c>
      <c r="Q96" s="188">
        <v>0</v>
      </c>
      <c r="R96" s="188">
        <f>Q96*H96</f>
        <v>0</v>
      </c>
      <c r="S96" s="188">
        <v>0</v>
      </c>
      <c r="T96" s="18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0" t="s">
        <v>1809</v>
      </c>
      <c r="AT96" s="190" t="s">
        <v>140</v>
      </c>
      <c r="AU96" s="190" t="s">
        <v>81</v>
      </c>
      <c r="AY96" s="18" t="s">
        <v>138</v>
      </c>
      <c r="BE96" s="191">
        <f>IF(N96="základní",J96,0)</f>
        <v>0</v>
      </c>
      <c r="BF96" s="191">
        <f>IF(N96="snížená",J96,0)</f>
        <v>0</v>
      </c>
      <c r="BG96" s="191">
        <f>IF(N96="zákl. přenesená",J96,0)</f>
        <v>0</v>
      </c>
      <c r="BH96" s="191">
        <f>IF(N96="sníž. přenesená",J96,0)</f>
        <v>0</v>
      </c>
      <c r="BI96" s="191">
        <f>IF(N96="nulová",J96,0)</f>
        <v>0</v>
      </c>
      <c r="BJ96" s="18" t="s">
        <v>79</v>
      </c>
      <c r="BK96" s="191">
        <f>ROUND(I96*H96,2)</f>
        <v>0</v>
      </c>
      <c r="BL96" s="18" t="s">
        <v>1809</v>
      </c>
      <c r="BM96" s="190" t="s">
        <v>1818</v>
      </c>
    </row>
    <row r="97" spans="2:51" s="14" customFormat="1" ht="11.25">
      <c r="B97" s="208"/>
      <c r="C97" s="209"/>
      <c r="D97" s="199" t="s">
        <v>149</v>
      </c>
      <c r="E97" s="210" t="s">
        <v>19</v>
      </c>
      <c r="F97" s="211" t="s">
        <v>1819</v>
      </c>
      <c r="G97" s="209"/>
      <c r="H97" s="212">
        <v>1</v>
      </c>
      <c r="I97" s="213"/>
      <c r="J97" s="209"/>
      <c r="K97" s="209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149</v>
      </c>
      <c r="AU97" s="218" t="s">
        <v>81</v>
      </c>
      <c r="AV97" s="14" t="s">
        <v>81</v>
      </c>
      <c r="AW97" s="14" t="s">
        <v>33</v>
      </c>
      <c r="AX97" s="14" t="s">
        <v>79</v>
      </c>
      <c r="AY97" s="218" t="s">
        <v>138</v>
      </c>
    </row>
    <row r="98" spans="1:65" s="2" customFormat="1" ht="16.5" customHeight="1">
      <c r="A98" s="35"/>
      <c r="B98" s="36"/>
      <c r="C98" s="179" t="s">
        <v>145</v>
      </c>
      <c r="D98" s="179" t="s">
        <v>140</v>
      </c>
      <c r="E98" s="180" t="s">
        <v>1820</v>
      </c>
      <c r="F98" s="181" t="s">
        <v>1821</v>
      </c>
      <c r="G98" s="182" t="s">
        <v>1808</v>
      </c>
      <c r="H98" s="183">
        <v>1</v>
      </c>
      <c r="I98" s="184"/>
      <c r="J98" s="185">
        <f>ROUND(I98*H98,2)</f>
        <v>0</v>
      </c>
      <c r="K98" s="181" t="s">
        <v>19</v>
      </c>
      <c r="L98" s="40"/>
      <c r="M98" s="186" t="s">
        <v>19</v>
      </c>
      <c r="N98" s="187" t="s">
        <v>43</v>
      </c>
      <c r="O98" s="65"/>
      <c r="P98" s="188">
        <f>O98*H98</f>
        <v>0</v>
      </c>
      <c r="Q98" s="188">
        <v>0</v>
      </c>
      <c r="R98" s="188">
        <f>Q98*H98</f>
        <v>0</v>
      </c>
      <c r="S98" s="188">
        <v>0</v>
      </c>
      <c r="T98" s="18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0" t="s">
        <v>1809</v>
      </c>
      <c r="AT98" s="190" t="s">
        <v>140</v>
      </c>
      <c r="AU98" s="190" t="s">
        <v>81</v>
      </c>
      <c r="AY98" s="18" t="s">
        <v>138</v>
      </c>
      <c r="BE98" s="191">
        <f>IF(N98="základní",J98,0)</f>
        <v>0</v>
      </c>
      <c r="BF98" s="191">
        <f>IF(N98="snížená",J98,0)</f>
        <v>0</v>
      </c>
      <c r="BG98" s="191">
        <f>IF(N98="zákl. přenesená",J98,0)</f>
        <v>0</v>
      </c>
      <c r="BH98" s="191">
        <f>IF(N98="sníž. přenesená",J98,0)</f>
        <v>0</v>
      </c>
      <c r="BI98" s="191">
        <f>IF(N98="nulová",J98,0)</f>
        <v>0</v>
      </c>
      <c r="BJ98" s="18" t="s">
        <v>79</v>
      </c>
      <c r="BK98" s="191">
        <f>ROUND(I98*H98,2)</f>
        <v>0</v>
      </c>
      <c r="BL98" s="18" t="s">
        <v>1809</v>
      </c>
      <c r="BM98" s="190" t="s">
        <v>1822</v>
      </c>
    </row>
    <row r="99" spans="1:65" s="2" customFormat="1" ht="16.5" customHeight="1">
      <c r="A99" s="35"/>
      <c r="B99" s="36"/>
      <c r="C99" s="179" t="s">
        <v>168</v>
      </c>
      <c r="D99" s="179" t="s">
        <v>140</v>
      </c>
      <c r="E99" s="180" t="s">
        <v>1823</v>
      </c>
      <c r="F99" s="181" t="s">
        <v>1824</v>
      </c>
      <c r="G99" s="182" t="s">
        <v>1808</v>
      </c>
      <c r="H99" s="183">
        <v>1</v>
      </c>
      <c r="I99" s="184"/>
      <c r="J99" s="185">
        <f>ROUND(I99*H99,2)</f>
        <v>0</v>
      </c>
      <c r="K99" s="181" t="s">
        <v>144</v>
      </c>
      <c r="L99" s="40"/>
      <c r="M99" s="186" t="s">
        <v>19</v>
      </c>
      <c r="N99" s="187" t="s">
        <v>43</v>
      </c>
      <c r="O99" s="65"/>
      <c r="P99" s="188">
        <f>O99*H99</f>
        <v>0</v>
      </c>
      <c r="Q99" s="188">
        <v>0</v>
      </c>
      <c r="R99" s="188">
        <f>Q99*H99</f>
        <v>0</v>
      </c>
      <c r="S99" s="188">
        <v>0</v>
      </c>
      <c r="T99" s="18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0" t="s">
        <v>1809</v>
      </c>
      <c r="AT99" s="190" t="s">
        <v>140</v>
      </c>
      <c r="AU99" s="190" t="s">
        <v>81</v>
      </c>
      <c r="AY99" s="18" t="s">
        <v>138</v>
      </c>
      <c r="BE99" s="191">
        <f>IF(N99="základní",J99,0)</f>
        <v>0</v>
      </c>
      <c r="BF99" s="191">
        <f>IF(N99="snížená",J99,0)</f>
        <v>0</v>
      </c>
      <c r="BG99" s="191">
        <f>IF(N99="zákl. přenesená",J99,0)</f>
        <v>0</v>
      </c>
      <c r="BH99" s="191">
        <f>IF(N99="sníž. přenesená",J99,0)</f>
        <v>0</v>
      </c>
      <c r="BI99" s="191">
        <f>IF(N99="nulová",J99,0)</f>
        <v>0</v>
      </c>
      <c r="BJ99" s="18" t="s">
        <v>79</v>
      </c>
      <c r="BK99" s="191">
        <f>ROUND(I99*H99,2)</f>
        <v>0</v>
      </c>
      <c r="BL99" s="18" t="s">
        <v>1809</v>
      </c>
      <c r="BM99" s="190" t="s">
        <v>1825</v>
      </c>
    </row>
    <row r="100" spans="1:47" s="2" customFormat="1" ht="11.25">
      <c r="A100" s="35"/>
      <c r="B100" s="36"/>
      <c r="C100" s="37"/>
      <c r="D100" s="192" t="s">
        <v>147</v>
      </c>
      <c r="E100" s="37"/>
      <c r="F100" s="193" t="s">
        <v>1826</v>
      </c>
      <c r="G100" s="37"/>
      <c r="H100" s="37"/>
      <c r="I100" s="194"/>
      <c r="J100" s="37"/>
      <c r="K100" s="37"/>
      <c r="L100" s="40"/>
      <c r="M100" s="195"/>
      <c r="N100" s="19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147</v>
      </c>
      <c r="AU100" s="18" t="s">
        <v>81</v>
      </c>
    </row>
    <row r="101" spans="1:65" s="2" customFormat="1" ht="16.5" customHeight="1">
      <c r="A101" s="35"/>
      <c r="B101" s="36"/>
      <c r="C101" s="179" t="s">
        <v>176</v>
      </c>
      <c r="D101" s="179" t="s">
        <v>140</v>
      </c>
      <c r="E101" s="180" t="s">
        <v>1827</v>
      </c>
      <c r="F101" s="181" t="s">
        <v>1828</v>
      </c>
      <c r="G101" s="182" t="s">
        <v>1808</v>
      </c>
      <c r="H101" s="183">
        <v>1</v>
      </c>
      <c r="I101" s="184"/>
      <c r="J101" s="185">
        <f>ROUND(I101*H101,2)</f>
        <v>0</v>
      </c>
      <c r="K101" s="181" t="s">
        <v>144</v>
      </c>
      <c r="L101" s="40"/>
      <c r="M101" s="186" t="s">
        <v>19</v>
      </c>
      <c r="N101" s="187" t="s">
        <v>43</v>
      </c>
      <c r="O101" s="65"/>
      <c r="P101" s="188">
        <f>O101*H101</f>
        <v>0</v>
      </c>
      <c r="Q101" s="188">
        <v>0</v>
      </c>
      <c r="R101" s="188">
        <f>Q101*H101</f>
        <v>0</v>
      </c>
      <c r="S101" s="188">
        <v>0</v>
      </c>
      <c r="T101" s="18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0" t="s">
        <v>1809</v>
      </c>
      <c r="AT101" s="190" t="s">
        <v>140</v>
      </c>
      <c r="AU101" s="190" t="s">
        <v>81</v>
      </c>
      <c r="AY101" s="18" t="s">
        <v>138</v>
      </c>
      <c r="BE101" s="191">
        <f>IF(N101="základní",J101,0)</f>
        <v>0</v>
      </c>
      <c r="BF101" s="191">
        <f>IF(N101="snížená",J101,0)</f>
        <v>0</v>
      </c>
      <c r="BG101" s="191">
        <f>IF(N101="zákl. přenesená",J101,0)</f>
        <v>0</v>
      </c>
      <c r="BH101" s="191">
        <f>IF(N101="sníž. přenesená",J101,0)</f>
        <v>0</v>
      </c>
      <c r="BI101" s="191">
        <f>IF(N101="nulová",J101,0)</f>
        <v>0</v>
      </c>
      <c r="BJ101" s="18" t="s">
        <v>79</v>
      </c>
      <c r="BK101" s="191">
        <f>ROUND(I101*H101,2)</f>
        <v>0</v>
      </c>
      <c r="BL101" s="18" t="s">
        <v>1809</v>
      </c>
      <c r="BM101" s="190" t="s">
        <v>1829</v>
      </c>
    </row>
    <row r="102" spans="1:47" s="2" customFormat="1" ht="11.25">
      <c r="A102" s="35"/>
      <c r="B102" s="36"/>
      <c r="C102" s="37"/>
      <c r="D102" s="192" t="s">
        <v>147</v>
      </c>
      <c r="E102" s="37"/>
      <c r="F102" s="193" t="s">
        <v>1830</v>
      </c>
      <c r="G102" s="37"/>
      <c r="H102" s="37"/>
      <c r="I102" s="194"/>
      <c r="J102" s="37"/>
      <c r="K102" s="37"/>
      <c r="L102" s="40"/>
      <c r="M102" s="195"/>
      <c r="N102" s="19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147</v>
      </c>
      <c r="AU102" s="18" t="s">
        <v>81</v>
      </c>
    </row>
    <row r="103" spans="2:63" s="12" customFormat="1" ht="22.9" customHeight="1">
      <c r="B103" s="163"/>
      <c r="C103" s="164"/>
      <c r="D103" s="165" t="s">
        <v>71</v>
      </c>
      <c r="E103" s="177" t="s">
        <v>1831</v>
      </c>
      <c r="F103" s="177" t="s">
        <v>1832</v>
      </c>
      <c r="G103" s="164"/>
      <c r="H103" s="164"/>
      <c r="I103" s="167"/>
      <c r="J103" s="178">
        <f>BK103</f>
        <v>0</v>
      </c>
      <c r="K103" s="164"/>
      <c r="L103" s="169"/>
      <c r="M103" s="170"/>
      <c r="N103" s="171"/>
      <c r="O103" s="171"/>
      <c r="P103" s="172">
        <f>SUM(P104:P110)</f>
        <v>0</v>
      </c>
      <c r="Q103" s="171"/>
      <c r="R103" s="172">
        <f>SUM(R104:R110)</f>
        <v>0</v>
      </c>
      <c r="S103" s="171"/>
      <c r="T103" s="173">
        <f>SUM(T104:T110)</f>
        <v>0</v>
      </c>
      <c r="AR103" s="174" t="s">
        <v>168</v>
      </c>
      <c r="AT103" s="175" t="s">
        <v>71</v>
      </c>
      <c r="AU103" s="175" t="s">
        <v>79</v>
      </c>
      <c r="AY103" s="174" t="s">
        <v>138</v>
      </c>
      <c r="BK103" s="176">
        <f>SUM(BK104:BK110)</f>
        <v>0</v>
      </c>
    </row>
    <row r="104" spans="1:65" s="2" customFormat="1" ht="16.5" customHeight="1">
      <c r="A104" s="35"/>
      <c r="B104" s="36"/>
      <c r="C104" s="179" t="s">
        <v>183</v>
      </c>
      <c r="D104" s="179" t="s">
        <v>140</v>
      </c>
      <c r="E104" s="180" t="s">
        <v>1833</v>
      </c>
      <c r="F104" s="181" t="s">
        <v>1832</v>
      </c>
      <c r="G104" s="182" t="s">
        <v>1808</v>
      </c>
      <c r="H104" s="183">
        <v>1</v>
      </c>
      <c r="I104" s="184"/>
      <c r="J104" s="185">
        <f>ROUND(I104*H104,2)</f>
        <v>0</v>
      </c>
      <c r="K104" s="181" t="s">
        <v>144</v>
      </c>
      <c r="L104" s="40"/>
      <c r="M104" s="186" t="s">
        <v>19</v>
      </c>
      <c r="N104" s="187" t="s">
        <v>43</v>
      </c>
      <c r="O104" s="65"/>
      <c r="P104" s="188">
        <f>O104*H104</f>
        <v>0</v>
      </c>
      <c r="Q104" s="188">
        <v>0</v>
      </c>
      <c r="R104" s="188">
        <f>Q104*H104</f>
        <v>0</v>
      </c>
      <c r="S104" s="188">
        <v>0</v>
      </c>
      <c r="T104" s="18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0" t="s">
        <v>1809</v>
      </c>
      <c r="AT104" s="190" t="s">
        <v>140</v>
      </c>
      <c r="AU104" s="190" t="s">
        <v>81</v>
      </c>
      <c r="AY104" s="18" t="s">
        <v>138</v>
      </c>
      <c r="BE104" s="191">
        <f>IF(N104="základní",J104,0)</f>
        <v>0</v>
      </c>
      <c r="BF104" s="191">
        <f>IF(N104="snížená",J104,0)</f>
        <v>0</v>
      </c>
      <c r="BG104" s="191">
        <f>IF(N104="zákl. přenesená",J104,0)</f>
        <v>0</v>
      </c>
      <c r="BH104" s="191">
        <f>IF(N104="sníž. přenesená",J104,0)</f>
        <v>0</v>
      </c>
      <c r="BI104" s="191">
        <f>IF(N104="nulová",J104,0)</f>
        <v>0</v>
      </c>
      <c r="BJ104" s="18" t="s">
        <v>79</v>
      </c>
      <c r="BK104" s="191">
        <f>ROUND(I104*H104,2)</f>
        <v>0</v>
      </c>
      <c r="BL104" s="18" t="s">
        <v>1809</v>
      </c>
      <c r="BM104" s="190" t="s">
        <v>1834</v>
      </c>
    </row>
    <row r="105" spans="1:47" s="2" customFormat="1" ht="11.25">
      <c r="A105" s="35"/>
      <c r="B105" s="36"/>
      <c r="C105" s="37"/>
      <c r="D105" s="192" t="s">
        <v>147</v>
      </c>
      <c r="E105" s="37"/>
      <c r="F105" s="193" t="s">
        <v>1835</v>
      </c>
      <c r="G105" s="37"/>
      <c r="H105" s="37"/>
      <c r="I105" s="194"/>
      <c r="J105" s="37"/>
      <c r="K105" s="37"/>
      <c r="L105" s="40"/>
      <c r="M105" s="195"/>
      <c r="N105" s="19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147</v>
      </c>
      <c r="AU105" s="18" t="s">
        <v>81</v>
      </c>
    </row>
    <row r="106" spans="2:51" s="13" customFormat="1" ht="11.25">
      <c r="B106" s="197"/>
      <c r="C106" s="198"/>
      <c r="D106" s="199" t="s">
        <v>149</v>
      </c>
      <c r="E106" s="200" t="s">
        <v>19</v>
      </c>
      <c r="F106" s="201" t="s">
        <v>1836</v>
      </c>
      <c r="G106" s="198"/>
      <c r="H106" s="200" t="s">
        <v>19</v>
      </c>
      <c r="I106" s="202"/>
      <c r="J106" s="198"/>
      <c r="K106" s="198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149</v>
      </c>
      <c r="AU106" s="207" t="s">
        <v>81</v>
      </c>
      <c r="AV106" s="13" t="s">
        <v>79</v>
      </c>
      <c r="AW106" s="13" t="s">
        <v>33</v>
      </c>
      <c r="AX106" s="13" t="s">
        <v>72</v>
      </c>
      <c r="AY106" s="207" t="s">
        <v>138</v>
      </c>
    </row>
    <row r="107" spans="2:51" s="14" customFormat="1" ht="11.25">
      <c r="B107" s="208"/>
      <c r="C107" s="209"/>
      <c r="D107" s="199" t="s">
        <v>149</v>
      </c>
      <c r="E107" s="210" t="s">
        <v>19</v>
      </c>
      <c r="F107" s="211" t="s">
        <v>79</v>
      </c>
      <c r="G107" s="209"/>
      <c r="H107" s="212">
        <v>1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149</v>
      </c>
      <c r="AU107" s="218" t="s">
        <v>81</v>
      </c>
      <c r="AV107" s="14" t="s">
        <v>81</v>
      </c>
      <c r="AW107" s="14" t="s">
        <v>33</v>
      </c>
      <c r="AX107" s="14" t="s">
        <v>79</v>
      </c>
      <c r="AY107" s="218" t="s">
        <v>138</v>
      </c>
    </row>
    <row r="108" spans="1:65" s="2" customFormat="1" ht="16.5" customHeight="1">
      <c r="A108" s="35"/>
      <c r="B108" s="36"/>
      <c r="C108" s="179" t="s">
        <v>190</v>
      </c>
      <c r="D108" s="179" t="s">
        <v>140</v>
      </c>
      <c r="E108" s="180" t="s">
        <v>1837</v>
      </c>
      <c r="F108" s="181" t="s">
        <v>1838</v>
      </c>
      <c r="G108" s="182" t="s">
        <v>1808</v>
      </c>
      <c r="H108" s="183">
        <v>1</v>
      </c>
      <c r="I108" s="184"/>
      <c r="J108" s="185">
        <f>ROUND(I108*H108,2)</f>
        <v>0</v>
      </c>
      <c r="K108" s="181" t="s">
        <v>144</v>
      </c>
      <c r="L108" s="40"/>
      <c r="M108" s="186" t="s">
        <v>19</v>
      </c>
      <c r="N108" s="187" t="s">
        <v>43</v>
      </c>
      <c r="O108" s="65"/>
      <c r="P108" s="188">
        <f>O108*H108</f>
        <v>0</v>
      </c>
      <c r="Q108" s="188">
        <v>0</v>
      </c>
      <c r="R108" s="188">
        <f>Q108*H108</f>
        <v>0</v>
      </c>
      <c r="S108" s="188">
        <v>0</v>
      </c>
      <c r="T108" s="18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0" t="s">
        <v>1809</v>
      </c>
      <c r="AT108" s="190" t="s">
        <v>140</v>
      </c>
      <c r="AU108" s="190" t="s">
        <v>81</v>
      </c>
      <c r="AY108" s="18" t="s">
        <v>138</v>
      </c>
      <c r="BE108" s="191">
        <f>IF(N108="základní",J108,0)</f>
        <v>0</v>
      </c>
      <c r="BF108" s="191">
        <f>IF(N108="snížená",J108,0)</f>
        <v>0</v>
      </c>
      <c r="BG108" s="191">
        <f>IF(N108="zákl. přenesená",J108,0)</f>
        <v>0</v>
      </c>
      <c r="BH108" s="191">
        <f>IF(N108="sníž. přenesená",J108,0)</f>
        <v>0</v>
      </c>
      <c r="BI108" s="191">
        <f>IF(N108="nulová",J108,0)</f>
        <v>0</v>
      </c>
      <c r="BJ108" s="18" t="s">
        <v>79</v>
      </c>
      <c r="BK108" s="191">
        <f>ROUND(I108*H108,2)</f>
        <v>0</v>
      </c>
      <c r="BL108" s="18" t="s">
        <v>1809</v>
      </c>
      <c r="BM108" s="190" t="s">
        <v>1839</v>
      </c>
    </row>
    <row r="109" spans="1:47" s="2" customFormat="1" ht="11.25">
      <c r="A109" s="35"/>
      <c r="B109" s="36"/>
      <c r="C109" s="37"/>
      <c r="D109" s="192" t="s">
        <v>147</v>
      </c>
      <c r="E109" s="37"/>
      <c r="F109" s="193" t="s">
        <v>1840</v>
      </c>
      <c r="G109" s="37"/>
      <c r="H109" s="37"/>
      <c r="I109" s="194"/>
      <c r="J109" s="37"/>
      <c r="K109" s="37"/>
      <c r="L109" s="40"/>
      <c r="M109" s="195"/>
      <c r="N109" s="19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147</v>
      </c>
      <c r="AU109" s="18" t="s">
        <v>81</v>
      </c>
    </row>
    <row r="110" spans="2:51" s="14" customFormat="1" ht="11.25">
      <c r="B110" s="208"/>
      <c r="C110" s="209"/>
      <c r="D110" s="199" t="s">
        <v>149</v>
      </c>
      <c r="E110" s="210" t="s">
        <v>19</v>
      </c>
      <c r="F110" s="211" t="s">
        <v>1841</v>
      </c>
      <c r="G110" s="209"/>
      <c r="H110" s="212">
        <v>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149</v>
      </c>
      <c r="AU110" s="218" t="s">
        <v>81</v>
      </c>
      <c r="AV110" s="14" t="s">
        <v>81</v>
      </c>
      <c r="AW110" s="14" t="s">
        <v>33</v>
      </c>
      <c r="AX110" s="14" t="s">
        <v>79</v>
      </c>
      <c r="AY110" s="218" t="s">
        <v>138</v>
      </c>
    </row>
    <row r="111" spans="2:63" s="12" customFormat="1" ht="22.9" customHeight="1">
      <c r="B111" s="163"/>
      <c r="C111" s="164"/>
      <c r="D111" s="165" t="s">
        <v>71</v>
      </c>
      <c r="E111" s="177" t="s">
        <v>1842</v>
      </c>
      <c r="F111" s="177" t="s">
        <v>1843</v>
      </c>
      <c r="G111" s="164"/>
      <c r="H111" s="164"/>
      <c r="I111" s="167"/>
      <c r="J111" s="178">
        <f>BK111</f>
        <v>0</v>
      </c>
      <c r="K111" s="164"/>
      <c r="L111" s="169"/>
      <c r="M111" s="170"/>
      <c r="N111" s="171"/>
      <c r="O111" s="171"/>
      <c r="P111" s="172">
        <f>SUM(P112:P116)</f>
        <v>0</v>
      </c>
      <c r="Q111" s="171"/>
      <c r="R111" s="172">
        <f>SUM(R112:R116)</f>
        <v>0</v>
      </c>
      <c r="S111" s="171"/>
      <c r="T111" s="173">
        <f>SUM(T112:T116)</f>
        <v>0</v>
      </c>
      <c r="AR111" s="174" t="s">
        <v>168</v>
      </c>
      <c r="AT111" s="175" t="s">
        <v>71</v>
      </c>
      <c r="AU111" s="175" t="s">
        <v>79</v>
      </c>
      <c r="AY111" s="174" t="s">
        <v>138</v>
      </c>
      <c r="BK111" s="176">
        <f>SUM(BK112:BK116)</f>
        <v>0</v>
      </c>
    </row>
    <row r="112" spans="1:65" s="2" customFormat="1" ht="16.5" customHeight="1">
      <c r="A112" s="35"/>
      <c r="B112" s="36"/>
      <c r="C112" s="179" t="s">
        <v>197</v>
      </c>
      <c r="D112" s="179" t="s">
        <v>140</v>
      </c>
      <c r="E112" s="180" t="s">
        <v>1844</v>
      </c>
      <c r="F112" s="181" t="s">
        <v>1845</v>
      </c>
      <c r="G112" s="182" t="s">
        <v>1808</v>
      </c>
      <c r="H112" s="183">
        <v>2</v>
      </c>
      <c r="I112" s="184"/>
      <c r="J112" s="185">
        <f>ROUND(I112*H112,2)</f>
        <v>0</v>
      </c>
      <c r="K112" s="181" t="s">
        <v>19</v>
      </c>
      <c r="L112" s="40"/>
      <c r="M112" s="186" t="s">
        <v>19</v>
      </c>
      <c r="N112" s="187" t="s">
        <v>43</v>
      </c>
      <c r="O112" s="65"/>
      <c r="P112" s="188">
        <f>O112*H112</f>
        <v>0</v>
      </c>
      <c r="Q112" s="188">
        <v>0</v>
      </c>
      <c r="R112" s="188">
        <f>Q112*H112</f>
        <v>0</v>
      </c>
      <c r="S112" s="188">
        <v>0</v>
      </c>
      <c r="T112" s="18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90" t="s">
        <v>1809</v>
      </c>
      <c r="AT112" s="190" t="s">
        <v>140</v>
      </c>
      <c r="AU112" s="190" t="s">
        <v>81</v>
      </c>
      <c r="AY112" s="18" t="s">
        <v>138</v>
      </c>
      <c r="BE112" s="191">
        <f>IF(N112="základní",J112,0)</f>
        <v>0</v>
      </c>
      <c r="BF112" s="191">
        <f>IF(N112="snížená",J112,0)</f>
        <v>0</v>
      </c>
      <c r="BG112" s="191">
        <f>IF(N112="zákl. přenesená",J112,0)</f>
        <v>0</v>
      </c>
      <c r="BH112" s="191">
        <f>IF(N112="sníž. přenesená",J112,0)</f>
        <v>0</v>
      </c>
      <c r="BI112" s="191">
        <f>IF(N112="nulová",J112,0)</f>
        <v>0</v>
      </c>
      <c r="BJ112" s="18" t="s">
        <v>79</v>
      </c>
      <c r="BK112" s="191">
        <f>ROUND(I112*H112,2)</f>
        <v>0</v>
      </c>
      <c r="BL112" s="18" t="s">
        <v>1809</v>
      </c>
      <c r="BM112" s="190" t="s">
        <v>1846</v>
      </c>
    </row>
    <row r="113" spans="1:47" s="2" customFormat="1" ht="29.25">
      <c r="A113" s="35"/>
      <c r="B113" s="36"/>
      <c r="C113" s="37"/>
      <c r="D113" s="199" t="s">
        <v>471</v>
      </c>
      <c r="E113" s="37"/>
      <c r="F113" s="240" t="s">
        <v>1847</v>
      </c>
      <c r="G113" s="37"/>
      <c r="H113" s="37"/>
      <c r="I113" s="194"/>
      <c r="J113" s="37"/>
      <c r="K113" s="37"/>
      <c r="L113" s="40"/>
      <c r="M113" s="195"/>
      <c r="N113" s="19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471</v>
      </c>
      <c r="AU113" s="18" t="s">
        <v>81</v>
      </c>
    </row>
    <row r="114" spans="2:51" s="14" customFormat="1" ht="11.25">
      <c r="B114" s="208"/>
      <c r="C114" s="209"/>
      <c r="D114" s="199" t="s">
        <v>149</v>
      </c>
      <c r="E114" s="210" t="s">
        <v>19</v>
      </c>
      <c r="F114" s="211" t="s">
        <v>1848</v>
      </c>
      <c r="G114" s="209"/>
      <c r="H114" s="212">
        <v>1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149</v>
      </c>
      <c r="AU114" s="218" t="s">
        <v>81</v>
      </c>
      <c r="AV114" s="14" t="s">
        <v>81</v>
      </c>
      <c r="AW114" s="14" t="s">
        <v>33</v>
      </c>
      <c r="AX114" s="14" t="s">
        <v>72</v>
      </c>
      <c r="AY114" s="218" t="s">
        <v>138</v>
      </c>
    </row>
    <row r="115" spans="2:51" s="14" customFormat="1" ht="11.25">
      <c r="B115" s="208"/>
      <c r="C115" s="209"/>
      <c r="D115" s="199" t="s">
        <v>149</v>
      </c>
      <c r="E115" s="210" t="s">
        <v>19</v>
      </c>
      <c r="F115" s="211" t="s">
        <v>1849</v>
      </c>
      <c r="G115" s="209"/>
      <c r="H115" s="212">
        <v>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149</v>
      </c>
      <c r="AU115" s="218" t="s">
        <v>81</v>
      </c>
      <c r="AV115" s="14" t="s">
        <v>81</v>
      </c>
      <c r="AW115" s="14" t="s">
        <v>33</v>
      </c>
      <c r="AX115" s="14" t="s">
        <v>72</v>
      </c>
      <c r="AY115" s="218" t="s">
        <v>138</v>
      </c>
    </row>
    <row r="116" spans="2:51" s="15" customFormat="1" ht="11.25">
      <c r="B116" s="219"/>
      <c r="C116" s="220"/>
      <c r="D116" s="199" t="s">
        <v>149</v>
      </c>
      <c r="E116" s="221" t="s">
        <v>19</v>
      </c>
      <c r="F116" s="222" t="s">
        <v>196</v>
      </c>
      <c r="G116" s="220"/>
      <c r="H116" s="223">
        <v>2</v>
      </c>
      <c r="I116" s="224"/>
      <c r="J116" s="220"/>
      <c r="K116" s="220"/>
      <c r="L116" s="225"/>
      <c r="M116" s="252"/>
      <c r="N116" s="253"/>
      <c r="O116" s="253"/>
      <c r="P116" s="253"/>
      <c r="Q116" s="253"/>
      <c r="R116" s="253"/>
      <c r="S116" s="253"/>
      <c r="T116" s="254"/>
      <c r="AT116" s="229" t="s">
        <v>149</v>
      </c>
      <c r="AU116" s="229" t="s">
        <v>81</v>
      </c>
      <c r="AV116" s="15" t="s">
        <v>145</v>
      </c>
      <c r="AW116" s="15" t="s">
        <v>33</v>
      </c>
      <c r="AX116" s="15" t="s">
        <v>79</v>
      </c>
      <c r="AY116" s="229" t="s">
        <v>138</v>
      </c>
    </row>
    <row r="117" spans="1:31" s="2" customFormat="1" ht="6.95" customHeight="1">
      <c r="A117" s="35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0"/>
      <c r="M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</sheetData>
  <sheetProtection algorithmName="SHA-512" hashValue="pYFw6HyyHYs//hNiEY0tT842Kj4cssRv5ZJ68DDNSMuFVJggohwCH5I8UvhA0P+RaGbrTYpRiEZeKsdCAA43fA==" saltValue="tcYlKhZmjr+mCgos+n7X2Latqy9Wx264BmvpFH6Uhpn5Q1pDuO6pXQ62C0JJxNTvt1dD2lneL9pH9+96Gnfx/Q==" spinCount="100000" sheet="1" objects="1" scenarios="1" formatColumns="0" formatRows="0" autoFilter="0"/>
  <autoFilter ref="C88:K116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4" r:id="rId1" display="https://podminky.urs.cz/item/CS_URS_2021_02/012002000"/>
    <hyperlink ref="F100" r:id="rId2" display="https://podminky.urs.cz/item/CS_URS_2021_02/013244000"/>
    <hyperlink ref="F102" r:id="rId3" display="https://podminky.urs.cz/item/CS_URS_2021_02/013254000"/>
    <hyperlink ref="F105" r:id="rId4" display="https://podminky.urs.cz/item/CS_URS_2021_02/030001000"/>
    <hyperlink ref="F109" r:id="rId5" display="https://podminky.urs.cz/item/CS_URS_2021_02/0343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Wojčiková</dc:creator>
  <cp:keywords/>
  <dc:description/>
  <cp:lastModifiedBy>Ivana Merhoutová</cp:lastModifiedBy>
  <dcterms:created xsi:type="dcterms:W3CDTF">2022-05-02T05:12:50Z</dcterms:created>
  <dcterms:modified xsi:type="dcterms:W3CDTF">2022-05-02T07:42:30Z</dcterms:modified>
  <cp:category/>
  <cp:version/>
  <cp:contentType/>
  <cp:contentStatus/>
</cp:coreProperties>
</file>